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omments6.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comments19.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backupFile="1" codeName="ThisWorkbook" defaultThemeVersion="124226"/>
  <mc:AlternateContent xmlns:mc="http://schemas.openxmlformats.org/markup-compatibility/2006">
    <mc:Choice Requires="x15">
      <x15ac:absPath xmlns:x15ac="http://schemas.microsoft.com/office/spreadsheetml/2010/11/ac" url="C:\Users\TESORERIA\Desktop\"/>
    </mc:Choice>
  </mc:AlternateContent>
  <bookViews>
    <workbookView xWindow="-15" yWindow="-15" windowWidth="8640" windowHeight="8760" tabRatio="938" firstSheet="4" activeTab="4"/>
  </bookViews>
  <sheets>
    <sheet name="Objetivos PMD" sheetId="2" state="hidden" r:id="rId1"/>
    <sheet name="Compromisos PMD" sheetId="3" state="hidden" r:id="rId2"/>
    <sheet name="INDICADORES" sheetId="41" state="hidden" r:id="rId3"/>
    <sheet name="PROGRAMACION" sheetId="42" state="hidden" r:id="rId4"/>
    <sheet name="S.H-INGRESOS" sheetId="10" r:id="rId5"/>
    <sheet name="S.H. EGRESOS" sheetId="11" r:id="rId6"/>
    <sheet name="ESTIMACION DE INGRESOS" sheetId="12" r:id="rId7"/>
    <sheet name="PRESUP.EGRESOS FUENTE FINANCIAM" sheetId="14" r:id="rId8"/>
    <sheet name="UA FF ok" sheetId="64" state="hidden" r:id="rId9"/>
    <sheet name="UA FF ok (2)" sheetId="66" state="hidden" r:id="rId10"/>
    <sheet name="E.UA" sheetId="67" r:id="rId11"/>
    <sheet name="UA FF Imp" sheetId="65" state="hidden" r:id="rId12"/>
    <sheet name="PLANTILLA  " sheetId="32" state="hidden" r:id="rId13"/>
    <sheet name="E.UA.AJUSTADA Atz" sheetId="54" state="hidden" r:id="rId14"/>
    <sheet name="IMP E.UA" sheetId="60" state="hidden" r:id="rId15"/>
    <sheet name="IMP E.UA (2)" sheetId="62" state="hidden" r:id="rId16"/>
    <sheet name="UA FF" sheetId="63" state="hidden" r:id="rId17"/>
    <sheet name="CLASIFIC.ADMINISTRATIVA" sheetId="25" state="hidden" r:id="rId18"/>
    <sheet name="CLASIFIC.FUNCIONAL DEL GASTO" sheetId="24" state="hidden" r:id="rId19"/>
    <sheet name="PRES. CLASIF.  PROGRAMATICA" sheetId="38" state="hidden" r:id="rId20"/>
    <sheet name=" CAT. FUNCION, SUB FUNCION" sheetId="21" state="hidden" r:id="rId21"/>
    <sheet name="CAT FF" sheetId="39" r:id="rId22"/>
    <sheet name="CAT. CLASIFICACIÓN PROGRAMATICA" sheetId="33" state="hidden" r:id="rId23"/>
    <sheet name="COMBUS" sheetId="57" state="hidden" r:id="rId24"/>
    <sheet name="DEUDA" sheetId="56" state="hidden" r:id="rId25"/>
    <sheet name="122_132" sheetId="50" state="hidden" r:id="rId26"/>
    <sheet name="EGRESOS2017" sheetId="44" state="hidden" r:id="rId27"/>
    <sheet name="EGRESOS2017 (2)" sheetId="55" state="hidden" r:id="rId28"/>
    <sheet name="Hoja2" sheetId="59" state="hidden" r:id="rId29"/>
    <sheet name="5000" sheetId="45" state="hidden" r:id="rId30"/>
  </sheets>
  <externalReferences>
    <externalReference r:id="rId31"/>
    <externalReference r:id="rId32"/>
    <externalReference r:id="rId33"/>
  </externalReferences>
  <definedNames>
    <definedName name="_xlnm._FilterDatabase" localSheetId="10" hidden="1">E.UA!$A$4:$S$4</definedName>
    <definedName name="_xlnm._FilterDatabase" localSheetId="13" hidden="1">'E.UA.AJUSTADA Atz'!$A$4:$R$4</definedName>
    <definedName name="_xlnm._FilterDatabase" localSheetId="6" hidden="1">'ESTIMACION DE INGRESOS'!$A$4:$C$293</definedName>
    <definedName name="_xlnm._FilterDatabase" localSheetId="14" hidden="1">'IMP E.UA'!$A$4:$R$879</definedName>
    <definedName name="_xlnm._FilterDatabase" localSheetId="15" hidden="1">'IMP E.UA (2)'!$A$4:$R$757</definedName>
    <definedName name="_xlnm._FilterDatabase" localSheetId="12" hidden="1">'PLANTILLA  '!$A$6:$DU$6</definedName>
    <definedName name="_xlnm._FilterDatabase" localSheetId="7" hidden="1">'PRESUP.EGRESOS FUENTE FINANCIAM'!$A$4:$AB$430</definedName>
    <definedName name="_xlnm._FilterDatabase" localSheetId="4" hidden="1">'S.H-INGRESOS'!$A$1:$G$79</definedName>
    <definedName name="_xlnm._FilterDatabase" localSheetId="16" hidden="1">'UA FF'!$A$4:$R$756</definedName>
    <definedName name="_xlnm._FilterDatabase" localSheetId="11" hidden="1">'UA FF Imp'!$A$4:$CZ$503</definedName>
    <definedName name="_xlnm._FilterDatabase" localSheetId="8" hidden="1">'UA FF ok'!$A$4:$R$503</definedName>
    <definedName name="_xlnm._FilterDatabase" localSheetId="9" hidden="1">'UA FF ok (2)'!$A$4:$R$503</definedName>
    <definedName name="_xlnm.Print_Area" localSheetId="22">'CAT. CLASIFICACIÓN PROGRAMATICA'!$A$1:$D$25</definedName>
    <definedName name="_xlnm.Print_Area" localSheetId="12">'PLANTILLA  '!$A$1:$DE$178</definedName>
    <definedName name="_xlnm.Print_Area" localSheetId="19">'PRES. CLASIF.  PROGRAMATICA'!$A$1:$F$44</definedName>
    <definedName name="_xlnm.Print_Titles" localSheetId="20">' CAT. FUNCION, SUB FUNCION'!$2:$2</definedName>
    <definedName name="_xlnm.Print_Titles" localSheetId="17">CLASIFIC.ADMINISTRATIVA!$1:$5</definedName>
    <definedName name="_xlnm.Print_Titles" localSheetId="18">'CLASIFIC.FUNCIONAL DEL GASTO'!$1:$3</definedName>
    <definedName name="_xlnm.Print_Titles" localSheetId="1">'Compromisos PMD'!$1:$4</definedName>
    <definedName name="_xlnm.Print_Titles" localSheetId="10">E.UA!$1:$2</definedName>
    <definedName name="_xlnm.Print_Titles" localSheetId="6">'ESTIMACION DE INGRESOS'!$1:$4</definedName>
    <definedName name="_xlnm.Print_Titles" localSheetId="14">'IMP E.UA'!$3:$4</definedName>
    <definedName name="_xlnm.Print_Titles" localSheetId="15">'IMP E.UA (2)'!$3:$4</definedName>
    <definedName name="_xlnm.Print_Titles" localSheetId="2">INDICADORES!$1:$3</definedName>
    <definedName name="_xlnm.Print_Titles" localSheetId="0">'Objetivos PMD'!$1:$4</definedName>
    <definedName name="_xlnm.Print_Titles" localSheetId="12">'PLANTILLA  '!$1:$7</definedName>
    <definedName name="_xlnm.Print_Titles" localSheetId="7">'PRESUP.EGRESOS FUENTE FINANCIAM'!$1:$4</definedName>
    <definedName name="_xlnm.Print_Titles" localSheetId="3">PROGRAMACION!$1:$4</definedName>
    <definedName name="_xlnm.Print_Titles" localSheetId="5">'S.H. EGRESOS'!$1:$2</definedName>
    <definedName name="_xlnm.Print_Titles" localSheetId="4">'S.H-INGRESOS'!$1:$1</definedName>
    <definedName name="_xlnm.Print_Titles" localSheetId="11">'UA FF Imp'!$1:$2</definedName>
    <definedName name="_xlnm.Print_Titles" localSheetId="8">'UA FF ok'!$1:$2</definedName>
    <definedName name="_xlnm.Print_Titles" localSheetId="9">'UA FF ok (2)'!$1:$2</definedName>
  </definedNames>
  <calcPr calcId="152511"/>
</workbook>
</file>

<file path=xl/calcChain.xml><?xml version="1.0" encoding="utf-8"?>
<calcChain xmlns="http://schemas.openxmlformats.org/spreadsheetml/2006/main">
  <c r="C85" i="14" l="1"/>
  <c r="C171" i="14"/>
  <c r="C253" i="14"/>
  <c r="F49" i="10" l="1"/>
  <c r="F45" i="10"/>
  <c r="F31" i="10"/>
  <c r="F30" i="10"/>
  <c r="F28" i="10"/>
  <c r="F27" i="10"/>
  <c r="F26" i="10"/>
  <c r="F24" i="10"/>
  <c r="C79" i="12"/>
  <c r="F9" i="10"/>
  <c r="F10" i="10"/>
  <c r="C58" i="12"/>
  <c r="Q535" i="67" l="1"/>
  <c r="P535" i="67"/>
  <c r="O535" i="67"/>
  <c r="N535" i="67"/>
  <c r="M535" i="67"/>
  <c r="L535" i="67"/>
  <c r="K535" i="67"/>
  <c r="J535" i="67"/>
  <c r="I535" i="67"/>
  <c r="H535" i="67"/>
  <c r="G535" i="67"/>
  <c r="Q519" i="67"/>
  <c r="P519" i="67"/>
  <c r="O519" i="67"/>
  <c r="N519" i="67"/>
  <c r="M519" i="67"/>
  <c r="L519" i="67"/>
  <c r="K519" i="67"/>
  <c r="J519" i="67"/>
  <c r="I519" i="67"/>
  <c r="H519" i="67"/>
  <c r="G519" i="67"/>
  <c r="Q497" i="67"/>
  <c r="P497" i="67"/>
  <c r="O497" i="67"/>
  <c r="N497" i="67"/>
  <c r="M497" i="67"/>
  <c r="L497" i="67"/>
  <c r="K497" i="67"/>
  <c r="J497" i="67"/>
  <c r="I497" i="67"/>
  <c r="H497" i="67"/>
  <c r="G497" i="67"/>
  <c r="Q483" i="67"/>
  <c r="P483" i="67"/>
  <c r="O483" i="67"/>
  <c r="N483" i="67"/>
  <c r="M483" i="67"/>
  <c r="L483" i="67"/>
  <c r="K483" i="67"/>
  <c r="J483" i="67"/>
  <c r="I483" i="67"/>
  <c r="H483" i="67"/>
  <c r="G483" i="67"/>
  <c r="Q470" i="67"/>
  <c r="P470" i="67"/>
  <c r="O470" i="67"/>
  <c r="N470" i="67"/>
  <c r="M470" i="67"/>
  <c r="L470" i="67"/>
  <c r="K470" i="67"/>
  <c r="J470" i="67"/>
  <c r="I470" i="67"/>
  <c r="H470" i="67"/>
  <c r="G470" i="67"/>
  <c r="Q454" i="67"/>
  <c r="P454" i="67"/>
  <c r="O454" i="67"/>
  <c r="N454" i="67"/>
  <c r="M454" i="67"/>
  <c r="L454" i="67"/>
  <c r="K454" i="67"/>
  <c r="J454" i="67"/>
  <c r="I454" i="67"/>
  <c r="H454" i="67"/>
  <c r="G454" i="67"/>
  <c r="Q436" i="67"/>
  <c r="P436" i="67"/>
  <c r="O436" i="67"/>
  <c r="N436" i="67"/>
  <c r="M436" i="67"/>
  <c r="L436" i="67"/>
  <c r="K436" i="67"/>
  <c r="J436" i="67"/>
  <c r="I436" i="67"/>
  <c r="H436" i="67"/>
  <c r="G436" i="67"/>
  <c r="Q418" i="67"/>
  <c r="P418" i="67"/>
  <c r="O418" i="67"/>
  <c r="N418" i="67"/>
  <c r="M418" i="67"/>
  <c r="L418" i="67"/>
  <c r="K418" i="67"/>
  <c r="J418" i="67"/>
  <c r="I418" i="67"/>
  <c r="H418" i="67"/>
  <c r="G418" i="67"/>
  <c r="Q400" i="67"/>
  <c r="P400" i="67"/>
  <c r="O400" i="67"/>
  <c r="N400" i="67"/>
  <c r="M400" i="67"/>
  <c r="L400" i="67"/>
  <c r="K400" i="67"/>
  <c r="J400" i="67"/>
  <c r="I400" i="67"/>
  <c r="H400" i="67"/>
  <c r="G400" i="67"/>
  <c r="Q377" i="67"/>
  <c r="P377" i="67"/>
  <c r="O377" i="67"/>
  <c r="N377" i="67"/>
  <c r="M377" i="67"/>
  <c r="L377" i="67"/>
  <c r="K377" i="67"/>
  <c r="J377" i="67"/>
  <c r="I377" i="67"/>
  <c r="H377" i="67"/>
  <c r="G377" i="67"/>
  <c r="Q365" i="67"/>
  <c r="P365" i="67"/>
  <c r="O365" i="67"/>
  <c r="N365" i="67"/>
  <c r="M365" i="67"/>
  <c r="L365" i="67"/>
  <c r="K365" i="67"/>
  <c r="J365" i="67"/>
  <c r="I365" i="67"/>
  <c r="H365" i="67"/>
  <c r="G365" i="67"/>
  <c r="Q345" i="67"/>
  <c r="P345" i="67"/>
  <c r="O345" i="67"/>
  <c r="N345" i="67"/>
  <c r="M345" i="67"/>
  <c r="L345" i="67"/>
  <c r="K345" i="67"/>
  <c r="J345" i="67"/>
  <c r="I345" i="67"/>
  <c r="H345" i="67"/>
  <c r="G345" i="67"/>
  <c r="Q335" i="67"/>
  <c r="P335" i="67"/>
  <c r="O335" i="67"/>
  <c r="N335" i="67"/>
  <c r="M335" i="67"/>
  <c r="L335" i="67"/>
  <c r="K335" i="67"/>
  <c r="J335" i="67"/>
  <c r="I335" i="67"/>
  <c r="H335" i="67"/>
  <c r="G335" i="67"/>
  <c r="Q333" i="67"/>
  <c r="P333" i="67"/>
  <c r="O333" i="67"/>
  <c r="N333" i="67"/>
  <c r="M333" i="67"/>
  <c r="L333" i="67"/>
  <c r="K333" i="67"/>
  <c r="J333" i="67"/>
  <c r="I333" i="67"/>
  <c r="H333" i="67"/>
  <c r="G333" i="67"/>
  <c r="Q319" i="67"/>
  <c r="P319" i="67"/>
  <c r="O319" i="67"/>
  <c r="N319" i="67"/>
  <c r="M319" i="67"/>
  <c r="L319" i="67"/>
  <c r="K319" i="67"/>
  <c r="J319" i="67"/>
  <c r="I319" i="67"/>
  <c r="H319" i="67"/>
  <c r="G319" i="67"/>
  <c r="Q311" i="67"/>
  <c r="P311" i="67"/>
  <c r="O311" i="67"/>
  <c r="N311" i="67"/>
  <c r="M311" i="67"/>
  <c r="L311" i="67"/>
  <c r="K311" i="67"/>
  <c r="J311" i="67"/>
  <c r="I311" i="67"/>
  <c r="H311" i="67"/>
  <c r="G311" i="67"/>
  <c r="Q309" i="67"/>
  <c r="P309" i="67"/>
  <c r="O309" i="67"/>
  <c r="N309" i="67"/>
  <c r="M309" i="67"/>
  <c r="L309" i="67"/>
  <c r="K309" i="67"/>
  <c r="J309" i="67"/>
  <c r="I309" i="67"/>
  <c r="H309" i="67"/>
  <c r="G309" i="67"/>
  <c r="Q289" i="67"/>
  <c r="P289" i="67"/>
  <c r="O289" i="67"/>
  <c r="N289" i="67"/>
  <c r="M289" i="67"/>
  <c r="L289" i="67"/>
  <c r="K289" i="67"/>
  <c r="J289" i="67"/>
  <c r="I289" i="67"/>
  <c r="H289" i="67"/>
  <c r="G289" i="67"/>
  <c r="Q278" i="67"/>
  <c r="P278" i="67"/>
  <c r="O278" i="67"/>
  <c r="N278" i="67"/>
  <c r="M278" i="67"/>
  <c r="L278" i="67"/>
  <c r="K278" i="67"/>
  <c r="J278" i="67"/>
  <c r="I278" i="67"/>
  <c r="H278" i="67"/>
  <c r="G278" i="67"/>
  <c r="Q241" i="67"/>
  <c r="P241" i="67"/>
  <c r="O241" i="67"/>
  <c r="N241" i="67"/>
  <c r="M241" i="67"/>
  <c r="L241" i="67"/>
  <c r="K241" i="67"/>
  <c r="J241" i="67"/>
  <c r="I241" i="67"/>
  <c r="H241" i="67"/>
  <c r="G241" i="67"/>
  <c r="Q227" i="67"/>
  <c r="P227" i="67"/>
  <c r="O227" i="67"/>
  <c r="N227" i="67"/>
  <c r="M227" i="67"/>
  <c r="L227" i="67"/>
  <c r="K227" i="67"/>
  <c r="J227" i="67"/>
  <c r="I227" i="67"/>
  <c r="H227" i="67"/>
  <c r="G227" i="67"/>
  <c r="Q218" i="67"/>
  <c r="P218" i="67"/>
  <c r="O218" i="67"/>
  <c r="N218" i="67"/>
  <c r="M218" i="67"/>
  <c r="L218" i="67"/>
  <c r="K218" i="67"/>
  <c r="J218" i="67"/>
  <c r="I218" i="67"/>
  <c r="H218" i="67"/>
  <c r="G218" i="67"/>
  <c r="Q186" i="67"/>
  <c r="P186" i="67"/>
  <c r="O186" i="67"/>
  <c r="N186" i="67"/>
  <c r="M186" i="67"/>
  <c r="L186" i="67"/>
  <c r="K186" i="67"/>
  <c r="J186" i="67"/>
  <c r="I186" i="67"/>
  <c r="H186" i="67"/>
  <c r="G186" i="67"/>
  <c r="Q184" i="67"/>
  <c r="P184" i="67"/>
  <c r="O184" i="67"/>
  <c r="N184" i="67"/>
  <c r="M184" i="67"/>
  <c r="L184" i="67"/>
  <c r="K184" i="67"/>
  <c r="J184" i="67"/>
  <c r="I184" i="67"/>
  <c r="H184" i="67"/>
  <c r="G184" i="67"/>
  <c r="Q177" i="67"/>
  <c r="P177" i="67"/>
  <c r="O177" i="67"/>
  <c r="N177" i="67"/>
  <c r="M177" i="67"/>
  <c r="L177" i="67"/>
  <c r="K177" i="67"/>
  <c r="J177" i="67"/>
  <c r="I177" i="67"/>
  <c r="H177" i="67"/>
  <c r="G177" i="67"/>
  <c r="Q142" i="67"/>
  <c r="P142" i="67"/>
  <c r="O142" i="67"/>
  <c r="N142" i="67"/>
  <c r="M142" i="67"/>
  <c r="L142" i="67"/>
  <c r="K142" i="67"/>
  <c r="J142" i="67"/>
  <c r="I142" i="67"/>
  <c r="H142" i="67"/>
  <c r="G142" i="67"/>
  <c r="Q109" i="67"/>
  <c r="P109" i="67"/>
  <c r="O109" i="67"/>
  <c r="N109" i="67"/>
  <c r="M109" i="67"/>
  <c r="L109" i="67"/>
  <c r="K109" i="67"/>
  <c r="J109" i="67"/>
  <c r="I109" i="67"/>
  <c r="H109" i="67"/>
  <c r="G109" i="67"/>
  <c r="Q94" i="67"/>
  <c r="P94" i="67"/>
  <c r="O94" i="67"/>
  <c r="N94" i="67"/>
  <c r="M94" i="67"/>
  <c r="L94" i="67"/>
  <c r="K94" i="67"/>
  <c r="J94" i="67"/>
  <c r="I94" i="67"/>
  <c r="H94" i="67"/>
  <c r="G94" i="67"/>
  <c r="Q75" i="67"/>
  <c r="P75" i="67"/>
  <c r="O75" i="67"/>
  <c r="N75" i="67"/>
  <c r="M75" i="67"/>
  <c r="L75" i="67"/>
  <c r="K75" i="67"/>
  <c r="J75" i="67"/>
  <c r="I75" i="67"/>
  <c r="H75" i="67"/>
  <c r="G75" i="67"/>
  <c r="Q54" i="67"/>
  <c r="P54" i="67"/>
  <c r="O54" i="67"/>
  <c r="N54" i="67"/>
  <c r="M54" i="67"/>
  <c r="L54" i="67"/>
  <c r="K54" i="67"/>
  <c r="J54" i="67"/>
  <c r="I54" i="67"/>
  <c r="H54" i="67"/>
  <c r="G54" i="67"/>
  <c r="Q42" i="67"/>
  <c r="P42" i="67"/>
  <c r="O42" i="67"/>
  <c r="N42" i="67"/>
  <c r="M42" i="67"/>
  <c r="L42" i="67"/>
  <c r="K42" i="67"/>
  <c r="J42" i="67"/>
  <c r="I42" i="67"/>
  <c r="H42" i="67"/>
  <c r="G42" i="67"/>
  <c r="Q14" i="67"/>
  <c r="P14" i="67"/>
  <c r="O14" i="67"/>
  <c r="O536" i="67" s="1"/>
  <c r="N14" i="67"/>
  <c r="M14" i="67"/>
  <c r="L14" i="67"/>
  <c r="K14" i="67"/>
  <c r="K536" i="67" s="1"/>
  <c r="J14" i="67"/>
  <c r="I14" i="67"/>
  <c r="H14" i="67"/>
  <c r="G14" i="67"/>
  <c r="G536" i="67" s="1"/>
  <c r="H536" i="67" l="1"/>
  <c r="L536" i="67"/>
  <c r="P536" i="67"/>
  <c r="I536" i="67"/>
  <c r="M536" i="67"/>
  <c r="Q536" i="67"/>
  <c r="J536" i="67"/>
  <c r="N536" i="67"/>
  <c r="Q1" i="67" l="1"/>
  <c r="Q540" i="67"/>
  <c r="Q503" i="66" l="1"/>
  <c r="D503" i="66"/>
  <c r="Q502" i="66"/>
  <c r="D502" i="66"/>
  <c r="Q501" i="66"/>
  <c r="D501" i="66"/>
  <c r="Q500" i="66"/>
  <c r="D500" i="66"/>
  <c r="Q499" i="66"/>
  <c r="D499" i="66"/>
  <c r="Q498" i="66"/>
  <c r="D498" i="66"/>
  <c r="Q497" i="66"/>
  <c r="D497" i="66"/>
  <c r="Q496" i="66"/>
  <c r="D496" i="66"/>
  <c r="Q495" i="66"/>
  <c r="D495" i="66"/>
  <c r="Q494" i="66"/>
  <c r="D494" i="66"/>
  <c r="Q493" i="66"/>
  <c r="D493" i="66"/>
  <c r="Q492" i="66"/>
  <c r="D492" i="66"/>
  <c r="Q491" i="66"/>
  <c r="D491" i="66"/>
  <c r="Q490" i="66"/>
  <c r="Q489" i="66"/>
  <c r="Q488" i="66"/>
  <c r="D488" i="66"/>
  <c r="Q487" i="66"/>
  <c r="D487" i="66"/>
  <c r="Q486" i="66"/>
  <c r="D486" i="66"/>
  <c r="Q485" i="66"/>
  <c r="D485" i="66"/>
  <c r="Q484" i="66"/>
  <c r="D484" i="66"/>
  <c r="Q483" i="66"/>
  <c r="D483" i="66"/>
  <c r="Q482" i="66"/>
  <c r="D482" i="66"/>
  <c r="Q481" i="66"/>
  <c r="D481" i="66"/>
  <c r="Q480" i="66"/>
  <c r="D480" i="66"/>
  <c r="Q479" i="66"/>
  <c r="D479" i="66"/>
  <c r="Q478" i="66"/>
  <c r="D478" i="66"/>
  <c r="Q477" i="66"/>
  <c r="D477" i="66"/>
  <c r="Q476" i="66"/>
  <c r="D476" i="66"/>
  <c r="Q475" i="66"/>
  <c r="D475" i="66"/>
  <c r="Q474" i="66"/>
  <c r="D474" i="66"/>
  <c r="Q473" i="66"/>
  <c r="D473" i="66"/>
  <c r="Q472" i="66"/>
  <c r="D472" i="66"/>
  <c r="Q471" i="66"/>
  <c r="Q470" i="66"/>
  <c r="Q469" i="66"/>
  <c r="Q468" i="66"/>
  <c r="Q467" i="66"/>
  <c r="D467" i="66"/>
  <c r="Q466" i="66"/>
  <c r="D466" i="66"/>
  <c r="Q465" i="66"/>
  <c r="D465" i="66"/>
  <c r="Q464" i="66"/>
  <c r="D464" i="66"/>
  <c r="Q463" i="66"/>
  <c r="D463" i="66"/>
  <c r="Q462" i="66"/>
  <c r="D462" i="66"/>
  <c r="Q461" i="66"/>
  <c r="D461" i="66"/>
  <c r="Q460" i="66"/>
  <c r="D460" i="66"/>
  <c r="Q459" i="66"/>
  <c r="D459" i="66"/>
  <c r="Q458" i="66"/>
  <c r="D458" i="66"/>
  <c r="Q457" i="66"/>
  <c r="D457" i="66"/>
  <c r="Q456" i="66"/>
  <c r="D456" i="66"/>
  <c r="Q455" i="66"/>
  <c r="D455" i="66"/>
  <c r="Q454" i="66"/>
  <c r="D454" i="66"/>
  <c r="Q453" i="66"/>
  <c r="D453" i="66"/>
  <c r="Q452" i="66"/>
  <c r="D452" i="66"/>
  <c r="Q451" i="66"/>
  <c r="D451" i="66"/>
  <c r="Q450" i="66"/>
  <c r="D450" i="66"/>
  <c r="Q449" i="66"/>
  <c r="D449" i="66"/>
  <c r="Q448" i="66"/>
  <c r="D448" i="66"/>
  <c r="Q447" i="66"/>
  <c r="D447" i="66"/>
  <c r="Q446" i="66"/>
  <c r="D446" i="66"/>
  <c r="Q445" i="66"/>
  <c r="D445" i="66"/>
  <c r="Q444" i="66"/>
  <c r="G444" i="66"/>
  <c r="D444" i="66"/>
  <c r="Q443" i="66"/>
  <c r="D443" i="66"/>
  <c r="Q442" i="66"/>
  <c r="D442" i="66"/>
  <c r="Q441" i="66"/>
  <c r="D441" i="66"/>
  <c r="Q440" i="66"/>
  <c r="D440" i="66"/>
  <c r="Q439" i="66"/>
  <c r="D439" i="66"/>
  <c r="Q438" i="66"/>
  <c r="D438" i="66"/>
  <c r="Q437" i="66"/>
  <c r="D437" i="66"/>
  <c r="Q436" i="66"/>
  <c r="D436" i="66"/>
  <c r="Q435" i="66"/>
  <c r="D435" i="66"/>
  <c r="Q434" i="66"/>
  <c r="D434" i="66"/>
  <c r="Q433" i="66"/>
  <c r="D433" i="66"/>
  <c r="Q432" i="66"/>
  <c r="D432" i="66"/>
  <c r="Q431" i="66"/>
  <c r="D431" i="66"/>
  <c r="Q430" i="66"/>
  <c r="D430" i="66"/>
  <c r="Q429" i="66"/>
  <c r="D429" i="66"/>
  <c r="Q428" i="66"/>
  <c r="D428" i="66"/>
  <c r="Q427" i="66"/>
  <c r="D427" i="66"/>
  <c r="Q426" i="66"/>
  <c r="D426" i="66"/>
  <c r="Q425" i="66"/>
  <c r="D425" i="66"/>
  <c r="Q424" i="66"/>
  <c r="D424" i="66"/>
  <c r="Q423" i="66"/>
  <c r="D423" i="66"/>
  <c r="Q422" i="66"/>
  <c r="D422" i="66"/>
  <c r="Q421" i="66"/>
  <c r="D421" i="66"/>
  <c r="Q420" i="66"/>
  <c r="D420" i="66"/>
  <c r="Q419" i="66"/>
  <c r="D419" i="66"/>
  <c r="Q418" i="66"/>
  <c r="D418" i="66"/>
  <c r="Q417" i="66"/>
  <c r="D417" i="66"/>
  <c r="Q416" i="66"/>
  <c r="G416" i="66"/>
  <c r="D416" i="66"/>
  <c r="Q415" i="66"/>
  <c r="D415" i="66"/>
  <c r="Q414" i="66"/>
  <c r="Q413" i="66"/>
  <c r="D413" i="66"/>
  <c r="Q412" i="66"/>
  <c r="Q411" i="66"/>
  <c r="D411" i="66"/>
  <c r="Q410" i="66"/>
  <c r="D410" i="66"/>
  <c r="Q409" i="66"/>
  <c r="D409" i="66"/>
  <c r="Q408" i="66"/>
  <c r="D408" i="66"/>
  <c r="Q407" i="66"/>
  <c r="D407" i="66"/>
  <c r="Q406" i="66"/>
  <c r="D406" i="66"/>
  <c r="Q405" i="66"/>
  <c r="D405" i="66"/>
  <c r="Q404" i="66"/>
  <c r="D404" i="66"/>
  <c r="Q403" i="66"/>
  <c r="D403" i="66"/>
  <c r="Q402" i="66"/>
  <c r="D402" i="66"/>
  <c r="Q401" i="66"/>
  <c r="D401" i="66"/>
  <c r="Q400" i="66"/>
  <c r="D400" i="66"/>
  <c r="Q399" i="66"/>
  <c r="D399" i="66"/>
  <c r="Q398" i="66"/>
  <c r="D398" i="66"/>
  <c r="Q397" i="66"/>
  <c r="Q396" i="66"/>
  <c r="Q395" i="66"/>
  <c r="Q394" i="66"/>
  <c r="Q393" i="66"/>
  <c r="D393" i="66"/>
  <c r="Q392" i="66"/>
  <c r="D392" i="66"/>
  <c r="Q391" i="66"/>
  <c r="D391" i="66"/>
  <c r="Q390" i="66"/>
  <c r="D390" i="66"/>
  <c r="Q389" i="66"/>
  <c r="D389" i="66"/>
  <c r="Q388" i="66"/>
  <c r="D388" i="66"/>
  <c r="Q387" i="66"/>
  <c r="D387" i="66"/>
  <c r="Q386" i="66"/>
  <c r="D386" i="66"/>
  <c r="Q385" i="66"/>
  <c r="D385" i="66"/>
  <c r="Q384" i="66"/>
  <c r="D384" i="66"/>
  <c r="Q383" i="66"/>
  <c r="D383" i="66"/>
  <c r="Q382" i="66"/>
  <c r="D382" i="66"/>
  <c r="Q381" i="66"/>
  <c r="D381" i="66"/>
  <c r="Q380" i="66"/>
  <c r="D380" i="66"/>
  <c r="Q379" i="66"/>
  <c r="D379" i="66"/>
  <c r="Q378" i="66"/>
  <c r="Q377" i="66"/>
  <c r="Q376" i="66"/>
  <c r="D376" i="66"/>
  <c r="Q375" i="66"/>
  <c r="D375" i="66"/>
  <c r="Q374" i="66"/>
  <c r="D374" i="66"/>
  <c r="Q373" i="66"/>
  <c r="D373" i="66"/>
  <c r="Q372" i="66"/>
  <c r="D372" i="66"/>
  <c r="Q371" i="66"/>
  <c r="D371" i="66"/>
  <c r="Q370" i="66"/>
  <c r="D370" i="66"/>
  <c r="Q369" i="66"/>
  <c r="D369" i="66"/>
  <c r="Q368" i="66"/>
  <c r="D368" i="66"/>
  <c r="Q367" i="66"/>
  <c r="D367" i="66"/>
  <c r="Q366" i="66"/>
  <c r="D366" i="66"/>
  <c r="Q365" i="66"/>
  <c r="D365" i="66"/>
  <c r="Q364" i="66"/>
  <c r="D364" i="66"/>
  <c r="Q363" i="66"/>
  <c r="D363" i="66"/>
  <c r="Q362" i="66"/>
  <c r="D362" i="66"/>
  <c r="Q361" i="66"/>
  <c r="D361" i="66"/>
  <c r="Q360" i="66"/>
  <c r="D360" i="66"/>
  <c r="Q359" i="66"/>
  <c r="D359" i="66"/>
  <c r="Q358" i="66"/>
  <c r="D358" i="66"/>
  <c r="Q357" i="66"/>
  <c r="D357" i="66"/>
  <c r="Q356" i="66"/>
  <c r="Q355" i="66"/>
  <c r="Q354" i="66"/>
  <c r="D354" i="66"/>
  <c r="Q353" i="66"/>
  <c r="D353" i="66"/>
  <c r="Q352" i="66"/>
  <c r="D352" i="66"/>
  <c r="Q351" i="66"/>
  <c r="D351" i="66"/>
  <c r="Q350" i="66"/>
  <c r="D350" i="66"/>
  <c r="Q349" i="66"/>
  <c r="D349" i="66"/>
  <c r="Q348" i="66"/>
  <c r="D348" i="66"/>
  <c r="Q347" i="66"/>
  <c r="Q346" i="66"/>
  <c r="Q345" i="66"/>
  <c r="Q344" i="66"/>
  <c r="Q343" i="66"/>
  <c r="D343" i="66"/>
  <c r="Q342" i="66"/>
  <c r="D342" i="66"/>
  <c r="Q341" i="66"/>
  <c r="D341" i="66"/>
  <c r="Q340" i="66"/>
  <c r="D340" i="66"/>
  <c r="Q339" i="66"/>
  <c r="D339" i="66"/>
  <c r="Q338" i="66"/>
  <c r="D338" i="66"/>
  <c r="Q337" i="66"/>
  <c r="D337" i="66"/>
  <c r="Q336" i="66"/>
  <c r="D336" i="66"/>
  <c r="Q335" i="66"/>
  <c r="D335" i="66"/>
  <c r="Q334" i="66"/>
  <c r="D334" i="66"/>
  <c r="Q333" i="66"/>
  <c r="D333" i="66"/>
  <c r="Q332" i="66"/>
  <c r="D332" i="66"/>
  <c r="Q331" i="66"/>
  <c r="D331" i="66"/>
  <c r="Q330" i="66"/>
  <c r="D330" i="66"/>
  <c r="Q329" i="66"/>
  <c r="D329" i="66"/>
  <c r="Q328" i="66"/>
  <c r="Q327" i="66"/>
  <c r="Q326" i="66"/>
  <c r="Q325" i="66"/>
  <c r="Q324" i="66"/>
  <c r="D324" i="66"/>
  <c r="Q323" i="66"/>
  <c r="D323" i="66"/>
  <c r="Q322" i="66"/>
  <c r="D322" i="66"/>
  <c r="J321" i="66"/>
  <c r="G321" i="66"/>
  <c r="Q321" i="66" s="1"/>
  <c r="Q320" i="66"/>
  <c r="D320" i="66"/>
  <c r="Q319" i="66"/>
  <c r="D319" i="66"/>
  <c r="Q318" i="66"/>
  <c r="D318" i="66"/>
  <c r="Q317" i="66"/>
  <c r="D317" i="66"/>
  <c r="Q316" i="66"/>
  <c r="D316" i="66"/>
  <c r="Q315" i="66"/>
  <c r="D315" i="66"/>
  <c r="Q314" i="66"/>
  <c r="D314" i="66"/>
  <c r="Q313" i="66"/>
  <c r="D313" i="66"/>
  <c r="Q312" i="66"/>
  <c r="D312" i="66"/>
  <c r="Q311" i="66"/>
  <c r="D311" i="66"/>
  <c r="Q310" i="66"/>
  <c r="D310" i="66"/>
  <c r="Q309" i="66"/>
  <c r="D309" i="66"/>
  <c r="Q308" i="66"/>
  <c r="D308" i="66"/>
  <c r="Q307" i="66"/>
  <c r="D307" i="66"/>
  <c r="Q306" i="66"/>
  <c r="D306" i="66"/>
  <c r="Q305" i="66"/>
  <c r="D305" i="66"/>
  <c r="Q304" i="66"/>
  <c r="D304" i="66"/>
  <c r="Q303" i="66"/>
  <c r="D303" i="66"/>
  <c r="Q302" i="66"/>
  <c r="D302" i="66"/>
  <c r="Q301" i="66"/>
  <c r="D301" i="66"/>
  <c r="Q300" i="66"/>
  <c r="D300" i="66"/>
  <c r="Q299" i="66"/>
  <c r="D299" i="66"/>
  <c r="Q298" i="66"/>
  <c r="D298" i="66"/>
  <c r="Q297" i="66"/>
  <c r="D297" i="66"/>
  <c r="Q296" i="66"/>
  <c r="Q295" i="66"/>
  <c r="Q294" i="66"/>
  <c r="D294" i="66"/>
  <c r="Q293" i="66"/>
  <c r="D293" i="66"/>
  <c r="Q292" i="66"/>
  <c r="D292" i="66"/>
  <c r="Q291" i="66"/>
  <c r="D291" i="66"/>
  <c r="Q290" i="66"/>
  <c r="D290" i="66"/>
  <c r="Q289" i="66"/>
  <c r="D289" i="66"/>
  <c r="Q288" i="66"/>
  <c r="D288" i="66"/>
  <c r="Q287" i="66"/>
  <c r="D287" i="66"/>
  <c r="Q286" i="66"/>
  <c r="D286" i="66"/>
  <c r="Q285" i="66"/>
  <c r="D285" i="66"/>
  <c r="Q284" i="66"/>
  <c r="D284" i="66"/>
  <c r="Q283" i="66"/>
  <c r="D283" i="66"/>
  <c r="Q282" i="66"/>
  <c r="D282" i="66"/>
  <c r="Q281" i="66"/>
  <c r="D281" i="66"/>
  <c r="Q280" i="66"/>
  <c r="D280" i="66"/>
  <c r="Q279" i="66"/>
  <c r="D279" i="66"/>
  <c r="Q278" i="66"/>
  <c r="Q277" i="66"/>
  <c r="Q276" i="66"/>
  <c r="Q275" i="66"/>
  <c r="Q274" i="66"/>
  <c r="D274" i="66"/>
  <c r="Q273" i="66"/>
  <c r="D273" i="66"/>
  <c r="Q272" i="66"/>
  <c r="D272" i="66"/>
  <c r="Q271" i="66"/>
  <c r="D271" i="66"/>
  <c r="Q270" i="66"/>
  <c r="D270" i="66"/>
  <c r="Q269" i="66"/>
  <c r="D269" i="66"/>
  <c r="Q268" i="66"/>
  <c r="Q267" i="66"/>
  <c r="Q266" i="66"/>
  <c r="Q265" i="66"/>
  <c r="Q264" i="66"/>
  <c r="D264" i="66"/>
  <c r="Q263" i="66"/>
  <c r="D263" i="66"/>
  <c r="Q262" i="66"/>
  <c r="D262" i="66"/>
  <c r="Q261" i="66"/>
  <c r="D261" i="66"/>
  <c r="Q260" i="66"/>
  <c r="D260" i="66"/>
  <c r="Q259" i="66"/>
  <c r="D259" i="66"/>
  <c r="Q258" i="66"/>
  <c r="D258" i="66"/>
  <c r="Q257" i="66"/>
  <c r="D257" i="66"/>
  <c r="Q256" i="66"/>
  <c r="D256" i="66"/>
  <c r="Q255" i="66"/>
  <c r="D255" i="66"/>
  <c r="Q254" i="66"/>
  <c r="D254" i="66"/>
  <c r="Q253" i="66"/>
  <c r="D253" i="66"/>
  <c r="Q252" i="66"/>
  <c r="D252" i="66"/>
  <c r="Q251" i="66"/>
  <c r="D251" i="66"/>
  <c r="Q250" i="66"/>
  <c r="D250" i="66"/>
  <c r="Q249" i="66"/>
  <c r="D249" i="66"/>
  <c r="Q248" i="66"/>
  <c r="D248" i="66"/>
  <c r="Q247" i="66"/>
  <c r="D247" i="66"/>
  <c r="Q246" i="66"/>
  <c r="D246" i="66"/>
  <c r="Q245" i="66"/>
  <c r="D245" i="66"/>
  <c r="Q244" i="66"/>
  <c r="D244" i="66"/>
  <c r="Q243" i="66"/>
  <c r="D243" i="66"/>
  <c r="Q242" i="66"/>
  <c r="D242" i="66"/>
  <c r="Q241" i="66"/>
  <c r="D241" i="66"/>
  <c r="Q240" i="66"/>
  <c r="D240" i="66"/>
  <c r="Q239" i="66"/>
  <c r="D239" i="66"/>
  <c r="Q238" i="66"/>
  <c r="D238" i="66"/>
  <c r="Q237" i="66"/>
  <c r="D237" i="66"/>
  <c r="Q236" i="66"/>
  <c r="D236" i="66"/>
  <c r="Q235" i="66"/>
  <c r="D235" i="66"/>
  <c r="Q234" i="66"/>
  <c r="Q233" i="66"/>
  <c r="Q232" i="66"/>
  <c r="Q231" i="66"/>
  <c r="Q230" i="66"/>
  <c r="Q229" i="66"/>
  <c r="Q228" i="66"/>
  <c r="D228" i="66"/>
  <c r="Q227" i="66"/>
  <c r="D227" i="66"/>
  <c r="Q226" i="66"/>
  <c r="D226" i="66"/>
  <c r="Q225" i="66"/>
  <c r="D225" i="66"/>
  <c r="Q224" i="66"/>
  <c r="D224" i="66"/>
  <c r="Q223" i="66"/>
  <c r="D223" i="66"/>
  <c r="Q222" i="66"/>
  <c r="D222" i="66"/>
  <c r="Q221" i="66"/>
  <c r="D221" i="66"/>
  <c r="Q220" i="66"/>
  <c r="Q219" i="66"/>
  <c r="D219" i="66"/>
  <c r="Q218" i="66"/>
  <c r="D218" i="66"/>
  <c r="Q217" i="66"/>
  <c r="Q216" i="66"/>
  <c r="Q215" i="66"/>
  <c r="D215" i="66"/>
  <c r="Q214" i="66"/>
  <c r="D214" i="66"/>
  <c r="Q213" i="66"/>
  <c r="D213" i="66"/>
  <c r="Q212" i="66"/>
  <c r="D212" i="66"/>
  <c r="Q211" i="66"/>
  <c r="Q210" i="66"/>
  <c r="Q209" i="66"/>
  <c r="Q208" i="66"/>
  <c r="Q207" i="66"/>
  <c r="D207" i="66"/>
  <c r="J206" i="66"/>
  <c r="Q206" i="66" s="1"/>
  <c r="D206" i="66"/>
  <c r="Q205" i="66"/>
  <c r="J205" i="66"/>
  <c r="D205" i="66"/>
  <c r="Q204" i="66"/>
  <c r="D204" i="66"/>
  <c r="Q203" i="66"/>
  <c r="D203" i="66"/>
  <c r="Q202" i="66"/>
  <c r="D202" i="66"/>
  <c r="Q201" i="66"/>
  <c r="D201" i="66"/>
  <c r="Q200" i="66"/>
  <c r="D200" i="66"/>
  <c r="Q199" i="66"/>
  <c r="D199" i="66"/>
  <c r="Q198" i="66"/>
  <c r="D198" i="66"/>
  <c r="Q197" i="66"/>
  <c r="D197" i="66"/>
  <c r="Q196" i="66"/>
  <c r="D196" i="66"/>
  <c r="Q195" i="66"/>
  <c r="D195" i="66"/>
  <c r="Q194" i="66"/>
  <c r="D194" i="66"/>
  <c r="Q193" i="66"/>
  <c r="D193" i="66"/>
  <c r="Q192" i="66"/>
  <c r="D192" i="66"/>
  <c r="Q191" i="66"/>
  <c r="D191" i="66"/>
  <c r="Q190" i="66"/>
  <c r="D190" i="66"/>
  <c r="Q189" i="66"/>
  <c r="D189" i="66"/>
  <c r="Q188" i="66"/>
  <c r="D188" i="66"/>
  <c r="Q187" i="66"/>
  <c r="D187" i="66"/>
  <c r="Q186" i="66"/>
  <c r="D186" i="66"/>
  <c r="Q185" i="66"/>
  <c r="D185" i="66"/>
  <c r="Q184" i="66"/>
  <c r="D184" i="66"/>
  <c r="Q183" i="66"/>
  <c r="D183" i="66"/>
  <c r="Q182" i="66"/>
  <c r="D182" i="66"/>
  <c r="Q181" i="66"/>
  <c r="D181" i="66"/>
  <c r="Q180" i="66"/>
  <c r="Q179" i="66"/>
  <c r="Q178" i="66"/>
  <c r="Q177" i="66"/>
  <c r="Q176" i="66"/>
  <c r="Q175" i="66"/>
  <c r="Q174" i="66"/>
  <c r="Q173" i="66"/>
  <c r="Q172" i="66"/>
  <c r="Q171" i="66"/>
  <c r="Q170" i="66"/>
  <c r="Q169" i="66"/>
  <c r="D169" i="66"/>
  <c r="Q168" i="66"/>
  <c r="D168" i="66"/>
  <c r="Q167" i="66"/>
  <c r="D167" i="66"/>
  <c r="Q166" i="66"/>
  <c r="Q165" i="66"/>
  <c r="D165" i="66"/>
  <c r="Q164" i="66"/>
  <c r="D164" i="66"/>
  <c r="Q163" i="66"/>
  <c r="D163" i="66"/>
  <c r="Q162" i="66"/>
  <c r="D162" i="66"/>
  <c r="Q161" i="66"/>
  <c r="D161" i="66"/>
  <c r="Q160" i="66"/>
  <c r="D160" i="66"/>
  <c r="Q159" i="66"/>
  <c r="D159" i="66"/>
  <c r="Q158" i="66"/>
  <c r="D158" i="66"/>
  <c r="Q157" i="66"/>
  <c r="D157" i="66"/>
  <c r="Q156" i="66"/>
  <c r="D156" i="66"/>
  <c r="G155" i="66"/>
  <c r="Q155" i="66" s="1"/>
  <c r="D155" i="66"/>
  <c r="Q154" i="66"/>
  <c r="D154" i="66"/>
  <c r="Q153" i="66"/>
  <c r="D153" i="66"/>
  <c r="Q152" i="66"/>
  <c r="D152" i="66"/>
  <c r="Q151" i="66"/>
  <c r="D151" i="66"/>
  <c r="Q150" i="66"/>
  <c r="D150" i="66"/>
  <c r="Q149" i="66"/>
  <c r="D149" i="66"/>
  <c r="Q148" i="66"/>
  <c r="D148" i="66"/>
  <c r="Q147" i="66"/>
  <c r="D147" i="66"/>
  <c r="Q146" i="66"/>
  <c r="D146" i="66"/>
  <c r="Q145" i="66"/>
  <c r="D145" i="66"/>
  <c r="Q144" i="66"/>
  <c r="D144" i="66"/>
  <c r="Q143" i="66"/>
  <c r="D143" i="66"/>
  <c r="Q142" i="66"/>
  <c r="D142" i="66"/>
  <c r="Q141" i="66"/>
  <c r="D141" i="66"/>
  <c r="Q140" i="66"/>
  <c r="D140" i="66"/>
  <c r="Q139" i="66"/>
  <c r="Q138" i="66"/>
  <c r="Q137" i="66"/>
  <c r="Q136" i="66"/>
  <c r="Q135" i="66"/>
  <c r="D135" i="66"/>
  <c r="Q134" i="66"/>
  <c r="D134" i="66"/>
  <c r="Q133" i="66"/>
  <c r="D133" i="66"/>
  <c r="Q132" i="66"/>
  <c r="D132" i="66"/>
  <c r="Q131" i="66"/>
  <c r="D131" i="66"/>
  <c r="Q130" i="66"/>
  <c r="D130" i="66"/>
  <c r="Q129" i="66"/>
  <c r="D129" i="66"/>
  <c r="Q128" i="66"/>
  <c r="D128" i="66"/>
  <c r="Q127" i="66"/>
  <c r="D127" i="66"/>
  <c r="Q126" i="66"/>
  <c r="D126" i="66"/>
  <c r="Q125" i="66"/>
  <c r="D125" i="66"/>
  <c r="Q124" i="66"/>
  <c r="D124" i="66"/>
  <c r="Q123" i="66"/>
  <c r="D123" i="66"/>
  <c r="Q122" i="66"/>
  <c r="D122" i="66"/>
  <c r="Q121" i="66"/>
  <c r="D121" i="66"/>
  <c r="Q120" i="66"/>
  <c r="D120" i="66"/>
  <c r="Q119" i="66"/>
  <c r="D119" i="66"/>
  <c r="Q118" i="66"/>
  <c r="D118" i="66"/>
  <c r="Q117" i="66"/>
  <c r="D117" i="66"/>
  <c r="Q116" i="66"/>
  <c r="D116" i="66"/>
  <c r="Q115" i="66"/>
  <c r="D115" i="66"/>
  <c r="Q114" i="66"/>
  <c r="D114" i="66"/>
  <c r="Q113" i="66"/>
  <c r="D113" i="66"/>
  <c r="Q112" i="66"/>
  <c r="D112" i="66"/>
  <c r="Q111" i="66"/>
  <c r="D111" i="66"/>
  <c r="Q110" i="66"/>
  <c r="D110" i="66"/>
  <c r="Q109" i="66"/>
  <c r="D109" i="66"/>
  <c r="Q108" i="66"/>
  <c r="D108" i="66"/>
  <c r="Q107" i="66"/>
  <c r="Q106" i="66"/>
  <c r="Q105" i="66"/>
  <c r="Q104" i="66"/>
  <c r="Q103" i="66"/>
  <c r="D103" i="66"/>
  <c r="Q102" i="66"/>
  <c r="D102" i="66"/>
  <c r="Q101" i="66"/>
  <c r="D101" i="66"/>
  <c r="Q100" i="66"/>
  <c r="D100" i="66"/>
  <c r="Q99" i="66"/>
  <c r="D99" i="66"/>
  <c r="Q98" i="66"/>
  <c r="D98" i="66"/>
  <c r="Q97" i="66"/>
  <c r="D97" i="66"/>
  <c r="Q96" i="66"/>
  <c r="D96" i="66"/>
  <c r="Q95" i="66"/>
  <c r="D95" i="66"/>
  <c r="Q94" i="66"/>
  <c r="D94" i="66"/>
  <c r="Q93" i="66"/>
  <c r="D93" i="66"/>
  <c r="Q92" i="66"/>
  <c r="D92" i="66"/>
  <c r="Q91" i="66"/>
  <c r="Q90" i="66"/>
  <c r="Q89" i="66"/>
  <c r="D89" i="66"/>
  <c r="Q88" i="66"/>
  <c r="D88" i="66"/>
  <c r="Q87" i="66"/>
  <c r="D87" i="66"/>
  <c r="Q86" i="66"/>
  <c r="D86" i="66"/>
  <c r="Q85" i="66"/>
  <c r="D85" i="66"/>
  <c r="Q84" i="66"/>
  <c r="D84" i="66"/>
  <c r="Q83" i="66"/>
  <c r="D83" i="66"/>
  <c r="Q82" i="66"/>
  <c r="D82" i="66"/>
  <c r="Q81" i="66"/>
  <c r="D81" i="66"/>
  <c r="Q80" i="66"/>
  <c r="D80" i="66"/>
  <c r="Q79" i="66"/>
  <c r="D79" i="66"/>
  <c r="Q78" i="66"/>
  <c r="D78" i="66"/>
  <c r="Q77" i="66"/>
  <c r="D77" i="66"/>
  <c r="Q76" i="66"/>
  <c r="D76" i="66"/>
  <c r="Q75" i="66"/>
  <c r="D75" i="66"/>
  <c r="Q74" i="66"/>
  <c r="D74" i="66"/>
  <c r="Q73" i="66"/>
  <c r="Q72" i="66"/>
  <c r="Q71" i="66"/>
  <c r="D71" i="66"/>
  <c r="Q70" i="66"/>
  <c r="D70" i="66"/>
  <c r="Q69" i="66"/>
  <c r="D69" i="66"/>
  <c r="Q68" i="66"/>
  <c r="D68" i="66"/>
  <c r="Q67" i="66"/>
  <c r="D67" i="66"/>
  <c r="Q66" i="66"/>
  <c r="D66" i="66"/>
  <c r="Q65" i="66"/>
  <c r="D65" i="66"/>
  <c r="Q64" i="66"/>
  <c r="D64" i="66"/>
  <c r="Q63" i="66"/>
  <c r="D63" i="66"/>
  <c r="Q62" i="66"/>
  <c r="D62" i="66"/>
  <c r="Q61" i="66"/>
  <c r="D61" i="66"/>
  <c r="Q60" i="66"/>
  <c r="D60" i="66"/>
  <c r="Q59" i="66"/>
  <c r="D59" i="66"/>
  <c r="Q58" i="66"/>
  <c r="D58" i="66"/>
  <c r="Q57" i="66"/>
  <c r="D57" i="66"/>
  <c r="Q56" i="66"/>
  <c r="D56" i="66"/>
  <c r="Q55" i="66"/>
  <c r="Q54" i="66"/>
  <c r="Q53" i="66"/>
  <c r="Q52" i="66"/>
  <c r="Q51" i="66"/>
  <c r="D51" i="66"/>
  <c r="Q50" i="66"/>
  <c r="D50" i="66"/>
  <c r="Q49" i="66"/>
  <c r="D49" i="66"/>
  <c r="Q48" i="66"/>
  <c r="D48" i="66"/>
  <c r="Q47" i="66"/>
  <c r="D47" i="66"/>
  <c r="Q46" i="66"/>
  <c r="D46" i="66"/>
  <c r="Q45" i="66"/>
  <c r="D45" i="66"/>
  <c r="Q44" i="66"/>
  <c r="D44" i="66"/>
  <c r="Q43" i="66"/>
  <c r="D43" i="66"/>
  <c r="Q42" i="66"/>
  <c r="Q41" i="66"/>
  <c r="Q40" i="66"/>
  <c r="D40" i="66"/>
  <c r="Q39" i="66"/>
  <c r="D39" i="66"/>
  <c r="Q38" i="66"/>
  <c r="D38" i="66"/>
  <c r="Q37" i="66"/>
  <c r="D37" i="66"/>
  <c r="Q36" i="66"/>
  <c r="D36" i="66"/>
  <c r="Q35" i="66"/>
  <c r="D35" i="66"/>
  <c r="Q34" i="66"/>
  <c r="D34" i="66"/>
  <c r="Q33" i="66"/>
  <c r="D33" i="66"/>
  <c r="Q32" i="66"/>
  <c r="D32" i="66"/>
  <c r="Q31" i="66"/>
  <c r="D31" i="66"/>
  <c r="Q30" i="66"/>
  <c r="D30" i="66"/>
  <c r="Q29" i="66"/>
  <c r="D29" i="66"/>
  <c r="Q28" i="66"/>
  <c r="D28" i="66"/>
  <c r="Q27" i="66"/>
  <c r="D27" i="66"/>
  <c r="Q26" i="66"/>
  <c r="D26" i="66"/>
  <c r="Q25" i="66"/>
  <c r="D25" i="66"/>
  <c r="Q24" i="66"/>
  <c r="D24" i="66"/>
  <c r="Q23" i="66"/>
  <c r="D23" i="66"/>
  <c r="Q22" i="66"/>
  <c r="D22" i="66"/>
  <c r="Q21" i="66"/>
  <c r="D21" i="66"/>
  <c r="Q20" i="66"/>
  <c r="D20" i="66"/>
  <c r="Q19" i="66"/>
  <c r="D19" i="66"/>
  <c r="Q18" i="66"/>
  <c r="D18" i="66"/>
  <c r="Q17" i="66"/>
  <c r="Q16" i="66"/>
  <c r="Q15" i="66"/>
  <c r="Q14" i="66"/>
  <c r="Q13" i="66"/>
  <c r="D13" i="66"/>
  <c r="Q12" i="66"/>
  <c r="D12" i="66"/>
  <c r="Q11" i="66"/>
  <c r="D11" i="66"/>
  <c r="Q10" i="66"/>
  <c r="D10" i="66"/>
  <c r="Q9" i="66"/>
  <c r="D9" i="66"/>
  <c r="Q8" i="66"/>
  <c r="D8" i="66"/>
  <c r="Q7" i="66"/>
  <c r="D7" i="66"/>
  <c r="Q6" i="66"/>
  <c r="Q5" i="66"/>
  <c r="M13" i="14" l="1"/>
  <c r="P504" i="65" l="1"/>
  <c r="I504" i="65"/>
  <c r="M504" i="65"/>
  <c r="H504" i="65"/>
  <c r="L504" i="65"/>
  <c r="K504" i="65"/>
  <c r="O504" i="65"/>
  <c r="N504" i="65"/>
  <c r="H6" i="55" l="1"/>
  <c r="H7" i="55"/>
  <c r="H8" i="55"/>
  <c r="H9" i="55"/>
  <c r="H10" i="55"/>
  <c r="H11" i="55"/>
  <c r="H12" i="55"/>
  <c r="H5" i="55"/>
  <c r="AQ156" i="32" l="1"/>
  <c r="BO157" i="32"/>
  <c r="AQ157" i="32"/>
  <c r="BG157" i="32" s="1"/>
  <c r="AK158" i="32"/>
  <c r="AK159" i="32"/>
  <c r="AK160" i="32"/>
  <c r="AK161" i="32"/>
  <c r="AK162" i="32"/>
  <c r="AK163" i="32"/>
  <c r="AK164" i="32"/>
  <c r="AK165" i="32"/>
  <c r="AK166" i="32"/>
  <c r="AK167" i="32"/>
  <c r="AK168" i="32"/>
  <c r="AQ168" i="32" s="1"/>
  <c r="AK169" i="32"/>
  <c r="AQ169" i="32" s="1"/>
  <c r="AK170" i="32"/>
  <c r="AQ170" i="32" s="1"/>
  <c r="AK171" i="32"/>
  <c r="BG171" i="32" s="1"/>
  <c r="AK172" i="32"/>
  <c r="BG172" i="32" s="1"/>
  <c r="P170" i="32"/>
  <c r="P171" i="32"/>
  <c r="P172" i="32"/>
  <c r="A168" i="32"/>
  <c r="A169" i="32"/>
  <c r="A170" i="32"/>
  <c r="A171" i="32"/>
  <c r="A172" i="32"/>
  <c r="A173" i="32"/>
  <c r="A174" i="32"/>
  <c r="A175" i="32"/>
  <c r="A176" i="32"/>
  <c r="A177" i="32"/>
  <c r="P158" i="32"/>
  <c r="P159" i="32"/>
  <c r="P160" i="32"/>
  <c r="P161" i="32"/>
  <c r="P162" i="32"/>
  <c r="P163" i="32"/>
  <c r="P164" i="32"/>
  <c r="P165" i="32"/>
  <c r="P166" i="32"/>
  <c r="P167" i="32"/>
  <c r="P168" i="32"/>
  <c r="P169" i="32"/>
  <c r="A158" i="32"/>
  <c r="A159" i="32"/>
  <c r="A160" i="32"/>
  <c r="A161" i="32"/>
  <c r="A162" i="32"/>
  <c r="A163" i="32"/>
  <c r="A164" i="32"/>
  <c r="A165" i="32"/>
  <c r="A166" i="32"/>
  <c r="A167" i="32"/>
  <c r="P157" i="32"/>
  <c r="A157" i="32"/>
  <c r="AQ171" i="32" l="1"/>
  <c r="CV157" i="32"/>
  <c r="AQ172" i="32"/>
  <c r="BO170" i="32"/>
  <c r="BO171" i="32"/>
  <c r="CV171" i="32" s="1"/>
  <c r="BO172" i="32"/>
  <c r="BO168" i="32"/>
  <c r="BG168" i="32"/>
  <c r="BG169" i="32"/>
  <c r="BG170" i="32"/>
  <c r="BO169" i="32"/>
  <c r="CV170" i="32" l="1"/>
  <c r="CV168" i="32"/>
  <c r="CV172" i="32"/>
  <c r="CV169" i="32"/>
  <c r="Q503" i="65" l="1"/>
  <c r="D503" i="65"/>
  <c r="Q502" i="65"/>
  <c r="D502" i="65"/>
  <c r="Q501" i="65"/>
  <c r="D501" i="65"/>
  <c r="Q500" i="65"/>
  <c r="D500" i="65"/>
  <c r="Q499" i="65"/>
  <c r="D499" i="65"/>
  <c r="Q498" i="65"/>
  <c r="D498" i="65"/>
  <c r="Q497" i="65"/>
  <c r="D497" i="65"/>
  <c r="Q496" i="65"/>
  <c r="D496" i="65"/>
  <c r="Q495" i="65"/>
  <c r="D495" i="65"/>
  <c r="Q494" i="65"/>
  <c r="D494" i="65"/>
  <c r="Q493" i="65"/>
  <c r="D493" i="65"/>
  <c r="Q492" i="65"/>
  <c r="D492" i="65"/>
  <c r="Q491" i="65"/>
  <c r="D491" i="65"/>
  <c r="Q490" i="65"/>
  <c r="Q489" i="65"/>
  <c r="Q488" i="65"/>
  <c r="D488" i="65"/>
  <c r="Q487" i="65"/>
  <c r="D487" i="65"/>
  <c r="Q486" i="65"/>
  <c r="D486" i="65"/>
  <c r="Q485" i="65"/>
  <c r="D485" i="65"/>
  <c r="Q484" i="65"/>
  <c r="D484" i="65"/>
  <c r="Q483" i="65"/>
  <c r="D483" i="65"/>
  <c r="Q482" i="65"/>
  <c r="D482" i="65"/>
  <c r="Q481" i="65"/>
  <c r="D481" i="65"/>
  <c r="Q480" i="65"/>
  <c r="D480" i="65"/>
  <c r="Q479" i="65"/>
  <c r="D479" i="65"/>
  <c r="Q478" i="65"/>
  <c r="D478" i="65"/>
  <c r="Q477" i="65"/>
  <c r="D477" i="65"/>
  <c r="Q476" i="65"/>
  <c r="D476" i="65"/>
  <c r="Q475" i="65"/>
  <c r="D475" i="65"/>
  <c r="Q474" i="65"/>
  <c r="D474" i="65"/>
  <c r="Q473" i="65"/>
  <c r="D473" i="65"/>
  <c r="Q472" i="65"/>
  <c r="D472" i="65"/>
  <c r="Q471" i="65"/>
  <c r="Q470" i="65"/>
  <c r="Q469" i="65"/>
  <c r="Q468" i="65"/>
  <c r="Q467" i="65"/>
  <c r="D467" i="65"/>
  <c r="Q466" i="65"/>
  <c r="D466" i="65"/>
  <c r="Q465" i="65"/>
  <c r="D465" i="65"/>
  <c r="Q464" i="65"/>
  <c r="D464" i="65"/>
  <c r="Q463" i="65"/>
  <c r="D463" i="65"/>
  <c r="Q462" i="65"/>
  <c r="D462" i="65"/>
  <c r="Q461" i="65"/>
  <c r="D461" i="65"/>
  <c r="Q460" i="65"/>
  <c r="D460" i="65"/>
  <c r="Q459" i="65"/>
  <c r="D459" i="65"/>
  <c r="Q458" i="65"/>
  <c r="D458" i="65"/>
  <c r="Q457" i="65"/>
  <c r="D457" i="65"/>
  <c r="Q456" i="65"/>
  <c r="D456" i="65"/>
  <c r="Q455" i="65"/>
  <c r="D455" i="65"/>
  <c r="Q454" i="65"/>
  <c r="D454" i="65"/>
  <c r="Q453" i="65"/>
  <c r="D453" i="65"/>
  <c r="Q452" i="65"/>
  <c r="D452" i="65"/>
  <c r="Q451" i="65"/>
  <c r="D451" i="65"/>
  <c r="Q450" i="65"/>
  <c r="D450" i="65"/>
  <c r="Q449" i="65"/>
  <c r="D449" i="65"/>
  <c r="Q448" i="65"/>
  <c r="D448" i="65"/>
  <c r="Q447" i="65"/>
  <c r="D447" i="65"/>
  <c r="Q446" i="65"/>
  <c r="D446" i="65"/>
  <c r="Q445" i="65"/>
  <c r="D445" i="65"/>
  <c r="G444" i="65"/>
  <c r="Q444" i="65" s="1"/>
  <c r="D444" i="65"/>
  <c r="Q443" i="65"/>
  <c r="D443" i="65"/>
  <c r="Q442" i="65"/>
  <c r="D442" i="65"/>
  <c r="Q441" i="65"/>
  <c r="D441" i="65"/>
  <c r="Q440" i="65"/>
  <c r="D440" i="65"/>
  <c r="Q439" i="65"/>
  <c r="D439" i="65"/>
  <c r="Q438" i="65"/>
  <c r="D438" i="65"/>
  <c r="Q437" i="65"/>
  <c r="D437" i="65"/>
  <c r="Q436" i="65"/>
  <c r="D436" i="65"/>
  <c r="Q435" i="65"/>
  <c r="D435" i="65"/>
  <c r="Q434" i="65"/>
  <c r="D434" i="65"/>
  <c r="Q433" i="65"/>
  <c r="D433" i="65"/>
  <c r="Q432" i="65"/>
  <c r="D432" i="65"/>
  <c r="Q431" i="65"/>
  <c r="D431" i="65"/>
  <c r="Q430" i="65"/>
  <c r="D430" i="65"/>
  <c r="Q429" i="65"/>
  <c r="D429" i="65"/>
  <c r="Q428" i="65"/>
  <c r="D428" i="65"/>
  <c r="Q427" i="65"/>
  <c r="D427" i="65"/>
  <c r="Q426" i="65"/>
  <c r="D426" i="65"/>
  <c r="Q425" i="65"/>
  <c r="D425" i="65"/>
  <c r="Q424" i="65"/>
  <c r="D424" i="65"/>
  <c r="Q423" i="65"/>
  <c r="D423" i="65"/>
  <c r="Q422" i="65"/>
  <c r="D422" i="65"/>
  <c r="Q421" i="65"/>
  <c r="D421" i="65"/>
  <c r="Q420" i="65"/>
  <c r="D420" i="65"/>
  <c r="Q419" i="65"/>
  <c r="D419" i="65"/>
  <c r="Q418" i="65"/>
  <c r="D418" i="65"/>
  <c r="Q417" i="65"/>
  <c r="D417" i="65"/>
  <c r="G416" i="65"/>
  <c r="Q416" i="65" s="1"/>
  <c r="D416" i="65"/>
  <c r="Q415" i="65"/>
  <c r="D415" i="65"/>
  <c r="Q414" i="65"/>
  <c r="Q413" i="65"/>
  <c r="D413" i="65"/>
  <c r="Q412" i="65"/>
  <c r="Q411" i="65"/>
  <c r="D411" i="65"/>
  <c r="Q410" i="65"/>
  <c r="D410" i="65"/>
  <c r="Q409" i="65"/>
  <c r="D409" i="65"/>
  <c r="Q408" i="65"/>
  <c r="D408" i="65"/>
  <c r="Q407" i="65"/>
  <c r="D407" i="65"/>
  <c r="Q406" i="65"/>
  <c r="D406" i="65"/>
  <c r="Q405" i="65"/>
  <c r="D405" i="65"/>
  <c r="Q404" i="65"/>
  <c r="D404" i="65"/>
  <c r="Q403" i="65"/>
  <c r="D403" i="65"/>
  <c r="Q402" i="65"/>
  <c r="D402" i="65"/>
  <c r="Q401" i="65"/>
  <c r="D401" i="65"/>
  <c r="Q400" i="65"/>
  <c r="D400" i="65"/>
  <c r="Q399" i="65"/>
  <c r="D399" i="65"/>
  <c r="Q398" i="65"/>
  <c r="D398" i="65"/>
  <c r="Q397" i="65"/>
  <c r="Q396" i="65"/>
  <c r="Q395" i="65"/>
  <c r="Q394" i="65"/>
  <c r="Q393" i="65"/>
  <c r="D393" i="65"/>
  <c r="Q392" i="65"/>
  <c r="D392" i="65"/>
  <c r="Q391" i="65"/>
  <c r="D391" i="65"/>
  <c r="Q390" i="65"/>
  <c r="D390" i="65"/>
  <c r="Q389" i="65"/>
  <c r="D389" i="65"/>
  <c r="Q388" i="65"/>
  <c r="D388" i="65"/>
  <c r="Q387" i="65"/>
  <c r="D387" i="65"/>
  <c r="Q386" i="65"/>
  <c r="D386" i="65"/>
  <c r="Q385" i="65"/>
  <c r="D385" i="65"/>
  <c r="Q384" i="65"/>
  <c r="D384" i="65"/>
  <c r="Q383" i="65"/>
  <c r="D383" i="65"/>
  <c r="Q382" i="65"/>
  <c r="D382" i="65"/>
  <c r="Q381" i="65"/>
  <c r="D381" i="65"/>
  <c r="Q380" i="65"/>
  <c r="D380" i="65"/>
  <c r="Q379" i="65"/>
  <c r="D379" i="65"/>
  <c r="Q378" i="65"/>
  <c r="Q377" i="65"/>
  <c r="Q376" i="65"/>
  <c r="D376" i="65"/>
  <c r="Q375" i="65"/>
  <c r="D375" i="65"/>
  <c r="Q374" i="65"/>
  <c r="D374" i="65"/>
  <c r="Q373" i="65"/>
  <c r="D373" i="65"/>
  <c r="Q372" i="65"/>
  <c r="D372" i="65"/>
  <c r="Q371" i="65"/>
  <c r="D371" i="65"/>
  <c r="Q370" i="65"/>
  <c r="D370" i="65"/>
  <c r="Q369" i="65"/>
  <c r="D369" i="65"/>
  <c r="Q368" i="65"/>
  <c r="D368" i="65"/>
  <c r="Q367" i="65"/>
  <c r="D367" i="65"/>
  <c r="Q366" i="65"/>
  <c r="D366" i="65"/>
  <c r="Q365" i="65"/>
  <c r="D365" i="65"/>
  <c r="Q364" i="65"/>
  <c r="D364" i="65"/>
  <c r="Q363" i="65"/>
  <c r="D363" i="65"/>
  <c r="Q362" i="65"/>
  <c r="D362" i="65"/>
  <c r="Q361" i="65"/>
  <c r="D361" i="65"/>
  <c r="Q360" i="65"/>
  <c r="D360" i="65"/>
  <c r="Q359" i="65"/>
  <c r="D359" i="65"/>
  <c r="Q358" i="65"/>
  <c r="D358" i="65"/>
  <c r="Q357" i="65"/>
  <c r="D357" i="65"/>
  <c r="Q356" i="65"/>
  <c r="Q355" i="65"/>
  <c r="Q354" i="65"/>
  <c r="D354" i="65"/>
  <c r="Q353" i="65"/>
  <c r="D353" i="65"/>
  <c r="Q352" i="65"/>
  <c r="D352" i="65"/>
  <c r="Q351" i="65"/>
  <c r="D351" i="65"/>
  <c r="Q350" i="65"/>
  <c r="D350" i="65"/>
  <c r="Q349" i="65"/>
  <c r="D349" i="65"/>
  <c r="Q348" i="65"/>
  <c r="D348" i="65"/>
  <c r="Q347" i="65"/>
  <c r="Q346" i="65"/>
  <c r="Q345" i="65"/>
  <c r="Q344" i="65"/>
  <c r="Q343" i="65"/>
  <c r="D343" i="65"/>
  <c r="Q342" i="65"/>
  <c r="D342" i="65"/>
  <c r="Q341" i="65"/>
  <c r="D341" i="65"/>
  <c r="Q340" i="65"/>
  <c r="D340" i="65"/>
  <c r="Q339" i="65"/>
  <c r="D339" i="65"/>
  <c r="Q338" i="65"/>
  <c r="D338" i="65"/>
  <c r="Q337" i="65"/>
  <c r="D337" i="65"/>
  <c r="Q336" i="65"/>
  <c r="D336" i="65"/>
  <c r="Q335" i="65"/>
  <c r="D335" i="65"/>
  <c r="Q334" i="65"/>
  <c r="D334" i="65"/>
  <c r="Q333" i="65"/>
  <c r="D333" i="65"/>
  <c r="Q332" i="65"/>
  <c r="D332" i="65"/>
  <c r="Q331" i="65"/>
  <c r="D331" i="65"/>
  <c r="Q330" i="65"/>
  <c r="D330" i="65"/>
  <c r="Q329" i="65"/>
  <c r="D329" i="65"/>
  <c r="Q328" i="65"/>
  <c r="Q327" i="65"/>
  <c r="Q326" i="65"/>
  <c r="Q325" i="65"/>
  <c r="Q324" i="65"/>
  <c r="D324" i="65"/>
  <c r="Q323" i="65"/>
  <c r="D323" i="65"/>
  <c r="Q322" i="65"/>
  <c r="D322" i="65"/>
  <c r="J321" i="65"/>
  <c r="G321" i="65"/>
  <c r="Q320" i="65"/>
  <c r="D320" i="65"/>
  <c r="Q319" i="65"/>
  <c r="D319" i="65"/>
  <c r="Q318" i="65"/>
  <c r="D318" i="65"/>
  <c r="Q317" i="65"/>
  <c r="D317" i="65"/>
  <c r="Q316" i="65"/>
  <c r="D316" i="65"/>
  <c r="Q315" i="65"/>
  <c r="D315" i="65"/>
  <c r="Q314" i="65"/>
  <c r="D314" i="65"/>
  <c r="Q313" i="65"/>
  <c r="D313" i="65"/>
  <c r="Q312" i="65"/>
  <c r="D312" i="65"/>
  <c r="Q311" i="65"/>
  <c r="D311" i="65"/>
  <c r="Q310" i="65"/>
  <c r="D310" i="65"/>
  <c r="Q309" i="65"/>
  <c r="D309" i="65"/>
  <c r="Q308" i="65"/>
  <c r="D308" i="65"/>
  <c r="Q307" i="65"/>
  <c r="D307" i="65"/>
  <c r="Q306" i="65"/>
  <c r="D306" i="65"/>
  <c r="Q305" i="65"/>
  <c r="D305" i="65"/>
  <c r="Q304" i="65"/>
  <c r="D304" i="65"/>
  <c r="Q303" i="65"/>
  <c r="D303" i="65"/>
  <c r="Q302" i="65"/>
  <c r="D302" i="65"/>
  <c r="Q301" i="65"/>
  <c r="D301" i="65"/>
  <c r="Q300" i="65"/>
  <c r="D300" i="65"/>
  <c r="Q299" i="65"/>
  <c r="D299" i="65"/>
  <c r="Q298" i="65"/>
  <c r="D298" i="65"/>
  <c r="Q297" i="65"/>
  <c r="D297" i="65"/>
  <c r="Q296" i="65"/>
  <c r="Q295" i="65"/>
  <c r="Q294" i="65"/>
  <c r="D294" i="65"/>
  <c r="Q293" i="65"/>
  <c r="D293" i="65"/>
  <c r="Q292" i="65"/>
  <c r="D292" i="65"/>
  <c r="Q291" i="65"/>
  <c r="D291" i="65"/>
  <c r="Q290" i="65"/>
  <c r="D290" i="65"/>
  <c r="Q289" i="65"/>
  <c r="D289" i="65"/>
  <c r="Q288" i="65"/>
  <c r="D288" i="65"/>
  <c r="Q287" i="65"/>
  <c r="D287" i="65"/>
  <c r="Q286" i="65"/>
  <c r="D286" i="65"/>
  <c r="Q285" i="65"/>
  <c r="D285" i="65"/>
  <c r="Q284" i="65"/>
  <c r="D284" i="65"/>
  <c r="Q283" i="65"/>
  <c r="D283" i="65"/>
  <c r="Q282" i="65"/>
  <c r="D282" i="65"/>
  <c r="Q281" i="65"/>
  <c r="D281" i="65"/>
  <c r="Q280" i="65"/>
  <c r="D280" i="65"/>
  <c r="Q279" i="65"/>
  <c r="D279" i="65"/>
  <c r="Q278" i="65"/>
  <c r="Q277" i="65"/>
  <c r="Q276" i="65"/>
  <c r="Q275" i="65"/>
  <c r="Q274" i="65"/>
  <c r="D274" i="65"/>
  <c r="Q273" i="65"/>
  <c r="D273" i="65"/>
  <c r="Q272" i="65"/>
  <c r="D272" i="65"/>
  <c r="Q271" i="65"/>
  <c r="D271" i="65"/>
  <c r="Q270" i="65"/>
  <c r="D270" i="65"/>
  <c r="Q269" i="65"/>
  <c r="D269" i="65"/>
  <c r="Q268" i="65"/>
  <c r="Q267" i="65"/>
  <c r="Q266" i="65"/>
  <c r="Q265" i="65"/>
  <c r="Q264" i="65"/>
  <c r="D264" i="65"/>
  <c r="Q263" i="65"/>
  <c r="D263" i="65"/>
  <c r="Q262" i="65"/>
  <c r="D262" i="65"/>
  <c r="Q261" i="65"/>
  <c r="D261" i="65"/>
  <c r="Q260" i="65"/>
  <c r="D260" i="65"/>
  <c r="Q259" i="65"/>
  <c r="D259" i="65"/>
  <c r="Q258" i="65"/>
  <c r="D258" i="65"/>
  <c r="Q257" i="65"/>
  <c r="D257" i="65"/>
  <c r="Q256" i="65"/>
  <c r="D256" i="65"/>
  <c r="Q255" i="65"/>
  <c r="D255" i="65"/>
  <c r="Q254" i="65"/>
  <c r="D254" i="65"/>
  <c r="Q253" i="65"/>
  <c r="D253" i="65"/>
  <c r="Q252" i="65"/>
  <c r="D252" i="65"/>
  <c r="Q251" i="65"/>
  <c r="D251" i="65"/>
  <c r="Q250" i="65"/>
  <c r="D250" i="65"/>
  <c r="Q249" i="65"/>
  <c r="D249" i="65"/>
  <c r="Q248" i="65"/>
  <c r="D248" i="65"/>
  <c r="Q247" i="65"/>
  <c r="D247" i="65"/>
  <c r="Q246" i="65"/>
  <c r="D246" i="65"/>
  <c r="Q245" i="65"/>
  <c r="D245" i="65"/>
  <c r="Q244" i="65"/>
  <c r="D244" i="65"/>
  <c r="Q243" i="65"/>
  <c r="D243" i="65"/>
  <c r="Q242" i="65"/>
  <c r="D242" i="65"/>
  <c r="Q241" i="65"/>
  <c r="D241" i="65"/>
  <c r="Q240" i="65"/>
  <c r="D240" i="65"/>
  <c r="Q239" i="65"/>
  <c r="D239" i="65"/>
  <c r="Q238" i="65"/>
  <c r="D238" i="65"/>
  <c r="Q237" i="65"/>
  <c r="D237" i="65"/>
  <c r="Q236" i="65"/>
  <c r="D236" i="65"/>
  <c r="Q235" i="65"/>
  <c r="D235" i="65"/>
  <c r="Q234" i="65"/>
  <c r="Q233" i="65"/>
  <c r="Q232" i="65"/>
  <c r="Q231" i="65"/>
  <c r="Q230" i="65"/>
  <c r="Q229" i="65"/>
  <c r="Q228" i="65"/>
  <c r="D228" i="65"/>
  <c r="Q227" i="65"/>
  <c r="D227" i="65"/>
  <c r="Q226" i="65"/>
  <c r="D226" i="65"/>
  <c r="Q225" i="65"/>
  <c r="D225" i="65"/>
  <c r="Q224" i="65"/>
  <c r="D224" i="65"/>
  <c r="Q223" i="65"/>
  <c r="D223" i="65"/>
  <c r="Q222" i="65"/>
  <c r="D222" i="65"/>
  <c r="Q221" i="65"/>
  <c r="D221" i="65"/>
  <c r="Q220" i="65"/>
  <c r="Q219" i="65"/>
  <c r="D219" i="65"/>
  <c r="Q218" i="65"/>
  <c r="D218" i="65"/>
  <c r="Q217" i="65"/>
  <c r="Q216" i="65"/>
  <c r="Q215" i="65"/>
  <c r="D215" i="65"/>
  <c r="Q214" i="65"/>
  <c r="D214" i="65"/>
  <c r="Q213" i="65"/>
  <c r="D213" i="65"/>
  <c r="Q212" i="65"/>
  <c r="D212" i="65"/>
  <c r="Q211" i="65"/>
  <c r="Q210" i="65"/>
  <c r="Q209" i="65"/>
  <c r="Q208" i="65"/>
  <c r="Q207" i="65"/>
  <c r="D207" i="65"/>
  <c r="J206" i="65"/>
  <c r="Q206" i="65" s="1"/>
  <c r="D206" i="65"/>
  <c r="J205" i="65"/>
  <c r="D205" i="65"/>
  <c r="Q204" i="65"/>
  <c r="D204" i="65"/>
  <c r="Q203" i="65"/>
  <c r="D203" i="65"/>
  <c r="Q202" i="65"/>
  <c r="D202" i="65"/>
  <c r="Q201" i="65"/>
  <c r="D201" i="65"/>
  <c r="Q200" i="65"/>
  <c r="D200" i="65"/>
  <c r="Q199" i="65"/>
  <c r="D199" i="65"/>
  <c r="Q198" i="65"/>
  <c r="D198" i="65"/>
  <c r="Q197" i="65"/>
  <c r="D197" i="65"/>
  <c r="Q196" i="65"/>
  <c r="D196" i="65"/>
  <c r="Q195" i="65"/>
  <c r="D195" i="65"/>
  <c r="Q194" i="65"/>
  <c r="D194" i="65"/>
  <c r="Q193" i="65"/>
  <c r="D193" i="65"/>
  <c r="Q192" i="65"/>
  <c r="D192" i="65"/>
  <c r="Q191" i="65"/>
  <c r="D191" i="65"/>
  <c r="Q190" i="65"/>
  <c r="D190" i="65"/>
  <c r="Q189" i="65"/>
  <c r="D189" i="65"/>
  <c r="Q188" i="65"/>
  <c r="D188" i="65"/>
  <c r="Q187" i="65"/>
  <c r="D187" i="65"/>
  <c r="Q186" i="65"/>
  <c r="D186" i="65"/>
  <c r="Q185" i="65"/>
  <c r="D185" i="65"/>
  <c r="Q184" i="65"/>
  <c r="D184" i="65"/>
  <c r="Q183" i="65"/>
  <c r="D183" i="65"/>
  <c r="Q182" i="65"/>
  <c r="D182" i="65"/>
  <c r="Q181" i="65"/>
  <c r="D181" i="65"/>
  <c r="Q180" i="65"/>
  <c r="Q179" i="65"/>
  <c r="Q178" i="65"/>
  <c r="Q177" i="65"/>
  <c r="Q176" i="65"/>
  <c r="Q175" i="65"/>
  <c r="Q174" i="65"/>
  <c r="Q173" i="65"/>
  <c r="Q172" i="65"/>
  <c r="Q171" i="65"/>
  <c r="Q170" i="65"/>
  <c r="Q169" i="65"/>
  <c r="D169" i="65"/>
  <c r="Q168" i="65"/>
  <c r="D168" i="65"/>
  <c r="Q167" i="65"/>
  <c r="D167" i="65"/>
  <c r="Q166" i="65"/>
  <c r="Q165" i="65"/>
  <c r="D165" i="65"/>
  <c r="Q164" i="65"/>
  <c r="D164" i="65"/>
  <c r="Q163" i="65"/>
  <c r="D163" i="65"/>
  <c r="Q162" i="65"/>
  <c r="D162" i="65"/>
  <c r="Q161" i="65"/>
  <c r="D161" i="65"/>
  <c r="Q160" i="65"/>
  <c r="D160" i="65"/>
  <c r="Q159" i="65"/>
  <c r="D159" i="65"/>
  <c r="Q158" i="65"/>
  <c r="D158" i="65"/>
  <c r="Q157" i="65"/>
  <c r="D157" i="65"/>
  <c r="Q156" i="65"/>
  <c r="D156" i="65"/>
  <c r="G155" i="65"/>
  <c r="G504" i="65" s="1"/>
  <c r="D155" i="65"/>
  <c r="Q154" i="65"/>
  <c r="D154" i="65"/>
  <c r="Q153" i="65"/>
  <c r="D153" i="65"/>
  <c r="Q152" i="65"/>
  <c r="D152" i="65"/>
  <c r="Q151" i="65"/>
  <c r="D151" i="65"/>
  <c r="Q150" i="65"/>
  <c r="D150" i="65"/>
  <c r="Q149" i="65"/>
  <c r="D149" i="65"/>
  <c r="Q148" i="65"/>
  <c r="D148" i="65"/>
  <c r="Q147" i="65"/>
  <c r="D147" i="65"/>
  <c r="Q146" i="65"/>
  <c r="D146" i="65"/>
  <c r="Q145" i="65"/>
  <c r="D145" i="65"/>
  <c r="Q144" i="65"/>
  <c r="D144" i="65"/>
  <c r="Q143" i="65"/>
  <c r="D143" i="65"/>
  <c r="Q142" i="65"/>
  <c r="D142" i="65"/>
  <c r="Q141" i="65"/>
  <c r="D141" i="65"/>
  <c r="Q140" i="65"/>
  <c r="D140" i="65"/>
  <c r="Q139" i="65"/>
  <c r="Q138" i="65"/>
  <c r="Q137" i="65"/>
  <c r="Q136" i="65"/>
  <c r="Q135" i="65"/>
  <c r="D135" i="65"/>
  <c r="Q134" i="65"/>
  <c r="D134" i="65"/>
  <c r="Q133" i="65"/>
  <c r="D133" i="65"/>
  <c r="Q132" i="65"/>
  <c r="D132" i="65"/>
  <c r="Q131" i="65"/>
  <c r="D131" i="65"/>
  <c r="Q130" i="65"/>
  <c r="D130" i="65"/>
  <c r="Q129" i="65"/>
  <c r="D129" i="65"/>
  <c r="Q128" i="65"/>
  <c r="D128" i="65"/>
  <c r="Q127" i="65"/>
  <c r="D127" i="65"/>
  <c r="Q126" i="65"/>
  <c r="D126" i="65"/>
  <c r="Q125" i="65"/>
  <c r="D125" i="65"/>
  <c r="Q124" i="65"/>
  <c r="D124" i="65"/>
  <c r="Q123" i="65"/>
  <c r="D123" i="65"/>
  <c r="Q122" i="65"/>
  <c r="D122" i="65"/>
  <c r="Q121" i="65"/>
  <c r="D121" i="65"/>
  <c r="Q120" i="65"/>
  <c r="D120" i="65"/>
  <c r="Q119" i="65"/>
  <c r="D119" i="65"/>
  <c r="Q118" i="65"/>
  <c r="D118" i="65"/>
  <c r="Q117" i="65"/>
  <c r="D117" i="65"/>
  <c r="Q116" i="65"/>
  <c r="D116" i="65"/>
  <c r="Q115" i="65"/>
  <c r="D115" i="65"/>
  <c r="Q114" i="65"/>
  <c r="D114" i="65"/>
  <c r="Q113" i="65"/>
  <c r="D113" i="65"/>
  <c r="Q112" i="65"/>
  <c r="D112" i="65"/>
  <c r="Q111" i="65"/>
  <c r="D111" i="65"/>
  <c r="Q110" i="65"/>
  <c r="D110" i="65"/>
  <c r="Q109" i="65"/>
  <c r="D109" i="65"/>
  <c r="Q108" i="65"/>
  <c r="D108" i="65"/>
  <c r="Q107" i="65"/>
  <c r="Q106" i="65"/>
  <c r="Q105" i="65"/>
  <c r="Q104" i="65"/>
  <c r="Q103" i="65"/>
  <c r="D103" i="65"/>
  <c r="Q102" i="65"/>
  <c r="D102" i="65"/>
  <c r="Q101" i="65"/>
  <c r="D101" i="65"/>
  <c r="Q100" i="65"/>
  <c r="D100" i="65"/>
  <c r="Q99" i="65"/>
  <c r="D99" i="65"/>
  <c r="Q98" i="65"/>
  <c r="D98" i="65"/>
  <c r="Q97" i="65"/>
  <c r="D97" i="65"/>
  <c r="Q96" i="65"/>
  <c r="D96" i="65"/>
  <c r="Q95" i="65"/>
  <c r="D95" i="65"/>
  <c r="Q94" i="65"/>
  <c r="D94" i="65"/>
  <c r="Q93" i="65"/>
  <c r="D93" i="65"/>
  <c r="Q92" i="65"/>
  <c r="D92" i="65"/>
  <c r="Q91" i="65"/>
  <c r="Q90" i="65"/>
  <c r="Q89" i="65"/>
  <c r="D89" i="65"/>
  <c r="Q88" i="65"/>
  <c r="D88" i="65"/>
  <c r="Q87" i="65"/>
  <c r="D87" i="65"/>
  <c r="Q86" i="65"/>
  <c r="D86" i="65"/>
  <c r="Q85" i="65"/>
  <c r="D85" i="65"/>
  <c r="Q84" i="65"/>
  <c r="D84" i="65"/>
  <c r="Q83" i="65"/>
  <c r="D83" i="65"/>
  <c r="Q82" i="65"/>
  <c r="D82" i="65"/>
  <c r="Q81" i="65"/>
  <c r="D81" i="65"/>
  <c r="Q80" i="65"/>
  <c r="D80" i="65"/>
  <c r="Q79" i="65"/>
  <c r="D79" i="65"/>
  <c r="Q78" i="65"/>
  <c r="D78" i="65"/>
  <c r="Q77" i="65"/>
  <c r="D77" i="65"/>
  <c r="Q76" i="65"/>
  <c r="D76" i="65"/>
  <c r="Q75" i="65"/>
  <c r="D75" i="65"/>
  <c r="Q74" i="65"/>
  <c r="D74" i="65"/>
  <c r="Q73" i="65"/>
  <c r="Q72" i="65"/>
  <c r="Q71" i="65"/>
  <c r="D71" i="65"/>
  <c r="Q70" i="65"/>
  <c r="D70" i="65"/>
  <c r="Q69" i="65"/>
  <c r="D69" i="65"/>
  <c r="Q68" i="65"/>
  <c r="D68" i="65"/>
  <c r="Q67" i="65"/>
  <c r="D67" i="65"/>
  <c r="Q66" i="65"/>
  <c r="D66" i="65"/>
  <c r="Q65" i="65"/>
  <c r="D65" i="65"/>
  <c r="Q64" i="65"/>
  <c r="D64" i="65"/>
  <c r="Q63" i="65"/>
  <c r="D63" i="65"/>
  <c r="Q62" i="65"/>
  <c r="D62" i="65"/>
  <c r="Q61" i="65"/>
  <c r="D61" i="65"/>
  <c r="Q60" i="65"/>
  <c r="D60" i="65"/>
  <c r="Q59" i="65"/>
  <c r="D59" i="65"/>
  <c r="Q58" i="65"/>
  <c r="D58" i="65"/>
  <c r="Q57" i="65"/>
  <c r="D57" i="65"/>
  <c r="Q56" i="65"/>
  <c r="D56" i="65"/>
  <c r="Q55" i="65"/>
  <c r="Q54" i="65"/>
  <c r="Q53" i="65"/>
  <c r="Q52" i="65"/>
  <c r="Q51" i="65"/>
  <c r="D51" i="65"/>
  <c r="Q50" i="65"/>
  <c r="D50" i="65"/>
  <c r="Q49" i="65"/>
  <c r="D49" i="65"/>
  <c r="Q48" i="65"/>
  <c r="D48" i="65"/>
  <c r="Q47" i="65"/>
  <c r="D47" i="65"/>
  <c r="Q46" i="65"/>
  <c r="D46" i="65"/>
  <c r="Q45" i="65"/>
  <c r="D45" i="65"/>
  <c r="Q44" i="65"/>
  <c r="D44" i="65"/>
  <c r="Q43" i="65"/>
  <c r="D43" i="65"/>
  <c r="Q42" i="65"/>
  <c r="Q41" i="65"/>
  <c r="Q40" i="65"/>
  <c r="D40" i="65"/>
  <c r="Q39" i="65"/>
  <c r="D39" i="65"/>
  <c r="Q38" i="65"/>
  <c r="D38" i="65"/>
  <c r="Q37" i="65"/>
  <c r="D37" i="65"/>
  <c r="Q36" i="65"/>
  <c r="D36" i="65"/>
  <c r="Q35" i="65"/>
  <c r="D35" i="65"/>
  <c r="Q34" i="65"/>
  <c r="D34" i="65"/>
  <c r="Q33" i="65"/>
  <c r="D33" i="65"/>
  <c r="Q32" i="65"/>
  <c r="D32" i="65"/>
  <c r="Q31" i="65"/>
  <c r="D31" i="65"/>
  <c r="Q30" i="65"/>
  <c r="D30" i="65"/>
  <c r="Q29" i="65"/>
  <c r="D29" i="65"/>
  <c r="Q28" i="65"/>
  <c r="D28" i="65"/>
  <c r="Q27" i="65"/>
  <c r="D27" i="65"/>
  <c r="Q26" i="65"/>
  <c r="D26" i="65"/>
  <c r="Q25" i="65"/>
  <c r="D25" i="65"/>
  <c r="Q24" i="65"/>
  <c r="D24" i="65"/>
  <c r="Q23" i="65"/>
  <c r="D23" i="65"/>
  <c r="Q22" i="65"/>
  <c r="D22" i="65"/>
  <c r="Q21" i="65"/>
  <c r="D21" i="65"/>
  <c r="Q20" i="65"/>
  <c r="D20" i="65"/>
  <c r="Q19" i="65"/>
  <c r="D19" i="65"/>
  <c r="Q18" i="65"/>
  <c r="D18" i="65"/>
  <c r="Q17" i="65"/>
  <c r="Q16" i="65"/>
  <c r="Q15" i="65"/>
  <c r="Q14" i="65"/>
  <c r="Q13" i="65"/>
  <c r="D13" i="65"/>
  <c r="Q12" i="65"/>
  <c r="D12" i="65"/>
  <c r="Q11" i="65"/>
  <c r="D11" i="65"/>
  <c r="Q10" i="65"/>
  <c r="D10" i="65"/>
  <c r="Q9" i="65"/>
  <c r="D9" i="65"/>
  <c r="Q8" i="65"/>
  <c r="D8" i="65"/>
  <c r="Q7" i="65"/>
  <c r="D7" i="65"/>
  <c r="Q6" i="65"/>
  <c r="Q5" i="65"/>
  <c r="Q155" i="65" l="1"/>
  <c r="Q205" i="65"/>
  <c r="Q321" i="65"/>
  <c r="G506" i="65"/>
  <c r="G5" i="55"/>
  <c r="Q6" i="64"/>
  <c r="Q7" i="64"/>
  <c r="Q8" i="64"/>
  <c r="Q9" i="64"/>
  <c r="Q10" i="64"/>
  <c r="Q11" i="64"/>
  <c r="Q12" i="64"/>
  <c r="Q13" i="64"/>
  <c r="Q14" i="64"/>
  <c r="Q15" i="64"/>
  <c r="Q16" i="64"/>
  <c r="Q17" i="64"/>
  <c r="Q18" i="64"/>
  <c r="Q19" i="64"/>
  <c r="Q20" i="64"/>
  <c r="Q21" i="64"/>
  <c r="Q22" i="64"/>
  <c r="Q23" i="64"/>
  <c r="Q24" i="64"/>
  <c r="Q25" i="64"/>
  <c r="Q26" i="64"/>
  <c r="Q27" i="64"/>
  <c r="Q28" i="64"/>
  <c r="Q29" i="64"/>
  <c r="Q30" i="64"/>
  <c r="Q31" i="64"/>
  <c r="Q32" i="64"/>
  <c r="Q33" i="64"/>
  <c r="Q34" i="64"/>
  <c r="Q35" i="64"/>
  <c r="Q36" i="64"/>
  <c r="Q37" i="64"/>
  <c r="Q38" i="64"/>
  <c r="Q39" i="64"/>
  <c r="Q40" i="64"/>
  <c r="Q41" i="64"/>
  <c r="Q42" i="64"/>
  <c r="Q43" i="64"/>
  <c r="Q44" i="64"/>
  <c r="Q45" i="64"/>
  <c r="Q46" i="64"/>
  <c r="Q47" i="64"/>
  <c r="Q48" i="64"/>
  <c r="Q49" i="64"/>
  <c r="Q50" i="64"/>
  <c r="Q51" i="64"/>
  <c r="Q52" i="64"/>
  <c r="Q53" i="64"/>
  <c r="Q54" i="64"/>
  <c r="Q55" i="64"/>
  <c r="Q56" i="64"/>
  <c r="Q57" i="64"/>
  <c r="Q58" i="64"/>
  <c r="Q59" i="64"/>
  <c r="Q60" i="64"/>
  <c r="Q61" i="64"/>
  <c r="Q62" i="64"/>
  <c r="Q63" i="64"/>
  <c r="Q64" i="64"/>
  <c r="Q65" i="64"/>
  <c r="Q66" i="64"/>
  <c r="Q67" i="64"/>
  <c r="Q68" i="64"/>
  <c r="Q69" i="64"/>
  <c r="Q70" i="64"/>
  <c r="Q71" i="64"/>
  <c r="Q72" i="64"/>
  <c r="Q73" i="64"/>
  <c r="Q74" i="64"/>
  <c r="Q75" i="64"/>
  <c r="Q76" i="64"/>
  <c r="Q77" i="64"/>
  <c r="Q78" i="64"/>
  <c r="Q79" i="64"/>
  <c r="Q80" i="64"/>
  <c r="Q81" i="64"/>
  <c r="Q82" i="64"/>
  <c r="Q83" i="64"/>
  <c r="Q84" i="64"/>
  <c r="Q85" i="64"/>
  <c r="Q86" i="64"/>
  <c r="Q87" i="64"/>
  <c r="Q88" i="64"/>
  <c r="Q89" i="64"/>
  <c r="Q90" i="64"/>
  <c r="Q91" i="64"/>
  <c r="Q92" i="64"/>
  <c r="Q93" i="64"/>
  <c r="Q94" i="64"/>
  <c r="Q95" i="64"/>
  <c r="Q96" i="64"/>
  <c r="Q97" i="64"/>
  <c r="Q98" i="64"/>
  <c r="Q99" i="64"/>
  <c r="Q100" i="64"/>
  <c r="Q101" i="64"/>
  <c r="Q102" i="64"/>
  <c r="Q103" i="64"/>
  <c r="Q104" i="64"/>
  <c r="Q105" i="64"/>
  <c r="Q106" i="64"/>
  <c r="Q107" i="64"/>
  <c r="Q108" i="64"/>
  <c r="Q109" i="64"/>
  <c r="Q110" i="64"/>
  <c r="Q111" i="64"/>
  <c r="Q112" i="64"/>
  <c r="Q113" i="64"/>
  <c r="Q114" i="64"/>
  <c r="Q115" i="64"/>
  <c r="Q116" i="64"/>
  <c r="Q117" i="64"/>
  <c r="Q118" i="64"/>
  <c r="Q119" i="64"/>
  <c r="Q120" i="64"/>
  <c r="Q121" i="64"/>
  <c r="Q122" i="64"/>
  <c r="Q123" i="64"/>
  <c r="Q124" i="64"/>
  <c r="Q125" i="64"/>
  <c r="Q126" i="64"/>
  <c r="Q127" i="64"/>
  <c r="Q128" i="64"/>
  <c r="Q129" i="64"/>
  <c r="Q130" i="64"/>
  <c r="Q131" i="64"/>
  <c r="Q132" i="64"/>
  <c r="Q133" i="64"/>
  <c r="Q134" i="64"/>
  <c r="Q135" i="64"/>
  <c r="Q136" i="64"/>
  <c r="Q137" i="64"/>
  <c r="Q138" i="64"/>
  <c r="Q139" i="64"/>
  <c r="Q140" i="64"/>
  <c r="Q141" i="64"/>
  <c r="Q142" i="64"/>
  <c r="Q143" i="64"/>
  <c r="Q144" i="64"/>
  <c r="Q145" i="64"/>
  <c r="Q146" i="64"/>
  <c r="Q147" i="64"/>
  <c r="Q148" i="64"/>
  <c r="Q149" i="64"/>
  <c r="Q150" i="64"/>
  <c r="Q151" i="64"/>
  <c r="Q152" i="64"/>
  <c r="Q153" i="64"/>
  <c r="Q154" i="64"/>
  <c r="Q155" i="64"/>
  <c r="Q156" i="64"/>
  <c r="Q157" i="64"/>
  <c r="Q158" i="64"/>
  <c r="Q159" i="64"/>
  <c r="Q160" i="64"/>
  <c r="Q161" i="64"/>
  <c r="Q162" i="64"/>
  <c r="Q163" i="64"/>
  <c r="Q164" i="64"/>
  <c r="Q165" i="64"/>
  <c r="Q166" i="64"/>
  <c r="Q167" i="64"/>
  <c r="Q168" i="64"/>
  <c r="Q169" i="64"/>
  <c r="Q170" i="64"/>
  <c r="Q171" i="64"/>
  <c r="Q172" i="64"/>
  <c r="Q173" i="64"/>
  <c r="Q174" i="64"/>
  <c r="Q175" i="64"/>
  <c r="Q176" i="64"/>
  <c r="Q177" i="64"/>
  <c r="Q178" i="64"/>
  <c r="Q179" i="64"/>
  <c r="Q180" i="64"/>
  <c r="Q181" i="64"/>
  <c r="Q182" i="64"/>
  <c r="Q183" i="64"/>
  <c r="Q184" i="64"/>
  <c r="Q185" i="64"/>
  <c r="Q186" i="64"/>
  <c r="Q187" i="64"/>
  <c r="Q188" i="64"/>
  <c r="Q189" i="64"/>
  <c r="Q190" i="64"/>
  <c r="Q191" i="64"/>
  <c r="Q192" i="64"/>
  <c r="Q193" i="64"/>
  <c r="Q194" i="64"/>
  <c r="Q195" i="64"/>
  <c r="Q196" i="64"/>
  <c r="Q197" i="64"/>
  <c r="Q198" i="64"/>
  <c r="Q199" i="64"/>
  <c r="Q200" i="64"/>
  <c r="Q201" i="64"/>
  <c r="Q202" i="64"/>
  <c r="Q203" i="64"/>
  <c r="Q204" i="64"/>
  <c r="Q205" i="64"/>
  <c r="Q206" i="64"/>
  <c r="Q207" i="64"/>
  <c r="Q208" i="64"/>
  <c r="Q209" i="64"/>
  <c r="Q210" i="64"/>
  <c r="Q211" i="64"/>
  <c r="Q212" i="64"/>
  <c r="Q213" i="64"/>
  <c r="Q214" i="64"/>
  <c r="Q215" i="64"/>
  <c r="Q216" i="64"/>
  <c r="Q217" i="64"/>
  <c r="Q218" i="64"/>
  <c r="Q219" i="64"/>
  <c r="Q220" i="64"/>
  <c r="Q221" i="64"/>
  <c r="Q222" i="64"/>
  <c r="Q223" i="64"/>
  <c r="Q224" i="64"/>
  <c r="Q225" i="64"/>
  <c r="Q226" i="64"/>
  <c r="Q227" i="64"/>
  <c r="Q228" i="64"/>
  <c r="Q229" i="64"/>
  <c r="Q230" i="64"/>
  <c r="Q231" i="64"/>
  <c r="Q232" i="64"/>
  <c r="Q233" i="64"/>
  <c r="Q234" i="64"/>
  <c r="Q235" i="64"/>
  <c r="Q236" i="64"/>
  <c r="Q237" i="64"/>
  <c r="Q238" i="64"/>
  <c r="Q239" i="64"/>
  <c r="Q240" i="64"/>
  <c r="Q241" i="64"/>
  <c r="Q242" i="64"/>
  <c r="Q243" i="64"/>
  <c r="Q244" i="64"/>
  <c r="Q245" i="64"/>
  <c r="Q246" i="64"/>
  <c r="Q247" i="64"/>
  <c r="Q248" i="64"/>
  <c r="Q249" i="64"/>
  <c r="Q250" i="64"/>
  <c r="Q251" i="64"/>
  <c r="Q252" i="64"/>
  <c r="Q253" i="64"/>
  <c r="Q254" i="64"/>
  <c r="Q255" i="64"/>
  <c r="Q256" i="64"/>
  <c r="Q257" i="64"/>
  <c r="Q258" i="64"/>
  <c r="Q259" i="64"/>
  <c r="Q260" i="64"/>
  <c r="Q261" i="64"/>
  <c r="Q262" i="64"/>
  <c r="Q263" i="64"/>
  <c r="Q264" i="64"/>
  <c r="Q265" i="64"/>
  <c r="Q266" i="64"/>
  <c r="Q267" i="64"/>
  <c r="Q268" i="64"/>
  <c r="Q269" i="64"/>
  <c r="Q270" i="64"/>
  <c r="Q271" i="64"/>
  <c r="Q272" i="64"/>
  <c r="Q273" i="64"/>
  <c r="Q274" i="64"/>
  <c r="Q275" i="64"/>
  <c r="Q276" i="64"/>
  <c r="Q277" i="64"/>
  <c r="Q278" i="64"/>
  <c r="Q279" i="64"/>
  <c r="Q280" i="64"/>
  <c r="Q281" i="64"/>
  <c r="Q282" i="64"/>
  <c r="Q283" i="64"/>
  <c r="Q284" i="64"/>
  <c r="Q285" i="64"/>
  <c r="Q286" i="64"/>
  <c r="Q287" i="64"/>
  <c r="Q288" i="64"/>
  <c r="Q289" i="64"/>
  <c r="Q290" i="64"/>
  <c r="Q291" i="64"/>
  <c r="Q292" i="64"/>
  <c r="Q293" i="64"/>
  <c r="Q294" i="64"/>
  <c r="Q295" i="64"/>
  <c r="Q296" i="64"/>
  <c r="Q297" i="64"/>
  <c r="Q298" i="64"/>
  <c r="Q299" i="64"/>
  <c r="Q300" i="64"/>
  <c r="Q301" i="64"/>
  <c r="Q302" i="64"/>
  <c r="Q303" i="64"/>
  <c r="Q304" i="64"/>
  <c r="Q305" i="64"/>
  <c r="Q306" i="64"/>
  <c r="Q307" i="64"/>
  <c r="Q308" i="64"/>
  <c r="Q309" i="64"/>
  <c r="Q310" i="64"/>
  <c r="Q311" i="64"/>
  <c r="Q312" i="64"/>
  <c r="Q313" i="64"/>
  <c r="Q314" i="64"/>
  <c r="Q315" i="64"/>
  <c r="Q316" i="64"/>
  <c r="Q317" i="64"/>
  <c r="Q318" i="64"/>
  <c r="Q319" i="64"/>
  <c r="Q320" i="64"/>
  <c r="Q321" i="64"/>
  <c r="Q322" i="64"/>
  <c r="Q323" i="64"/>
  <c r="Q324" i="64"/>
  <c r="Q325" i="64"/>
  <c r="Q326" i="64"/>
  <c r="Q327" i="64"/>
  <c r="Q328" i="64"/>
  <c r="Q329" i="64"/>
  <c r="Q330" i="64"/>
  <c r="Q331" i="64"/>
  <c r="Q332" i="64"/>
  <c r="Q333" i="64"/>
  <c r="Q334" i="64"/>
  <c r="Q335" i="64"/>
  <c r="Q336" i="64"/>
  <c r="Q337" i="64"/>
  <c r="Q338" i="64"/>
  <c r="Q339" i="64"/>
  <c r="Q340" i="64"/>
  <c r="Q341" i="64"/>
  <c r="Q342" i="64"/>
  <c r="Q343" i="64"/>
  <c r="Q344" i="64"/>
  <c r="Q345" i="64"/>
  <c r="Q346" i="64"/>
  <c r="Q347" i="64"/>
  <c r="Q348" i="64"/>
  <c r="Q349" i="64"/>
  <c r="Q350" i="64"/>
  <c r="Q351" i="64"/>
  <c r="Q352" i="64"/>
  <c r="Q353" i="64"/>
  <c r="Q354" i="64"/>
  <c r="Q355" i="64"/>
  <c r="Q356" i="64"/>
  <c r="Q357" i="64"/>
  <c r="Q358" i="64"/>
  <c r="Q359" i="64"/>
  <c r="Q360" i="64"/>
  <c r="Q361" i="64"/>
  <c r="Q362" i="64"/>
  <c r="Q363" i="64"/>
  <c r="Q364" i="64"/>
  <c r="Q365" i="64"/>
  <c r="Q366" i="64"/>
  <c r="Q367" i="64"/>
  <c r="Q368" i="64"/>
  <c r="Q369" i="64"/>
  <c r="Q370" i="64"/>
  <c r="Q371" i="64"/>
  <c r="Q372" i="64"/>
  <c r="Q373" i="64"/>
  <c r="Q374" i="64"/>
  <c r="Q375" i="64"/>
  <c r="Q376" i="64"/>
  <c r="Q377" i="64"/>
  <c r="Q378" i="64"/>
  <c r="Q379" i="64"/>
  <c r="Q380" i="64"/>
  <c r="Q381" i="64"/>
  <c r="Q382" i="64"/>
  <c r="Q383" i="64"/>
  <c r="Q384" i="64"/>
  <c r="Q385" i="64"/>
  <c r="Q386" i="64"/>
  <c r="Q387" i="64"/>
  <c r="Q388" i="64"/>
  <c r="Q389" i="64"/>
  <c r="Q390" i="64"/>
  <c r="Q391" i="64"/>
  <c r="Q392" i="64"/>
  <c r="Q393" i="64"/>
  <c r="Q394" i="64"/>
  <c r="Q395" i="64"/>
  <c r="Q396" i="64"/>
  <c r="Q397" i="64"/>
  <c r="Q398" i="64"/>
  <c r="Q399" i="64"/>
  <c r="Q400" i="64"/>
  <c r="Q401" i="64"/>
  <c r="Q402" i="64"/>
  <c r="Q403" i="64"/>
  <c r="Q404" i="64"/>
  <c r="Q405" i="64"/>
  <c r="Q406" i="64"/>
  <c r="Q407" i="64"/>
  <c r="Q408" i="64"/>
  <c r="Q409" i="64"/>
  <c r="Q410" i="64"/>
  <c r="Q411" i="64"/>
  <c r="Q412" i="64"/>
  <c r="Q413" i="64"/>
  <c r="Q414" i="64"/>
  <c r="Q415" i="64"/>
  <c r="Q416" i="64"/>
  <c r="Q417" i="64"/>
  <c r="Q418" i="64"/>
  <c r="Q419" i="64"/>
  <c r="Q420" i="64"/>
  <c r="Q421" i="64"/>
  <c r="Q422" i="64"/>
  <c r="Q423" i="64"/>
  <c r="Q424" i="64"/>
  <c r="Q425" i="64"/>
  <c r="Q426" i="64"/>
  <c r="Q427" i="64"/>
  <c r="Q428" i="64"/>
  <c r="Q429" i="64"/>
  <c r="Q430" i="64"/>
  <c r="Q431" i="64"/>
  <c r="Q432" i="64"/>
  <c r="Q433" i="64"/>
  <c r="Q434" i="64"/>
  <c r="Q435" i="64"/>
  <c r="Q436" i="64"/>
  <c r="Q437" i="64"/>
  <c r="Q438" i="64"/>
  <c r="Q439" i="64"/>
  <c r="Q440" i="64"/>
  <c r="Q441" i="64"/>
  <c r="Q442" i="64"/>
  <c r="Q443" i="64"/>
  <c r="Q444" i="64"/>
  <c r="Q445" i="64"/>
  <c r="Q446" i="64"/>
  <c r="Q447" i="64"/>
  <c r="Q448" i="64"/>
  <c r="Q449" i="64"/>
  <c r="Q450" i="64"/>
  <c r="Q451" i="64"/>
  <c r="Q452" i="64"/>
  <c r="Q453" i="64"/>
  <c r="Q454" i="64"/>
  <c r="Q455" i="64"/>
  <c r="Q456" i="64"/>
  <c r="Q457" i="64"/>
  <c r="Q458" i="64"/>
  <c r="Q459" i="64"/>
  <c r="Q460" i="64"/>
  <c r="Q461" i="64"/>
  <c r="Q462" i="64"/>
  <c r="Q463" i="64"/>
  <c r="Q464" i="64"/>
  <c r="Q465" i="64"/>
  <c r="Q466" i="64"/>
  <c r="Q467" i="64"/>
  <c r="Q468" i="64"/>
  <c r="Q469" i="64"/>
  <c r="Q470" i="64"/>
  <c r="Q471" i="64"/>
  <c r="Q472" i="64"/>
  <c r="Q473" i="64"/>
  <c r="Q474" i="64"/>
  <c r="Q475" i="64"/>
  <c r="Q476" i="64"/>
  <c r="Q477" i="64"/>
  <c r="Q478" i="64"/>
  <c r="Q479" i="64"/>
  <c r="Q480" i="64"/>
  <c r="Q481" i="64"/>
  <c r="Q482" i="64"/>
  <c r="Q483" i="64"/>
  <c r="Q484" i="64"/>
  <c r="Q485" i="64"/>
  <c r="Q486" i="64"/>
  <c r="Q487" i="64"/>
  <c r="Q488" i="64"/>
  <c r="Q489" i="64"/>
  <c r="Q490" i="64"/>
  <c r="Q491" i="64"/>
  <c r="Q492" i="64"/>
  <c r="Q493" i="64"/>
  <c r="Q494" i="64"/>
  <c r="Q495" i="64"/>
  <c r="Q496" i="64"/>
  <c r="Q497" i="64"/>
  <c r="Q498" i="64"/>
  <c r="Q499" i="64"/>
  <c r="Q500" i="64"/>
  <c r="Q501" i="64"/>
  <c r="Q502" i="64"/>
  <c r="Q503" i="64"/>
  <c r="Q5" i="64"/>
  <c r="J504" i="65" l="1"/>
  <c r="Q504" i="65"/>
  <c r="J321" i="64"/>
  <c r="G321" i="64"/>
  <c r="D264" i="64"/>
  <c r="D255" i="64"/>
  <c r="D261" i="64"/>
  <c r="D254" i="64"/>
  <c r="D263" i="64"/>
  <c r="D252" i="64"/>
  <c r="D251" i="64"/>
  <c r="D250" i="64"/>
  <c r="D260" i="64"/>
  <c r="D259" i="64"/>
  <c r="D258" i="64"/>
  <c r="D257" i="64"/>
  <c r="D256" i="64"/>
  <c r="D253" i="64"/>
  <c r="D262" i="64"/>
  <c r="D37" i="64"/>
  <c r="D36" i="64"/>
  <c r="D169" i="64"/>
  <c r="D274" i="64"/>
  <c r="D273" i="64"/>
  <c r="D272" i="64"/>
  <c r="D271" i="64"/>
  <c r="D270" i="64"/>
  <c r="D269" i="64"/>
  <c r="D24" i="64"/>
  <c r="D410" i="64"/>
  <c r="D409" i="64"/>
  <c r="D408" i="64"/>
  <c r="D407" i="64"/>
  <c r="D406" i="64"/>
  <c r="D405" i="64"/>
  <c r="D404" i="64"/>
  <c r="D403" i="64"/>
  <c r="D402" i="64"/>
  <c r="D401" i="64"/>
  <c r="D400" i="64"/>
  <c r="D399" i="64"/>
  <c r="D398" i="64"/>
  <c r="D315" i="64"/>
  <c r="D294" i="64"/>
  <c r="D215" i="64"/>
  <c r="D214" i="64"/>
  <c r="D213" i="64"/>
  <c r="D212" i="64"/>
  <c r="D168" i="64"/>
  <c r="D167" i="64"/>
  <c r="D165" i="64"/>
  <c r="D164" i="64"/>
  <c r="D163" i="64"/>
  <c r="D162" i="64"/>
  <c r="D161" i="64"/>
  <c r="D160" i="64"/>
  <c r="D159" i="64"/>
  <c r="D158" i="64"/>
  <c r="D157" i="64"/>
  <c r="D154" i="64"/>
  <c r="D153" i="64"/>
  <c r="D152" i="64"/>
  <c r="D151" i="64"/>
  <c r="D150" i="64"/>
  <c r="D148" i="64"/>
  <c r="D147" i="64"/>
  <c r="D146" i="64"/>
  <c r="D207" i="64"/>
  <c r="J206" i="64"/>
  <c r="D206" i="64"/>
  <c r="J205" i="64"/>
  <c r="D205" i="64"/>
  <c r="D204" i="64"/>
  <c r="D203" i="64"/>
  <c r="D202" i="64"/>
  <c r="D201" i="64"/>
  <c r="D200" i="64"/>
  <c r="D199" i="64"/>
  <c r="D198" i="64"/>
  <c r="D197" i="64"/>
  <c r="D196" i="64"/>
  <c r="D195" i="64"/>
  <c r="D194" i="64"/>
  <c r="D193" i="64"/>
  <c r="D192" i="64"/>
  <c r="D191" i="64"/>
  <c r="D190" i="64"/>
  <c r="D188" i="64"/>
  <c r="D187" i="64"/>
  <c r="D186" i="64"/>
  <c r="D185" i="64"/>
  <c r="D184" i="64"/>
  <c r="D183" i="64"/>
  <c r="D182" i="64"/>
  <c r="D181" i="64"/>
  <c r="D135" i="64"/>
  <c r="D130" i="64"/>
  <c r="D123" i="64"/>
  <c r="D114" i="64"/>
  <c r="D113" i="64"/>
  <c r="D145" i="64"/>
  <c r="D143" i="64"/>
  <c r="D141" i="64"/>
  <c r="D144" i="64"/>
  <c r="D142" i="64"/>
  <c r="D140" i="64"/>
  <c r="D413" i="64"/>
  <c r="D411" i="64"/>
  <c r="D13" i="64"/>
  <c r="D12" i="64"/>
  <c r="D11" i="64"/>
  <c r="D10" i="64"/>
  <c r="D9" i="64"/>
  <c r="D8" i="64"/>
  <c r="D7" i="64"/>
  <c r="D40" i="64"/>
  <c r="D39" i="64"/>
  <c r="D38" i="64"/>
  <c r="D35" i="64"/>
  <c r="D34" i="64"/>
  <c r="D33" i="64"/>
  <c r="D32" i="64"/>
  <c r="D31" i="64"/>
  <c r="D30" i="64"/>
  <c r="D29" i="64"/>
  <c r="D28" i="64"/>
  <c r="D27" i="64"/>
  <c r="D26" i="64"/>
  <c r="D25" i="64"/>
  <c r="D23" i="64"/>
  <c r="D22" i="64"/>
  <c r="D21" i="64"/>
  <c r="D20" i="64"/>
  <c r="D19" i="64"/>
  <c r="D18" i="64"/>
  <c r="D89" i="64"/>
  <c r="D88" i="64"/>
  <c r="D87" i="64"/>
  <c r="D86" i="64"/>
  <c r="D85" i="64"/>
  <c r="D84" i="64"/>
  <c r="D83" i="64"/>
  <c r="D189" i="64"/>
  <c r="D461" i="64"/>
  <c r="D82" i="64"/>
  <c r="D81" i="64"/>
  <c r="D80" i="64"/>
  <c r="D79" i="64"/>
  <c r="D78" i="64"/>
  <c r="D77" i="64"/>
  <c r="D76" i="64"/>
  <c r="D75" i="64"/>
  <c r="D74" i="64"/>
  <c r="D503" i="64"/>
  <c r="D502" i="64"/>
  <c r="D501" i="64"/>
  <c r="D500" i="64"/>
  <c r="D499" i="64"/>
  <c r="D498" i="64"/>
  <c r="D497" i="64"/>
  <c r="D496" i="64"/>
  <c r="D495" i="64"/>
  <c r="D494" i="64"/>
  <c r="D493" i="64"/>
  <c r="D492" i="64"/>
  <c r="D491" i="64"/>
  <c r="D376" i="64"/>
  <c r="D375" i="64"/>
  <c r="D374" i="64"/>
  <c r="D373" i="64"/>
  <c r="D372" i="64"/>
  <c r="D371" i="64"/>
  <c r="D370" i="64"/>
  <c r="D369" i="64"/>
  <c r="D368" i="64"/>
  <c r="D367" i="64"/>
  <c r="D366" i="64"/>
  <c r="D365" i="64"/>
  <c r="D364" i="64"/>
  <c r="D363" i="64"/>
  <c r="D362" i="64"/>
  <c r="D361" i="64"/>
  <c r="D360" i="64"/>
  <c r="D359" i="64"/>
  <c r="D358" i="64"/>
  <c r="D357" i="64"/>
  <c r="D442" i="64"/>
  <c r="D441" i="64"/>
  <c r="D440" i="64"/>
  <c r="D439" i="64"/>
  <c r="D438" i="64"/>
  <c r="D437" i="64"/>
  <c r="D436" i="64"/>
  <c r="D435" i="64"/>
  <c r="D434" i="64"/>
  <c r="D433" i="64"/>
  <c r="D432" i="64"/>
  <c r="D431" i="64"/>
  <c r="D430" i="64"/>
  <c r="D429" i="64"/>
  <c r="D428" i="64"/>
  <c r="D71" i="64"/>
  <c r="D70" i="64"/>
  <c r="D69" i="64"/>
  <c r="D68" i="64"/>
  <c r="D67" i="64"/>
  <c r="D66" i="64"/>
  <c r="D65" i="64"/>
  <c r="D64" i="64"/>
  <c r="D63" i="64"/>
  <c r="D62" i="64"/>
  <c r="D61" i="64"/>
  <c r="D60" i="64"/>
  <c r="D59" i="64"/>
  <c r="D58" i="64"/>
  <c r="D57" i="64"/>
  <c r="D56" i="64"/>
  <c r="D427" i="64"/>
  <c r="D426" i="64"/>
  <c r="D425" i="64"/>
  <c r="D424" i="64"/>
  <c r="D423" i="64"/>
  <c r="D422" i="64"/>
  <c r="D421" i="64"/>
  <c r="D420" i="64"/>
  <c r="D419" i="64"/>
  <c r="D418" i="64"/>
  <c r="D417" i="64"/>
  <c r="G416" i="64"/>
  <c r="D416" i="64"/>
  <c r="D415" i="64"/>
  <c r="D103" i="64"/>
  <c r="D102" i="64"/>
  <c r="D101" i="64"/>
  <c r="D100" i="64"/>
  <c r="D99" i="64"/>
  <c r="D98" i="64"/>
  <c r="D97" i="64"/>
  <c r="D96" i="64"/>
  <c r="D95" i="64"/>
  <c r="D94" i="64"/>
  <c r="D93" i="64"/>
  <c r="D92" i="64"/>
  <c r="D293" i="64"/>
  <c r="D292" i="64"/>
  <c r="D291" i="64"/>
  <c r="D290" i="64"/>
  <c r="D289" i="64"/>
  <c r="D288" i="64"/>
  <c r="D287" i="64"/>
  <c r="D286" i="64"/>
  <c r="D285" i="64"/>
  <c r="D284" i="64"/>
  <c r="D283" i="64"/>
  <c r="D282" i="64"/>
  <c r="D281" i="64"/>
  <c r="D280" i="64"/>
  <c r="D279" i="64"/>
  <c r="D454" i="64"/>
  <c r="D453" i="64"/>
  <c r="D452" i="64"/>
  <c r="D451" i="64"/>
  <c r="D450" i="64"/>
  <c r="D449" i="64"/>
  <c r="D448" i="64"/>
  <c r="D447" i="64"/>
  <c r="D446" i="64"/>
  <c r="D445" i="64"/>
  <c r="G444" i="64"/>
  <c r="D444" i="64"/>
  <c r="D443" i="64"/>
  <c r="D314" i="64"/>
  <c r="D313" i="64"/>
  <c r="D312" i="64"/>
  <c r="D311" i="64"/>
  <c r="D310" i="64"/>
  <c r="D309" i="64"/>
  <c r="D308" i="64"/>
  <c r="D307" i="64"/>
  <c r="D306" i="64"/>
  <c r="D305" i="64"/>
  <c r="D304" i="64"/>
  <c r="D303" i="64"/>
  <c r="D302" i="64"/>
  <c r="D393" i="64"/>
  <c r="D392" i="64"/>
  <c r="D391" i="64"/>
  <c r="D390" i="64"/>
  <c r="D389" i="64"/>
  <c r="D388" i="64"/>
  <c r="D387" i="64"/>
  <c r="D386" i="64"/>
  <c r="D385" i="64"/>
  <c r="D384" i="64"/>
  <c r="D383" i="64"/>
  <c r="D382" i="64"/>
  <c r="D381" i="64"/>
  <c r="D380" i="64"/>
  <c r="D379" i="64"/>
  <c r="D343" i="64"/>
  <c r="D342" i="64"/>
  <c r="D341" i="64"/>
  <c r="D340" i="64"/>
  <c r="D339" i="64"/>
  <c r="D338" i="64"/>
  <c r="G155" i="64"/>
  <c r="D155" i="64"/>
  <c r="D337" i="64"/>
  <c r="D336" i="64"/>
  <c r="D335" i="64"/>
  <c r="D334" i="64"/>
  <c r="D333" i="64"/>
  <c r="D149" i="64"/>
  <c r="D332" i="64"/>
  <c r="D331" i="64"/>
  <c r="D330" i="64"/>
  <c r="D329" i="64"/>
  <c r="D228" i="64"/>
  <c r="D227" i="64"/>
  <c r="D226" i="64"/>
  <c r="D225" i="64"/>
  <c r="D224" i="64"/>
  <c r="D223" i="64"/>
  <c r="D222" i="64"/>
  <c r="D221" i="64"/>
  <c r="D219" i="64"/>
  <c r="D218" i="64"/>
  <c r="D134" i="64"/>
  <c r="D133" i="64"/>
  <c r="D132" i="64"/>
  <c r="D131" i="64"/>
  <c r="D129" i="64"/>
  <c r="D128" i="64"/>
  <c r="D127" i="64"/>
  <c r="D126" i="64"/>
  <c r="D125" i="64"/>
  <c r="D124" i="64"/>
  <c r="D122" i="64"/>
  <c r="D121" i="64"/>
  <c r="D120" i="64"/>
  <c r="D119" i="64"/>
  <c r="D118" i="64"/>
  <c r="D117" i="64"/>
  <c r="D116" i="64"/>
  <c r="D115" i="64"/>
  <c r="D112" i="64"/>
  <c r="D111" i="64"/>
  <c r="D110" i="64"/>
  <c r="D109" i="64"/>
  <c r="D108" i="64"/>
  <c r="D301" i="64"/>
  <c r="D300" i="64"/>
  <c r="D299" i="64"/>
  <c r="D298" i="64"/>
  <c r="D297" i="64"/>
  <c r="D488" i="64"/>
  <c r="D487" i="64"/>
  <c r="D486" i="64"/>
  <c r="D485" i="64"/>
  <c r="D484" i="64"/>
  <c r="D483" i="64"/>
  <c r="D482" i="64"/>
  <c r="D481" i="64"/>
  <c r="D480" i="64"/>
  <c r="D479" i="64"/>
  <c r="D478" i="64"/>
  <c r="D477" i="64"/>
  <c r="D476" i="64"/>
  <c r="D475" i="64"/>
  <c r="D474" i="64"/>
  <c r="D473" i="64"/>
  <c r="D472" i="64"/>
  <c r="D51" i="64"/>
  <c r="D50" i="64"/>
  <c r="D49" i="64"/>
  <c r="D48" i="64"/>
  <c r="D47" i="64"/>
  <c r="D46" i="64"/>
  <c r="D45" i="64"/>
  <c r="D44" i="64"/>
  <c r="D43" i="64"/>
  <c r="D354" i="64"/>
  <c r="D353" i="64"/>
  <c r="D352" i="64"/>
  <c r="D351" i="64"/>
  <c r="D350" i="64"/>
  <c r="D349" i="64"/>
  <c r="D348" i="64"/>
  <c r="D249" i="64"/>
  <c r="D248" i="64"/>
  <c r="D247" i="64"/>
  <c r="D246" i="64"/>
  <c r="D245" i="64"/>
  <c r="D244" i="64"/>
  <c r="D243" i="64"/>
  <c r="D242" i="64"/>
  <c r="D241" i="64"/>
  <c r="D240" i="64"/>
  <c r="D239" i="64"/>
  <c r="D238" i="64"/>
  <c r="D237" i="64"/>
  <c r="D236" i="64"/>
  <c r="D235" i="64"/>
  <c r="D467" i="64"/>
  <c r="D466" i="64"/>
  <c r="D465" i="64"/>
  <c r="D464" i="64"/>
  <c r="D463" i="64"/>
  <c r="D462" i="64"/>
  <c r="D460" i="64"/>
  <c r="D459" i="64"/>
  <c r="D458" i="64"/>
  <c r="D457" i="64"/>
  <c r="D456" i="64"/>
  <c r="D455" i="64"/>
  <c r="D324" i="64"/>
  <c r="D323" i="64"/>
  <c r="D322" i="64"/>
  <c r="D156" i="64"/>
  <c r="D320" i="64"/>
  <c r="D319" i="64"/>
  <c r="D318" i="64"/>
  <c r="D317" i="64"/>
  <c r="D316" i="64"/>
  <c r="P756" i="63" l="1"/>
  <c r="O756" i="63"/>
  <c r="N756" i="63"/>
  <c r="M756" i="63"/>
  <c r="L756" i="63"/>
  <c r="K756" i="63"/>
  <c r="I756" i="63"/>
  <c r="H756" i="63"/>
  <c r="Q755" i="63"/>
  <c r="Q754" i="63"/>
  <c r="Q753" i="63"/>
  <c r="Q752" i="63"/>
  <c r="Q751" i="63"/>
  <c r="Q750" i="63"/>
  <c r="Q749" i="63"/>
  <c r="Q748" i="63"/>
  <c r="Q747" i="63"/>
  <c r="Q746" i="63"/>
  <c r="Q745" i="63"/>
  <c r="Q744" i="63"/>
  <c r="Q743" i="63"/>
  <c r="Q742" i="63"/>
  <c r="Q741" i="63"/>
  <c r="Q740" i="63"/>
  <c r="Q739" i="63"/>
  <c r="Q738" i="63"/>
  <c r="Q737" i="63"/>
  <c r="Q736" i="63"/>
  <c r="Q735" i="63"/>
  <c r="Q734" i="63"/>
  <c r="Q733" i="63"/>
  <c r="Q732" i="63"/>
  <c r="Q731" i="63"/>
  <c r="Q730" i="63"/>
  <c r="Q729" i="63"/>
  <c r="Q728" i="63"/>
  <c r="Q727" i="63"/>
  <c r="Q726" i="63"/>
  <c r="Q725" i="63"/>
  <c r="Q724" i="63"/>
  <c r="Q723" i="63"/>
  <c r="Q722" i="63"/>
  <c r="Q721" i="63"/>
  <c r="Q720" i="63"/>
  <c r="Q719" i="63"/>
  <c r="Q718" i="63"/>
  <c r="Q717" i="63"/>
  <c r="Q716" i="63"/>
  <c r="Q715" i="63"/>
  <c r="Q714" i="63"/>
  <c r="Q713" i="63"/>
  <c r="Q712" i="63"/>
  <c r="Q711" i="63"/>
  <c r="Q710" i="63"/>
  <c r="Q709" i="63"/>
  <c r="Q708" i="63"/>
  <c r="Q707" i="63"/>
  <c r="Q706" i="63"/>
  <c r="Q705" i="63"/>
  <c r="Q704" i="63"/>
  <c r="Q703" i="63"/>
  <c r="Q702" i="63"/>
  <c r="Q701" i="63"/>
  <c r="Q700" i="63"/>
  <c r="Q699" i="63"/>
  <c r="Q698" i="63"/>
  <c r="Q697" i="63"/>
  <c r="Q696" i="63"/>
  <c r="Q695" i="63"/>
  <c r="Q694" i="63"/>
  <c r="Q693" i="63"/>
  <c r="Q692" i="63"/>
  <c r="Q691" i="63"/>
  <c r="Q690" i="63"/>
  <c r="Q689" i="63"/>
  <c r="Q688" i="63"/>
  <c r="Q687" i="63"/>
  <c r="Q686" i="63"/>
  <c r="Q685" i="63"/>
  <c r="Q684" i="63"/>
  <c r="Q683" i="63"/>
  <c r="Q682" i="63"/>
  <c r="Q681" i="63"/>
  <c r="Q680" i="63"/>
  <c r="Q679" i="63"/>
  <c r="Q678" i="63"/>
  <c r="Q677" i="63"/>
  <c r="Q676" i="63"/>
  <c r="Q675" i="63"/>
  <c r="Q674" i="63"/>
  <c r="J673" i="63"/>
  <c r="G673" i="63"/>
  <c r="Q673" i="63" s="1"/>
  <c r="Q672" i="63"/>
  <c r="B672" i="63"/>
  <c r="Q671" i="63"/>
  <c r="B671" i="63"/>
  <c r="Q670" i="63"/>
  <c r="B670" i="63"/>
  <c r="Q669" i="63"/>
  <c r="B669" i="63"/>
  <c r="Q668" i="63"/>
  <c r="B668" i="63"/>
  <c r="Q667" i="63"/>
  <c r="B667" i="63"/>
  <c r="Q666" i="63"/>
  <c r="B666" i="63"/>
  <c r="Q665" i="63"/>
  <c r="B665" i="63"/>
  <c r="Q664" i="63"/>
  <c r="B664" i="63"/>
  <c r="Q663" i="63"/>
  <c r="B663" i="63"/>
  <c r="Q662" i="63"/>
  <c r="B662" i="63"/>
  <c r="Q661" i="63"/>
  <c r="B661" i="63"/>
  <c r="Q660" i="63"/>
  <c r="B660" i="63"/>
  <c r="Q659" i="63"/>
  <c r="B659" i="63"/>
  <c r="Q658" i="63"/>
  <c r="B658" i="63"/>
  <c r="Q657" i="63"/>
  <c r="B657" i="63"/>
  <c r="Q656" i="63"/>
  <c r="B656" i="63"/>
  <c r="Q655" i="63"/>
  <c r="B655" i="63"/>
  <c r="Q654" i="63"/>
  <c r="B654" i="63"/>
  <c r="Q653" i="63"/>
  <c r="B653" i="63"/>
  <c r="Q652" i="63"/>
  <c r="B652" i="63"/>
  <c r="Q651" i="63"/>
  <c r="B651" i="63"/>
  <c r="Q650" i="63"/>
  <c r="B650" i="63"/>
  <c r="Q649" i="63"/>
  <c r="B649" i="63"/>
  <c r="Q648" i="63"/>
  <c r="B648" i="63"/>
  <c r="Q647" i="63"/>
  <c r="B647" i="63"/>
  <c r="Q646" i="63"/>
  <c r="B646" i="63"/>
  <c r="Q645" i="63"/>
  <c r="B645" i="63"/>
  <c r="Q644" i="63"/>
  <c r="B644" i="63"/>
  <c r="Q643" i="63"/>
  <c r="B643" i="63"/>
  <c r="Q642" i="63"/>
  <c r="B642" i="63"/>
  <c r="Q641" i="63"/>
  <c r="B641" i="63"/>
  <c r="Q640" i="63"/>
  <c r="B640" i="63"/>
  <c r="Q639" i="63"/>
  <c r="B639" i="63"/>
  <c r="Q638" i="63"/>
  <c r="B638" i="63"/>
  <c r="Q637" i="63"/>
  <c r="B637" i="63"/>
  <c r="Q636" i="63"/>
  <c r="B636" i="63"/>
  <c r="Q635" i="63"/>
  <c r="B635" i="63"/>
  <c r="Q634" i="63"/>
  <c r="B634" i="63"/>
  <c r="Q633" i="63"/>
  <c r="B633" i="63"/>
  <c r="Q632" i="63"/>
  <c r="B632" i="63"/>
  <c r="Q631" i="63"/>
  <c r="B631" i="63"/>
  <c r="Q630" i="63"/>
  <c r="B630" i="63"/>
  <c r="Q629" i="63"/>
  <c r="B629" i="63"/>
  <c r="Q628" i="63"/>
  <c r="B628" i="63"/>
  <c r="Q627" i="63"/>
  <c r="B627" i="63"/>
  <c r="Q626" i="63"/>
  <c r="B626" i="63"/>
  <c r="Q625" i="63"/>
  <c r="B625" i="63"/>
  <c r="Q624" i="63"/>
  <c r="B624" i="63"/>
  <c r="Q623" i="63"/>
  <c r="B623" i="63"/>
  <c r="Q622" i="63"/>
  <c r="B622" i="63"/>
  <c r="Q621" i="63"/>
  <c r="B621" i="63"/>
  <c r="Q620" i="63"/>
  <c r="B620" i="63"/>
  <c r="Q619" i="63"/>
  <c r="B619" i="63"/>
  <c r="Q618" i="63"/>
  <c r="B618" i="63"/>
  <c r="Q617" i="63"/>
  <c r="B617" i="63"/>
  <c r="Q616" i="63"/>
  <c r="B616" i="63"/>
  <c r="Q615" i="63"/>
  <c r="B615" i="63"/>
  <c r="Q614" i="63"/>
  <c r="B614" i="63"/>
  <c r="Q613" i="63"/>
  <c r="B613" i="63"/>
  <c r="Q612" i="63"/>
  <c r="B612" i="63"/>
  <c r="Q611" i="63"/>
  <c r="B611" i="63"/>
  <c r="Q610" i="63"/>
  <c r="B610" i="63"/>
  <c r="Q609" i="63"/>
  <c r="B609" i="63"/>
  <c r="Q608" i="63"/>
  <c r="B608" i="63"/>
  <c r="Q607" i="63"/>
  <c r="B607" i="63"/>
  <c r="Q606" i="63"/>
  <c r="B606" i="63"/>
  <c r="Q605" i="63"/>
  <c r="B605" i="63"/>
  <c r="Q604" i="63"/>
  <c r="B604" i="63"/>
  <c r="Q603" i="63"/>
  <c r="B603" i="63"/>
  <c r="Q602" i="63"/>
  <c r="B602" i="63"/>
  <c r="Q601" i="63"/>
  <c r="B601" i="63"/>
  <c r="Q600" i="63"/>
  <c r="B600" i="63"/>
  <c r="Q599" i="63"/>
  <c r="B599" i="63"/>
  <c r="Q598" i="63"/>
  <c r="B598" i="63"/>
  <c r="Q597" i="63"/>
  <c r="B597" i="63"/>
  <c r="Q596" i="63"/>
  <c r="B596" i="63"/>
  <c r="Q595" i="63"/>
  <c r="B595" i="63"/>
  <c r="Q594" i="63"/>
  <c r="B594" i="63"/>
  <c r="Q593" i="63"/>
  <c r="B593" i="63"/>
  <c r="Q592" i="63"/>
  <c r="B592" i="63"/>
  <c r="Q591" i="63"/>
  <c r="B591" i="63"/>
  <c r="G590" i="63"/>
  <c r="Q590" i="63"/>
  <c r="B590" i="63"/>
  <c r="B589" i="63"/>
  <c r="J588" i="63"/>
  <c r="B588" i="63"/>
  <c r="Q587" i="63"/>
  <c r="B587" i="63"/>
  <c r="Q586" i="63"/>
  <c r="B586" i="63"/>
  <c r="Q585" i="63"/>
  <c r="B585" i="63"/>
  <c r="Q584" i="63"/>
  <c r="B584" i="63"/>
  <c r="Q583" i="63"/>
  <c r="B583" i="63"/>
  <c r="Q582" i="63"/>
  <c r="B582" i="63"/>
  <c r="Q581" i="63"/>
  <c r="B581" i="63"/>
  <c r="Q580" i="63"/>
  <c r="B580" i="63"/>
  <c r="Q579" i="63"/>
  <c r="B579" i="63"/>
  <c r="Q578" i="63"/>
  <c r="B578" i="63"/>
  <c r="Q577" i="63"/>
  <c r="B577" i="63"/>
  <c r="Q576" i="63"/>
  <c r="B576" i="63"/>
  <c r="Q575" i="63"/>
  <c r="B575" i="63"/>
  <c r="Q574" i="63"/>
  <c r="B574" i="63"/>
  <c r="Q573" i="63"/>
  <c r="B573" i="63"/>
  <c r="Q572" i="63"/>
  <c r="B572" i="63"/>
  <c r="Q571" i="63"/>
  <c r="B571" i="63"/>
  <c r="Q570" i="63"/>
  <c r="B570" i="63"/>
  <c r="Q569" i="63"/>
  <c r="B569" i="63"/>
  <c r="Q568" i="63"/>
  <c r="B568" i="63"/>
  <c r="Q567" i="63"/>
  <c r="B567" i="63"/>
  <c r="Q566" i="63"/>
  <c r="B566" i="63"/>
  <c r="Q565" i="63"/>
  <c r="B565" i="63"/>
  <c r="Q564" i="63"/>
  <c r="B564" i="63"/>
  <c r="Q563" i="63"/>
  <c r="B563" i="63"/>
  <c r="Q562" i="63"/>
  <c r="B562" i="63"/>
  <c r="Q561" i="63"/>
  <c r="B561" i="63"/>
  <c r="Q560" i="63"/>
  <c r="B560" i="63"/>
  <c r="Q559" i="63"/>
  <c r="B559" i="63"/>
  <c r="Q558" i="63"/>
  <c r="B558" i="63"/>
  <c r="Q557" i="63"/>
  <c r="B557" i="63"/>
  <c r="Q556" i="63"/>
  <c r="B556" i="63"/>
  <c r="Q555" i="63"/>
  <c r="B555" i="63"/>
  <c r="Q554" i="63"/>
  <c r="B554" i="63"/>
  <c r="Q553" i="63"/>
  <c r="B553" i="63"/>
  <c r="Q552" i="63"/>
  <c r="B552" i="63"/>
  <c r="Q551" i="63"/>
  <c r="B551" i="63"/>
  <c r="Q550" i="63"/>
  <c r="B550" i="63"/>
  <c r="Q549" i="63"/>
  <c r="B549" i="63"/>
  <c r="Q548" i="63"/>
  <c r="B548" i="63"/>
  <c r="Q547" i="63"/>
  <c r="B547" i="63"/>
  <c r="Q546" i="63"/>
  <c r="B546" i="63"/>
  <c r="Q545" i="63"/>
  <c r="B545" i="63"/>
  <c r="Q544" i="63"/>
  <c r="B544" i="63"/>
  <c r="Q543" i="63"/>
  <c r="B543" i="63"/>
  <c r="Q542" i="63"/>
  <c r="B542" i="63"/>
  <c r="Q541" i="63"/>
  <c r="B541" i="63"/>
  <c r="Q540" i="63"/>
  <c r="B540" i="63"/>
  <c r="Q539" i="63"/>
  <c r="B539" i="63"/>
  <c r="Q538" i="63"/>
  <c r="B538" i="63"/>
  <c r="Q537" i="63"/>
  <c r="B537" i="63"/>
  <c r="Q536" i="63"/>
  <c r="B536" i="63"/>
  <c r="Q535" i="63"/>
  <c r="B535" i="63"/>
  <c r="Q534" i="63"/>
  <c r="B534" i="63"/>
  <c r="Q533" i="63"/>
  <c r="B533" i="63"/>
  <c r="Q532" i="63"/>
  <c r="B532" i="63"/>
  <c r="Q531" i="63"/>
  <c r="B531" i="63"/>
  <c r="Q530" i="63"/>
  <c r="B530" i="63"/>
  <c r="Q529" i="63"/>
  <c r="B529" i="63"/>
  <c r="Q528" i="63"/>
  <c r="B528" i="63"/>
  <c r="Q527" i="63"/>
  <c r="B527" i="63"/>
  <c r="Q526" i="63"/>
  <c r="B526" i="63"/>
  <c r="Q525" i="63"/>
  <c r="B525" i="63"/>
  <c r="Q524" i="63"/>
  <c r="B524" i="63"/>
  <c r="Q523" i="63"/>
  <c r="B523" i="63"/>
  <c r="Q522" i="63"/>
  <c r="B522" i="63"/>
  <c r="Q521" i="63"/>
  <c r="B521" i="63"/>
  <c r="Q520" i="63"/>
  <c r="B520" i="63"/>
  <c r="Q519" i="63"/>
  <c r="B519" i="63"/>
  <c r="Q518" i="63"/>
  <c r="B518" i="63"/>
  <c r="Q517" i="63"/>
  <c r="B517" i="63"/>
  <c r="Q516" i="63"/>
  <c r="B516" i="63"/>
  <c r="Q515" i="63"/>
  <c r="B515" i="63"/>
  <c r="Q514" i="63"/>
  <c r="B514" i="63"/>
  <c r="Q513" i="63"/>
  <c r="B513" i="63"/>
  <c r="Q512" i="63"/>
  <c r="B512" i="63"/>
  <c r="Q511" i="63"/>
  <c r="B511" i="63"/>
  <c r="Q510" i="63"/>
  <c r="B510" i="63"/>
  <c r="Q509" i="63"/>
  <c r="B509" i="63"/>
  <c r="Q508" i="63"/>
  <c r="B508" i="63"/>
  <c r="Q507" i="63"/>
  <c r="B507" i="63"/>
  <c r="Q506" i="63"/>
  <c r="B506" i="63"/>
  <c r="Q505" i="63"/>
  <c r="B505" i="63"/>
  <c r="Q504" i="63"/>
  <c r="B504" i="63"/>
  <c r="Q503" i="63"/>
  <c r="B503" i="63"/>
  <c r="Q502" i="63"/>
  <c r="B502" i="63"/>
  <c r="Q501" i="63"/>
  <c r="B501" i="63"/>
  <c r="Q500" i="63"/>
  <c r="B500" i="63"/>
  <c r="Q499" i="63"/>
  <c r="B499" i="63"/>
  <c r="Q498" i="63"/>
  <c r="B498" i="63"/>
  <c r="Q497" i="63"/>
  <c r="B497" i="63"/>
  <c r="Q496" i="63"/>
  <c r="B496" i="63"/>
  <c r="Q495" i="63"/>
  <c r="B495" i="63"/>
  <c r="Q494" i="63"/>
  <c r="B494" i="63"/>
  <c r="Q493" i="63"/>
  <c r="B493" i="63"/>
  <c r="Q492" i="63"/>
  <c r="B492" i="63"/>
  <c r="Q491" i="63"/>
  <c r="B491" i="63"/>
  <c r="Q490" i="63"/>
  <c r="B490" i="63"/>
  <c r="Q489" i="63"/>
  <c r="B489" i="63"/>
  <c r="Q488" i="63"/>
  <c r="B488" i="63"/>
  <c r="Q487" i="63"/>
  <c r="B487" i="63"/>
  <c r="Q486" i="63"/>
  <c r="B486" i="63"/>
  <c r="Q485" i="63"/>
  <c r="B485" i="63"/>
  <c r="Q484" i="63"/>
  <c r="B484" i="63"/>
  <c r="Q483" i="63"/>
  <c r="B483" i="63"/>
  <c r="Q482" i="63"/>
  <c r="B482" i="63"/>
  <c r="Q481" i="63"/>
  <c r="B481" i="63"/>
  <c r="Q480" i="63"/>
  <c r="B480" i="63"/>
  <c r="Q479" i="63"/>
  <c r="B479" i="63"/>
  <c r="Q478" i="63"/>
  <c r="B478" i="63"/>
  <c r="Q477" i="63"/>
  <c r="B477" i="63"/>
  <c r="Q476" i="63"/>
  <c r="B476" i="63"/>
  <c r="Q475" i="63"/>
  <c r="B475" i="63"/>
  <c r="Q474" i="63"/>
  <c r="B474" i="63"/>
  <c r="Q473" i="63"/>
  <c r="B473" i="63"/>
  <c r="Q472" i="63"/>
  <c r="B472" i="63"/>
  <c r="Q471" i="63"/>
  <c r="B471" i="63"/>
  <c r="Q470" i="63"/>
  <c r="B470" i="63"/>
  <c r="Q469" i="63"/>
  <c r="B469" i="63"/>
  <c r="Q468" i="63"/>
  <c r="B468" i="63"/>
  <c r="Q467" i="63"/>
  <c r="B467" i="63"/>
  <c r="Q466" i="63"/>
  <c r="B466" i="63"/>
  <c r="Q465" i="63"/>
  <c r="B465" i="63"/>
  <c r="Q464" i="63"/>
  <c r="B464" i="63"/>
  <c r="Q463" i="63"/>
  <c r="B463" i="63"/>
  <c r="Q462" i="63"/>
  <c r="B462" i="63"/>
  <c r="Q461" i="63"/>
  <c r="B461" i="63"/>
  <c r="Q460" i="63"/>
  <c r="B460" i="63"/>
  <c r="Q459" i="63"/>
  <c r="B459" i="63"/>
  <c r="Q458" i="63"/>
  <c r="B458" i="63"/>
  <c r="Q457" i="63"/>
  <c r="B457" i="63"/>
  <c r="Q456" i="63"/>
  <c r="B456" i="63"/>
  <c r="Q455" i="63"/>
  <c r="B455" i="63"/>
  <c r="Q454" i="63"/>
  <c r="B454" i="63"/>
  <c r="Q453" i="63"/>
  <c r="B453" i="63"/>
  <c r="Q452" i="63"/>
  <c r="B452" i="63"/>
  <c r="Q451" i="63"/>
  <c r="B451" i="63"/>
  <c r="Q450" i="63"/>
  <c r="B450" i="63"/>
  <c r="Q449" i="63"/>
  <c r="B449" i="63"/>
  <c r="Q448" i="63"/>
  <c r="B448" i="63"/>
  <c r="Q447" i="63"/>
  <c r="B447" i="63"/>
  <c r="Q446" i="63"/>
  <c r="B446" i="63"/>
  <c r="Q445" i="63"/>
  <c r="B445" i="63"/>
  <c r="Q444" i="63"/>
  <c r="B444" i="63"/>
  <c r="Q443" i="63"/>
  <c r="B443" i="63"/>
  <c r="Q442" i="63"/>
  <c r="B442" i="63"/>
  <c r="Q441" i="63"/>
  <c r="B441" i="63"/>
  <c r="Q440" i="63"/>
  <c r="B440" i="63"/>
  <c r="Q439" i="63"/>
  <c r="B439" i="63"/>
  <c r="Q438" i="63"/>
  <c r="B438" i="63"/>
  <c r="Q437" i="63"/>
  <c r="B437" i="63"/>
  <c r="Q436" i="63"/>
  <c r="B436" i="63"/>
  <c r="Q435" i="63"/>
  <c r="B435" i="63"/>
  <c r="Q434" i="63"/>
  <c r="B434" i="63"/>
  <c r="Q433" i="63"/>
  <c r="B433" i="63"/>
  <c r="Q432" i="63"/>
  <c r="B432" i="63"/>
  <c r="Q431" i="63"/>
  <c r="B431" i="63"/>
  <c r="Q430" i="63"/>
  <c r="B430" i="63"/>
  <c r="Q429" i="63"/>
  <c r="B429" i="63"/>
  <c r="Q428" i="63"/>
  <c r="B428" i="63"/>
  <c r="Q427" i="63"/>
  <c r="B427" i="63"/>
  <c r="Q426" i="63"/>
  <c r="B426" i="63"/>
  <c r="Q425" i="63"/>
  <c r="B425" i="63"/>
  <c r="Q424" i="63"/>
  <c r="B424" i="63"/>
  <c r="Q423" i="63"/>
  <c r="B423" i="63"/>
  <c r="Q422" i="63"/>
  <c r="B422" i="63"/>
  <c r="Q421" i="63"/>
  <c r="B421" i="63"/>
  <c r="Q420" i="63"/>
  <c r="B420" i="63"/>
  <c r="Q419" i="63"/>
  <c r="B419" i="63"/>
  <c r="Q418" i="63"/>
  <c r="B418" i="63"/>
  <c r="Q417" i="63"/>
  <c r="B417" i="63"/>
  <c r="Q416" i="63"/>
  <c r="B416" i="63"/>
  <c r="Q415" i="63"/>
  <c r="B415" i="63"/>
  <c r="Q414" i="63"/>
  <c r="B414" i="63"/>
  <c r="Q413" i="63"/>
  <c r="B413" i="63"/>
  <c r="Q412" i="63"/>
  <c r="B412" i="63"/>
  <c r="Q411" i="63"/>
  <c r="B411" i="63"/>
  <c r="Q410" i="63"/>
  <c r="B410" i="63"/>
  <c r="Q409" i="63"/>
  <c r="B409" i="63"/>
  <c r="Q408" i="63"/>
  <c r="B408" i="63"/>
  <c r="Q407" i="63"/>
  <c r="B407" i="63"/>
  <c r="Q406" i="63"/>
  <c r="B406" i="63"/>
  <c r="Q405" i="63"/>
  <c r="B405" i="63"/>
  <c r="Q404" i="63"/>
  <c r="B404" i="63"/>
  <c r="Q403" i="63"/>
  <c r="B403" i="63"/>
  <c r="Q402" i="63"/>
  <c r="B402" i="63"/>
  <c r="Q401" i="63"/>
  <c r="B401" i="63"/>
  <c r="Q400" i="63"/>
  <c r="B400" i="63"/>
  <c r="Q399" i="63"/>
  <c r="B399" i="63"/>
  <c r="Q398" i="63"/>
  <c r="B398" i="63"/>
  <c r="Q397" i="63"/>
  <c r="B397" i="63"/>
  <c r="Q396" i="63"/>
  <c r="B396" i="63"/>
  <c r="Q395" i="63"/>
  <c r="B395" i="63"/>
  <c r="Q394" i="63"/>
  <c r="B394" i="63"/>
  <c r="Q393" i="63"/>
  <c r="B393" i="63"/>
  <c r="Q392" i="63"/>
  <c r="B392" i="63"/>
  <c r="Q391" i="63"/>
  <c r="B391" i="63"/>
  <c r="Q390" i="63"/>
  <c r="B390" i="63"/>
  <c r="Q389" i="63"/>
  <c r="B389" i="63"/>
  <c r="Q388" i="63"/>
  <c r="B388" i="63"/>
  <c r="Q387" i="63"/>
  <c r="B387" i="63"/>
  <c r="Q386" i="63"/>
  <c r="B386" i="63"/>
  <c r="Q385" i="63"/>
  <c r="B385" i="63"/>
  <c r="Q384" i="63"/>
  <c r="B384" i="63"/>
  <c r="Q383" i="63"/>
  <c r="B383" i="63"/>
  <c r="Q382" i="63"/>
  <c r="B382" i="63"/>
  <c r="Q381" i="63"/>
  <c r="B381" i="63"/>
  <c r="Q380" i="63"/>
  <c r="B380" i="63"/>
  <c r="Q379" i="63"/>
  <c r="B379" i="63"/>
  <c r="Q378" i="63"/>
  <c r="B378" i="63"/>
  <c r="Q377" i="63"/>
  <c r="B377" i="63"/>
  <c r="Q376" i="63"/>
  <c r="B376" i="63"/>
  <c r="Q375" i="63"/>
  <c r="B375" i="63"/>
  <c r="Q374" i="63"/>
  <c r="B374" i="63"/>
  <c r="Q373" i="63"/>
  <c r="B373" i="63"/>
  <c r="Q372" i="63"/>
  <c r="B372" i="63"/>
  <c r="Q371" i="63"/>
  <c r="B371" i="63"/>
  <c r="Q370" i="63"/>
  <c r="B370" i="63"/>
  <c r="Q369" i="63"/>
  <c r="B369" i="63"/>
  <c r="Q368" i="63"/>
  <c r="B368" i="63"/>
  <c r="Q367" i="63"/>
  <c r="B367" i="63"/>
  <c r="Q366" i="63"/>
  <c r="B366" i="63"/>
  <c r="Q365" i="63"/>
  <c r="B365" i="63"/>
  <c r="Q364" i="63"/>
  <c r="B364" i="63"/>
  <c r="Q363" i="63"/>
  <c r="B363" i="63"/>
  <c r="Q362" i="63"/>
  <c r="B362" i="63"/>
  <c r="Q361" i="63"/>
  <c r="B361" i="63"/>
  <c r="Q360" i="63"/>
  <c r="B360" i="63"/>
  <c r="Q359" i="63"/>
  <c r="B359" i="63"/>
  <c r="Q358" i="63"/>
  <c r="B358" i="63"/>
  <c r="Q357" i="63"/>
  <c r="B357" i="63"/>
  <c r="Q356" i="63"/>
  <c r="B356" i="63"/>
  <c r="Q355" i="63"/>
  <c r="B355" i="63"/>
  <c r="Q354" i="63"/>
  <c r="B354" i="63"/>
  <c r="Q353" i="63"/>
  <c r="B353" i="63"/>
  <c r="Q352" i="63"/>
  <c r="B352" i="63"/>
  <c r="Q351" i="63"/>
  <c r="B351" i="63"/>
  <c r="Q350" i="63"/>
  <c r="B350" i="63"/>
  <c r="Q349" i="63"/>
  <c r="B349" i="63"/>
  <c r="Q348" i="63"/>
  <c r="B348" i="63"/>
  <c r="Q347" i="63"/>
  <c r="B347" i="63"/>
  <c r="Q346" i="63"/>
  <c r="B346" i="63"/>
  <c r="Q345" i="63"/>
  <c r="B345" i="63"/>
  <c r="Q344" i="63"/>
  <c r="B344" i="63"/>
  <c r="Q343" i="63"/>
  <c r="B343" i="63"/>
  <c r="Q342" i="63"/>
  <c r="B342" i="63"/>
  <c r="Q341" i="63"/>
  <c r="B341" i="63"/>
  <c r="Q340" i="63"/>
  <c r="B340" i="63"/>
  <c r="Q339" i="63"/>
  <c r="B339" i="63"/>
  <c r="Q338" i="63"/>
  <c r="B338" i="63"/>
  <c r="Q337" i="63"/>
  <c r="B337" i="63"/>
  <c r="Q336" i="63"/>
  <c r="B336" i="63"/>
  <c r="Q335" i="63"/>
  <c r="B335" i="63"/>
  <c r="Q334" i="63"/>
  <c r="B334" i="63"/>
  <c r="Q333" i="63"/>
  <c r="B333" i="63"/>
  <c r="Q332" i="63"/>
  <c r="B332" i="63"/>
  <c r="Q331" i="63"/>
  <c r="B331" i="63"/>
  <c r="Q330" i="63"/>
  <c r="B330" i="63"/>
  <c r="Q329" i="63"/>
  <c r="B329" i="63"/>
  <c r="Q328" i="63"/>
  <c r="B328" i="63"/>
  <c r="Q327" i="63"/>
  <c r="B327" i="63"/>
  <c r="Q326" i="63"/>
  <c r="B326" i="63"/>
  <c r="Q325" i="63"/>
  <c r="B325" i="63"/>
  <c r="Q324" i="63"/>
  <c r="B324" i="63"/>
  <c r="Q323" i="63"/>
  <c r="B323" i="63"/>
  <c r="Q322" i="63"/>
  <c r="B322" i="63"/>
  <c r="Q321" i="63"/>
  <c r="B321" i="63"/>
  <c r="Q320" i="63"/>
  <c r="B320" i="63"/>
  <c r="Q319" i="63"/>
  <c r="B319" i="63"/>
  <c r="Q318" i="63"/>
  <c r="B318" i="63"/>
  <c r="Q317" i="63"/>
  <c r="B317" i="63"/>
  <c r="Q316" i="63"/>
  <c r="B316" i="63"/>
  <c r="Q315" i="63"/>
  <c r="B315" i="63"/>
  <c r="Q314" i="63"/>
  <c r="B314" i="63"/>
  <c r="B313" i="63"/>
  <c r="Q312" i="63"/>
  <c r="B312" i="63"/>
  <c r="Q311" i="63"/>
  <c r="B311" i="63"/>
  <c r="Q310" i="63"/>
  <c r="B310" i="63"/>
  <c r="Q309" i="63"/>
  <c r="B309" i="63"/>
  <c r="Q308" i="63"/>
  <c r="B308" i="63"/>
  <c r="Q307" i="63"/>
  <c r="B307" i="63"/>
  <c r="Q306" i="63"/>
  <c r="B306" i="63"/>
  <c r="Q305" i="63"/>
  <c r="B305" i="63"/>
  <c r="Q304" i="63"/>
  <c r="B304" i="63"/>
  <c r="Q303" i="63"/>
  <c r="B303" i="63"/>
  <c r="Q302" i="63"/>
  <c r="B302" i="63"/>
  <c r="Q301" i="63"/>
  <c r="B301" i="63"/>
  <c r="Q300" i="63"/>
  <c r="B300" i="63"/>
  <c r="Q299" i="63"/>
  <c r="B299" i="63"/>
  <c r="Q298" i="63"/>
  <c r="B298" i="63"/>
  <c r="G297" i="63"/>
  <c r="Q297" i="63" s="1"/>
  <c r="B297" i="63"/>
  <c r="Q296" i="63"/>
  <c r="B296" i="63"/>
  <c r="Q295" i="63"/>
  <c r="B295" i="63"/>
  <c r="Q294" i="63"/>
  <c r="B294" i="63"/>
  <c r="Q293" i="63"/>
  <c r="B293" i="63"/>
  <c r="Q292" i="63"/>
  <c r="B292" i="63"/>
  <c r="Q291" i="63"/>
  <c r="B291" i="63"/>
  <c r="Q290" i="63"/>
  <c r="B290" i="63"/>
  <c r="Q289" i="63"/>
  <c r="B289" i="63"/>
  <c r="Q288" i="63"/>
  <c r="B288" i="63"/>
  <c r="Q287" i="63"/>
  <c r="B287" i="63"/>
  <c r="Q286" i="63"/>
  <c r="B286" i="63"/>
  <c r="Q285" i="63"/>
  <c r="B285" i="63"/>
  <c r="Q284" i="63"/>
  <c r="B284" i="63"/>
  <c r="Q283" i="63"/>
  <c r="B283" i="63"/>
  <c r="Q282" i="63"/>
  <c r="B282" i="63"/>
  <c r="Q281" i="63"/>
  <c r="B281" i="63"/>
  <c r="Q280" i="63"/>
  <c r="B280" i="63"/>
  <c r="Q279" i="63"/>
  <c r="B279" i="63"/>
  <c r="Q278" i="63"/>
  <c r="B278" i="63"/>
  <c r="Q277" i="63"/>
  <c r="B277" i="63"/>
  <c r="Q276" i="63"/>
  <c r="B276" i="63"/>
  <c r="Q275" i="63"/>
  <c r="B275" i="63"/>
  <c r="Q274" i="63"/>
  <c r="B274" i="63"/>
  <c r="Q273" i="63"/>
  <c r="B273" i="63"/>
  <c r="Q272" i="63"/>
  <c r="B272" i="63"/>
  <c r="Q271" i="63"/>
  <c r="B271" i="63"/>
  <c r="Q270" i="63"/>
  <c r="B270" i="63"/>
  <c r="Q269" i="63"/>
  <c r="B269" i="63"/>
  <c r="Q268" i="63"/>
  <c r="B268" i="63"/>
  <c r="Q267" i="63"/>
  <c r="B267" i="63"/>
  <c r="Q266" i="63"/>
  <c r="B266" i="63"/>
  <c r="Q265" i="63"/>
  <c r="B265" i="63"/>
  <c r="Q264" i="63"/>
  <c r="B264" i="63"/>
  <c r="Q263" i="63"/>
  <c r="B263" i="63"/>
  <c r="Q262" i="63"/>
  <c r="B262" i="63"/>
  <c r="Q261" i="63"/>
  <c r="B261" i="63"/>
  <c r="Q260" i="63"/>
  <c r="B260" i="63"/>
  <c r="Q259" i="63"/>
  <c r="B259" i="63"/>
  <c r="Q258" i="63"/>
  <c r="B258" i="63"/>
  <c r="Q257" i="63"/>
  <c r="B257" i="63"/>
  <c r="Q256" i="63"/>
  <c r="B256" i="63"/>
  <c r="Q255" i="63"/>
  <c r="B255" i="63"/>
  <c r="Q254" i="63"/>
  <c r="B254" i="63"/>
  <c r="Q253" i="63"/>
  <c r="B253" i="63"/>
  <c r="G252" i="63"/>
  <c r="Q252" i="63"/>
  <c r="B252" i="63"/>
  <c r="Q251" i="63"/>
  <c r="B251" i="63"/>
  <c r="Q250" i="63"/>
  <c r="B250" i="63"/>
  <c r="Q249" i="63"/>
  <c r="B249" i="63"/>
  <c r="Q248" i="63"/>
  <c r="B248" i="63"/>
  <c r="Q247" i="63"/>
  <c r="B247" i="63"/>
  <c r="Q246" i="63"/>
  <c r="B246" i="63"/>
  <c r="Q245" i="63"/>
  <c r="B245" i="63"/>
  <c r="Q244" i="63"/>
  <c r="B244" i="63"/>
  <c r="Q243" i="63"/>
  <c r="B243" i="63"/>
  <c r="Q242" i="63"/>
  <c r="B242" i="63"/>
  <c r="Q241" i="63"/>
  <c r="B241" i="63"/>
  <c r="Q240" i="63"/>
  <c r="B240" i="63"/>
  <c r="Q239" i="63"/>
  <c r="B239" i="63"/>
  <c r="Q238" i="63"/>
  <c r="B238" i="63"/>
  <c r="Q237" i="63"/>
  <c r="B237" i="63"/>
  <c r="Q236" i="63"/>
  <c r="B236" i="63"/>
  <c r="Q235" i="63"/>
  <c r="B235" i="63"/>
  <c r="Q234" i="63"/>
  <c r="B234" i="63"/>
  <c r="Q233" i="63"/>
  <c r="B233" i="63"/>
  <c r="Q232" i="63"/>
  <c r="B232" i="63"/>
  <c r="Q231" i="63"/>
  <c r="B231" i="63"/>
  <c r="Q230" i="63"/>
  <c r="B230" i="63"/>
  <c r="Q229" i="63"/>
  <c r="B229" i="63"/>
  <c r="Q228" i="63"/>
  <c r="B228" i="63"/>
  <c r="Q227" i="63"/>
  <c r="B227" i="63"/>
  <c r="Q226" i="63"/>
  <c r="B226" i="63"/>
  <c r="Q225" i="63"/>
  <c r="B225" i="63"/>
  <c r="Q224" i="63"/>
  <c r="B224" i="63"/>
  <c r="Q223" i="63"/>
  <c r="B223" i="63"/>
  <c r="Q222" i="63"/>
  <c r="B222" i="63"/>
  <c r="Q221" i="63"/>
  <c r="B221" i="63"/>
  <c r="Q220" i="63"/>
  <c r="B220" i="63"/>
  <c r="Q219" i="63"/>
  <c r="B219" i="63"/>
  <c r="Q218" i="63"/>
  <c r="B218" i="63"/>
  <c r="Q217" i="63"/>
  <c r="B217" i="63"/>
  <c r="Q216" i="63"/>
  <c r="B216" i="63"/>
  <c r="Q215" i="63"/>
  <c r="B215" i="63"/>
  <c r="Q214" i="63"/>
  <c r="B214" i="63"/>
  <c r="Q213" i="63"/>
  <c r="B213" i="63"/>
  <c r="Q212" i="63"/>
  <c r="B212" i="63"/>
  <c r="Q211" i="63"/>
  <c r="B211" i="63"/>
  <c r="Q210" i="63"/>
  <c r="B210" i="63"/>
  <c r="Q209" i="63"/>
  <c r="B209" i="63"/>
  <c r="G208" i="63"/>
  <c r="G756" i="63" s="1"/>
  <c r="B208" i="63"/>
  <c r="Q207" i="63"/>
  <c r="B207" i="63"/>
  <c r="Q206" i="63"/>
  <c r="B206" i="63"/>
  <c r="Q205" i="63"/>
  <c r="B205" i="63"/>
  <c r="Q204" i="63"/>
  <c r="B204" i="63"/>
  <c r="Q203" i="63"/>
  <c r="B203" i="63"/>
  <c r="Q202" i="63"/>
  <c r="B202" i="63"/>
  <c r="Q201" i="63"/>
  <c r="B201" i="63"/>
  <c r="Q200" i="63"/>
  <c r="B200" i="63"/>
  <c r="Q199" i="63"/>
  <c r="B199" i="63"/>
  <c r="Q198" i="63"/>
  <c r="B198" i="63"/>
  <c r="Q197" i="63"/>
  <c r="B197" i="63"/>
  <c r="Q196" i="63"/>
  <c r="B196" i="63"/>
  <c r="Q195" i="63"/>
  <c r="B195" i="63"/>
  <c r="Q194" i="63"/>
  <c r="B194" i="63"/>
  <c r="Q193" i="63"/>
  <c r="B193" i="63"/>
  <c r="Q192" i="63"/>
  <c r="B192" i="63"/>
  <c r="Q191" i="63"/>
  <c r="B191" i="63"/>
  <c r="Q190" i="63"/>
  <c r="B190" i="63"/>
  <c r="Q189" i="63"/>
  <c r="B189" i="63"/>
  <c r="Q188" i="63"/>
  <c r="B188" i="63"/>
  <c r="Q187" i="63"/>
  <c r="B187" i="63"/>
  <c r="Q186" i="63"/>
  <c r="B186" i="63"/>
  <c r="Q185" i="63"/>
  <c r="B185" i="63"/>
  <c r="Q184" i="63"/>
  <c r="B184" i="63"/>
  <c r="Q183" i="63"/>
  <c r="B183" i="63"/>
  <c r="Q182" i="63"/>
  <c r="B182" i="63"/>
  <c r="Q181" i="63"/>
  <c r="B181" i="63"/>
  <c r="Q180" i="63"/>
  <c r="B180" i="63"/>
  <c r="Q179" i="63"/>
  <c r="B179" i="63"/>
  <c r="Q178" i="63"/>
  <c r="B178" i="63"/>
  <c r="Q177" i="63"/>
  <c r="B177" i="63"/>
  <c r="Q176" i="63"/>
  <c r="B176" i="63"/>
  <c r="Q175" i="63"/>
  <c r="B175" i="63"/>
  <c r="Q174" i="63"/>
  <c r="B174" i="63"/>
  <c r="Q173" i="63"/>
  <c r="B173" i="63"/>
  <c r="Q172" i="63"/>
  <c r="B172" i="63"/>
  <c r="Q171" i="63"/>
  <c r="B171" i="63"/>
  <c r="Q170" i="63"/>
  <c r="B170" i="63"/>
  <c r="Q169" i="63"/>
  <c r="B169" i="63"/>
  <c r="Q168" i="63"/>
  <c r="B168" i="63"/>
  <c r="Q167" i="63"/>
  <c r="B167" i="63"/>
  <c r="Q166" i="63"/>
  <c r="B166" i="63"/>
  <c r="Q165" i="63"/>
  <c r="B165" i="63"/>
  <c r="Q164" i="63"/>
  <c r="B164" i="63"/>
  <c r="Q163" i="63"/>
  <c r="B163" i="63"/>
  <c r="Q162" i="63"/>
  <c r="B162" i="63"/>
  <c r="Q161" i="63"/>
  <c r="B161" i="63"/>
  <c r="Q160" i="63"/>
  <c r="B160" i="63"/>
  <c r="Q159" i="63"/>
  <c r="B159" i="63"/>
  <c r="Q158" i="63"/>
  <c r="B158" i="63"/>
  <c r="Q157" i="63"/>
  <c r="B157" i="63"/>
  <c r="Q156" i="63"/>
  <c r="B156" i="63"/>
  <c r="Q155" i="63"/>
  <c r="B155" i="63"/>
  <c r="Q154" i="63"/>
  <c r="B154" i="63"/>
  <c r="Q153" i="63"/>
  <c r="B153" i="63"/>
  <c r="Q152" i="63"/>
  <c r="B152" i="63"/>
  <c r="Q151" i="63"/>
  <c r="B151" i="63"/>
  <c r="Q150" i="63"/>
  <c r="B150" i="63"/>
  <c r="Q149" i="63"/>
  <c r="B149" i="63"/>
  <c r="Q148" i="63"/>
  <c r="B148" i="63"/>
  <c r="Q147" i="63"/>
  <c r="B147" i="63"/>
  <c r="Q146" i="63"/>
  <c r="B146" i="63"/>
  <c r="Q145" i="63"/>
  <c r="B145" i="63"/>
  <c r="Q144" i="63"/>
  <c r="B144" i="63"/>
  <c r="Q143" i="63"/>
  <c r="B143" i="63"/>
  <c r="Q142" i="63"/>
  <c r="B142" i="63"/>
  <c r="Q141" i="63"/>
  <c r="B141" i="63"/>
  <c r="Q140" i="63"/>
  <c r="B140" i="63"/>
  <c r="Q139" i="63"/>
  <c r="B139" i="63"/>
  <c r="Q138" i="63"/>
  <c r="B138" i="63"/>
  <c r="Q137" i="63"/>
  <c r="B137" i="63"/>
  <c r="Q136" i="63"/>
  <c r="B136" i="63"/>
  <c r="Q135" i="63"/>
  <c r="B135" i="63"/>
  <c r="Q134" i="63"/>
  <c r="B134" i="63"/>
  <c r="Q133" i="63"/>
  <c r="B133" i="63"/>
  <c r="Q132" i="63"/>
  <c r="B132" i="63"/>
  <c r="Q131" i="63"/>
  <c r="B131" i="63"/>
  <c r="Q130" i="63"/>
  <c r="B130" i="63"/>
  <c r="Q129" i="63"/>
  <c r="B129" i="63"/>
  <c r="Q128" i="63"/>
  <c r="B128" i="63"/>
  <c r="Q127" i="63"/>
  <c r="B127" i="63"/>
  <c r="Q126" i="63"/>
  <c r="B126" i="63"/>
  <c r="Q125" i="63"/>
  <c r="B125" i="63"/>
  <c r="Q124" i="63"/>
  <c r="B124" i="63"/>
  <c r="Q123" i="63"/>
  <c r="B123" i="63"/>
  <c r="Q122" i="63"/>
  <c r="B122" i="63"/>
  <c r="Q121" i="63"/>
  <c r="B121" i="63"/>
  <c r="Q120" i="63"/>
  <c r="B120" i="63"/>
  <c r="Q119" i="63"/>
  <c r="B119" i="63"/>
  <c r="Q118" i="63"/>
  <c r="B118" i="63"/>
  <c r="Q117" i="63"/>
  <c r="B117" i="63"/>
  <c r="Q116" i="63"/>
  <c r="B116" i="63"/>
  <c r="Q115" i="63"/>
  <c r="B115" i="63"/>
  <c r="Q114" i="63"/>
  <c r="B114" i="63"/>
  <c r="Q113" i="63"/>
  <c r="B113" i="63"/>
  <c r="Q112" i="63"/>
  <c r="B112" i="63"/>
  <c r="Q111" i="63"/>
  <c r="B111" i="63"/>
  <c r="Q110" i="63"/>
  <c r="B110" i="63"/>
  <c r="Q109" i="63"/>
  <c r="B109" i="63"/>
  <c r="Q108" i="63"/>
  <c r="B108" i="63"/>
  <c r="Q107" i="63"/>
  <c r="B107" i="63"/>
  <c r="Q106" i="63"/>
  <c r="B106" i="63"/>
  <c r="Q105" i="63"/>
  <c r="B105" i="63"/>
  <c r="Q104" i="63"/>
  <c r="B104" i="63"/>
  <c r="Q103" i="63"/>
  <c r="B103" i="63"/>
  <c r="Q102" i="63"/>
  <c r="B102" i="63"/>
  <c r="Q101" i="63"/>
  <c r="B101" i="63"/>
  <c r="Q100" i="63"/>
  <c r="B100" i="63"/>
  <c r="Q99" i="63"/>
  <c r="B99" i="63"/>
  <c r="Q98" i="63"/>
  <c r="B98" i="63"/>
  <c r="Q97" i="63"/>
  <c r="B97" i="63"/>
  <c r="Q96" i="63"/>
  <c r="B96" i="63"/>
  <c r="Q95" i="63"/>
  <c r="B95" i="63"/>
  <c r="Q94" i="63"/>
  <c r="B94" i="63"/>
  <c r="Q93" i="63"/>
  <c r="B93" i="63"/>
  <c r="Q92" i="63"/>
  <c r="B92" i="63"/>
  <c r="Q91" i="63"/>
  <c r="B91" i="63"/>
  <c r="Q90" i="63"/>
  <c r="B90" i="63"/>
  <c r="Q89" i="63"/>
  <c r="B89" i="63"/>
  <c r="Q88" i="63"/>
  <c r="B88" i="63"/>
  <c r="Q87" i="63"/>
  <c r="B87" i="63"/>
  <c r="Q86" i="63"/>
  <c r="B86" i="63"/>
  <c r="Q85" i="63"/>
  <c r="B85" i="63"/>
  <c r="Q84" i="63"/>
  <c r="B84" i="63"/>
  <c r="Q83" i="63"/>
  <c r="B83" i="63"/>
  <c r="Q82" i="63"/>
  <c r="B82" i="63"/>
  <c r="Q81" i="63"/>
  <c r="B81" i="63"/>
  <c r="Q80" i="63"/>
  <c r="B80" i="63"/>
  <c r="Q79" i="63"/>
  <c r="B79" i="63"/>
  <c r="Q78" i="63"/>
  <c r="B78" i="63"/>
  <c r="Q77" i="63"/>
  <c r="B77" i="63"/>
  <c r="Q76" i="63"/>
  <c r="B76" i="63"/>
  <c r="Q75" i="63"/>
  <c r="B75" i="63"/>
  <c r="Q74" i="63"/>
  <c r="B74" i="63"/>
  <c r="Q73" i="63"/>
  <c r="B73" i="63"/>
  <c r="Q72" i="63"/>
  <c r="B72" i="63"/>
  <c r="Q71" i="63"/>
  <c r="B71" i="63"/>
  <c r="Q70" i="63"/>
  <c r="B70" i="63"/>
  <c r="Q69" i="63"/>
  <c r="B69" i="63"/>
  <c r="Q68" i="63"/>
  <c r="B68" i="63"/>
  <c r="Q67" i="63"/>
  <c r="B67" i="63"/>
  <c r="Q66" i="63"/>
  <c r="B66" i="63"/>
  <c r="Q65" i="63"/>
  <c r="B65" i="63"/>
  <c r="Q64" i="63"/>
  <c r="B64" i="63"/>
  <c r="Q63" i="63"/>
  <c r="B63" i="63"/>
  <c r="Q62" i="63"/>
  <c r="B62" i="63"/>
  <c r="Q61" i="63"/>
  <c r="B61" i="63"/>
  <c r="Q60" i="63"/>
  <c r="B60" i="63"/>
  <c r="Q59" i="63"/>
  <c r="B59" i="63"/>
  <c r="Q58" i="63"/>
  <c r="B58" i="63"/>
  <c r="Q57" i="63"/>
  <c r="B57" i="63"/>
  <c r="Q56" i="63"/>
  <c r="B56" i="63"/>
  <c r="Q55" i="63"/>
  <c r="B55" i="63"/>
  <c r="Q54" i="63"/>
  <c r="B54" i="63"/>
  <c r="Q53" i="63"/>
  <c r="B53" i="63"/>
  <c r="Q52" i="63"/>
  <c r="B52" i="63"/>
  <c r="Q51" i="63"/>
  <c r="B51" i="63"/>
  <c r="Q50" i="63"/>
  <c r="B50" i="63"/>
  <c r="Q49" i="63"/>
  <c r="B49" i="63"/>
  <c r="Q48" i="63"/>
  <c r="B48" i="63"/>
  <c r="Q47" i="63"/>
  <c r="B47" i="63"/>
  <c r="Q46" i="63"/>
  <c r="B46" i="63"/>
  <c r="Q45" i="63"/>
  <c r="B45" i="63"/>
  <c r="Q44" i="63"/>
  <c r="B44" i="63"/>
  <c r="Q43" i="63"/>
  <c r="B43" i="63"/>
  <c r="Q42" i="63"/>
  <c r="B42" i="63"/>
  <c r="Q41" i="63"/>
  <c r="B41" i="63"/>
  <c r="Q40" i="63"/>
  <c r="B40" i="63"/>
  <c r="Q39" i="63"/>
  <c r="B39" i="63"/>
  <c r="Q38" i="63"/>
  <c r="B38" i="63"/>
  <c r="Q37" i="63"/>
  <c r="B37" i="63"/>
  <c r="Q36" i="63"/>
  <c r="B36" i="63"/>
  <c r="Q35" i="63"/>
  <c r="B35" i="63"/>
  <c r="Q34" i="63"/>
  <c r="B34" i="63"/>
  <c r="Q33" i="63"/>
  <c r="B33" i="63"/>
  <c r="Q32" i="63"/>
  <c r="B32" i="63"/>
  <c r="Q31" i="63"/>
  <c r="B31" i="63"/>
  <c r="Q30" i="63"/>
  <c r="B30" i="63"/>
  <c r="Q29" i="63"/>
  <c r="B29" i="63"/>
  <c r="Q28" i="63"/>
  <c r="B28" i="63"/>
  <c r="Q27" i="63"/>
  <c r="B27" i="63"/>
  <c r="Q26" i="63"/>
  <c r="B26" i="63"/>
  <c r="Q25" i="63"/>
  <c r="B25" i="63"/>
  <c r="Q24" i="63"/>
  <c r="B24" i="63"/>
  <c r="Q23" i="63"/>
  <c r="B23" i="63"/>
  <c r="Q22" i="63"/>
  <c r="B22" i="63"/>
  <c r="Q21" i="63"/>
  <c r="B21" i="63"/>
  <c r="Q20" i="63"/>
  <c r="B20" i="63"/>
  <c r="Q19" i="63"/>
  <c r="B19" i="63"/>
  <c r="Q18" i="63"/>
  <c r="B18" i="63"/>
  <c r="Q17" i="63"/>
  <c r="B17" i="63"/>
  <c r="Q16" i="63"/>
  <c r="B16" i="63"/>
  <c r="Q15" i="63"/>
  <c r="B15" i="63"/>
  <c r="Q14" i="63"/>
  <c r="B14" i="63"/>
  <c r="Q13" i="63"/>
  <c r="B13" i="63"/>
  <c r="Q12" i="63"/>
  <c r="B12" i="63"/>
  <c r="Q11" i="63"/>
  <c r="B11" i="63"/>
  <c r="Q10" i="63"/>
  <c r="B10" i="63"/>
  <c r="Q9" i="63"/>
  <c r="B9" i="63"/>
  <c r="Q8" i="63"/>
  <c r="B8" i="63"/>
  <c r="Q7" i="63"/>
  <c r="B7" i="63"/>
  <c r="Q6" i="63"/>
  <c r="B6" i="63"/>
  <c r="Q5" i="63"/>
  <c r="B5" i="63"/>
  <c r="Q208" i="63"/>
  <c r="C59" i="12"/>
  <c r="C165" i="12"/>
  <c r="C135" i="12"/>
  <c r="C16" i="12"/>
  <c r="C15" i="12"/>
  <c r="F8" i="10" s="1"/>
  <c r="G8" i="10" s="1"/>
  <c r="C7" i="12"/>
  <c r="C6" i="12"/>
  <c r="F7" i="10" s="1"/>
  <c r="Q754" i="54"/>
  <c r="G590" i="54"/>
  <c r="A2" i="38"/>
  <c r="E4" i="38"/>
  <c r="E8" i="38"/>
  <c r="E16" i="38"/>
  <c r="E20" i="38"/>
  <c r="E23" i="38"/>
  <c r="E26" i="38"/>
  <c r="A2" i="24"/>
  <c r="F5" i="24"/>
  <c r="F8" i="24"/>
  <c r="F13" i="24"/>
  <c r="F23" i="24"/>
  <c r="F25" i="24"/>
  <c r="F28" i="24"/>
  <c r="F32" i="24"/>
  <c r="F37" i="24"/>
  <c r="F44" i="24"/>
  <c r="F51" i="24"/>
  <c r="F59" i="24"/>
  <c r="F65" i="24"/>
  <c r="F70" i="24"/>
  <c r="F77" i="24"/>
  <c r="F87" i="24"/>
  <c r="F90" i="24"/>
  <c r="F93" i="24"/>
  <c r="F100" i="24"/>
  <c r="F107" i="24"/>
  <c r="F111" i="24"/>
  <c r="F118" i="24"/>
  <c r="F120" i="24"/>
  <c r="F123" i="24"/>
  <c r="F128" i="24"/>
  <c r="F133" i="24"/>
  <c r="F132" i="24" s="1"/>
  <c r="F136" i="24"/>
  <c r="F140" i="24"/>
  <c r="F145" i="24"/>
  <c r="A2" i="25"/>
  <c r="D41" i="25"/>
  <c r="C2" i="32"/>
  <c r="A8" i="32"/>
  <c r="P8" i="32"/>
  <c r="AK8" i="32"/>
  <c r="A9" i="32"/>
  <c r="P9" i="32"/>
  <c r="AK9" i="32"/>
  <c r="BO9" i="32" s="1"/>
  <c r="A10" i="32"/>
  <c r="P10" i="32"/>
  <c r="AK10" i="32"/>
  <c r="BO10" i="32" s="1"/>
  <c r="A11" i="32"/>
  <c r="P11" i="32"/>
  <c r="AK11" i="32"/>
  <c r="A12" i="32"/>
  <c r="P12" i="32"/>
  <c r="AK12" i="32"/>
  <c r="AQ12" i="32" s="1"/>
  <c r="BG12" i="32" s="1"/>
  <c r="A13" i="32"/>
  <c r="P13" i="32"/>
  <c r="AK13" i="32"/>
  <c r="BO13" i="32" s="1"/>
  <c r="A14" i="32"/>
  <c r="P14" i="32"/>
  <c r="AK14" i="32"/>
  <c r="BO14" i="32" s="1"/>
  <c r="A15" i="32"/>
  <c r="P15" i="32"/>
  <c r="AK15" i="32"/>
  <c r="A16" i="32"/>
  <c r="P16" i="32"/>
  <c r="AK16" i="32"/>
  <c r="BO16" i="32" s="1"/>
  <c r="A17" i="32"/>
  <c r="P17" i="32"/>
  <c r="AK17" i="32"/>
  <c r="BO17" i="32" s="1"/>
  <c r="A18" i="32"/>
  <c r="P18" i="32"/>
  <c r="AK18" i="32"/>
  <c r="AQ18" i="32" s="1"/>
  <c r="A19" i="32"/>
  <c r="P19" i="32"/>
  <c r="AK19" i="32"/>
  <c r="AQ19" i="32" s="1"/>
  <c r="A20" i="32"/>
  <c r="P20" i="32"/>
  <c r="AK20" i="32"/>
  <c r="BO20" i="32" s="1"/>
  <c r="A21" i="32"/>
  <c r="P21" i="32"/>
  <c r="AK21" i="32"/>
  <c r="BO21" i="32" s="1"/>
  <c r="A22" i="32"/>
  <c r="P22" i="32"/>
  <c r="AK22" i="32"/>
  <c r="A23" i="32"/>
  <c r="P23" i="32"/>
  <c r="AK23" i="32"/>
  <c r="AQ23" i="32" s="1"/>
  <c r="BG23" i="32" s="1"/>
  <c r="A24" i="32"/>
  <c r="P24" i="32"/>
  <c r="AK24" i="32"/>
  <c r="A25" i="32"/>
  <c r="P25" i="32"/>
  <c r="AK25" i="32"/>
  <c r="BO25" i="32" s="1"/>
  <c r="A26" i="32"/>
  <c r="P26" i="32"/>
  <c r="AK26" i="32"/>
  <c r="A27" i="32"/>
  <c r="P27" i="32"/>
  <c r="AK27" i="32"/>
  <c r="AQ27" i="32" s="1"/>
  <c r="BG27" i="32" s="1"/>
  <c r="A28" i="32"/>
  <c r="P28" i="32"/>
  <c r="AK28" i="32"/>
  <c r="AQ28" i="32" s="1"/>
  <c r="BG28" i="32" s="1"/>
  <c r="A29" i="32"/>
  <c r="P29" i="32"/>
  <c r="AK29" i="32"/>
  <c r="BO29" i="32" s="1"/>
  <c r="A30" i="32"/>
  <c r="P30" i="32"/>
  <c r="AK30" i="32"/>
  <c r="A31" i="32"/>
  <c r="P31" i="32"/>
  <c r="AK31" i="32"/>
  <c r="BO31" i="32" s="1"/>
  <c r="A32" i="32"/>
  <c r="P32" i="32"/>
  <c r="AK32" i="32"/>
  <c r="AQ32" i="32" s="1"/>
  <c r="BG32" i="32" s="1"/>
  <c r="A33" i="32"/>
  <c r="P33" i="32"/>
  <c r="AK33" i="32"/>
  <c r="BO33" i="32" s="1"/>
  <c r="A34" i="32"/>
  <c r="P34" i="32"/>
  <c r="AK34" i="32"/>
  <c r="BO34" i="32" s="1"/>
  <c r="A35" i="32"/>
  <c r="P35" i="32"/>
  <c r="AK35" i="32"/>
  <c r="A36" i="32"/>
  <c r="P36" i="32"/>
  <c r="AK36" i="32"/>
  <c r="AQ36" i="32" s="1"/>
  <c r="BG36" i="32" s="1"/>
  <c r="A37" i="32"/>
  <c r="P37" i="32"/>
  <c r="AK37" i="32"/>
  <c r="BO37" i="32" s="1"/>
  <c r="A38" i="32"/>
  <c r="P38" i="32"/>
  <c r="AK38" i="32"/>
  <c r="AQ38" i="32" s="1"/>
  <c r="BG38" i="32" s="1"/>
  <c r="A39" i="32"/>
  <c r="P39" i="32"/>
  <c r="AK39" i="32"/>
  <c r="A40" i="32"/>
  <c r="P40" i="32"/>
  <c r="AK40" i="32"/>
  <c r="A41" i="32"/>
  <c r="P41" i="32"/>
  <c r="AK41" i="32"/>
  <c r="BO41" i="32" s="1"/>
  <c r="A42" i="32"/>
  <c r="P42" i="32"/>
  <c r="AK42" i="32"/>
  <c r="AQ42" i="32" s="1"/>
  <c r="BG42" i="32" s="1"/>
  <c r="A43" i="32"/>
  <c r="P43" i="32"/>
  <c r="AK43" i="32"/>
  <c r="AQ43" i="32" s="1"/>
  <c r="A44" i="32"/>
  <c r="P44" i="32"/>
  <c r="AK44" i="32"/>
  <c r="BO44" i="32" s="1"/>
  <c r="A45" i="32"/>
  <c r="P45" i="32"/>
  <c r="AK45" i="32"/>
  <c r="BO45" i="32" s="1"/>
  <c r="A46" i="32"/>
  <c r="P46" i="32"/>
  <c r="AK46" i="32"/>
  <c r="A47" i="32"/>
  <c r="P47" i="32"/>
  <c r="AK47" i="32"/>
  <c r="AQ47" i="32" s="1"/>
  <c r="A48" i="32"/>
  <c r="P48" i="32"/>
  <c r="AK48" i="32"/>
  <c r="BO48" i="32" s="1"/>
  <c r="A49" i="32"/>
  <c r="P49" i="32"/>
  <c r="AK49" i="32"/>
  <c r="BO49" i="32" s="1"/>
  <c r="A50" i="32"/>
  <c r="P50" i="32"/>
  <c r="AK50" i="32"/>
  <c r="BO50" i="32" s="1"/>
  <c r="A51" i="32"/>
  <c r="P51" i="32"/>
  <c r="AK51" i="32"/>
  <c r="A52" i="32"/>
  <c r="P52" i="32"/>
  <c r="AK52" i="32"/>
  <c r="AQ52" i="32" s="1"/>
  <c r="A53" i="32"/>
  <c r="P53" i="32"/>
  <c r="AK53" i="32"/>
  <c r="BO53" i="32" s="1"/>
  <c r="A54" i="32"/>
  <c r="P54" i="32"/>
  <c r="AK54" i="32"/>
  <c r="BO54" i="32" s="1"/>
  <c r="A55" i="32"/>
  <c r="P55" i="32"/>
  <c r="AK55" i="32"/>
  <c r="BO55" i="32" s="1"/>
  <c r="A56" i="32"/>
  <c r="P56" i="32"/>
  <c r="AK56" i="32"/>
  <c r="A57" i="32"/>
  <c r="P57" i="32"/>
  <c r="AK57" i="32"/>
  <c r="BO57" i="32" s="1"/>
  <c r="A58" i="32"/>
  <c r="P58" i="32"/>
  <c r="AK58" i="32"/>
  <c r="A59" i="32"/>
  <c r="P59" i="32"/>
  <c r="AK59" i="32"/>
  <c r="A60" i="32"/>
  <c r="P60" i="32"/>
  <c r="AK60" i="32"/>
  <c r="BO60" i="32" s="1"/>
  <c r="A61" i="32"/>
  <c r="P61" i="32"/>
  <c r="AK61" i="32"/>
  <c r="BO61" i="32" s="1"/>
  <c r="A62" i="32"/>
  <c r="P62" i="32"/>
  <c r="AK62" i="32"/>
  <c r="A63" i="32"/>
  <c r="P63" i="32"/>
  <c r="AK63" i="32"/>
  <c r="AQ63" i="32" s="1"/>
  <c r="BG63" i="32" s="1"/>
  <c r="A64" i="32"/>
  <c r="P64" i="32"/>
  <c r="AK64" i="32"/>
  <c r="BO64" i="32" s="1"/>
  <c r="A65" i="32"/>
  <c r="P65" i="32"/>
  <c r="AK65" i="32"/>
  <c r="A66" i="32"/>
  <c r="P66" i="32"/>
  <c r="AK66" i="32"/>
  <c r="BO66" i="32" s="1"/>
  <c r="A67" i="32"/>
  <c r="P67" i="32"/>
  <c r="AK67" i="32"/>
  <c r="A68" i="32"/>
  <c r="P68" i="32"/>
  <c r="AK68" i="32"/>
  <c r="BO68" i="32" s="1"/>
  <c r="A69" i="32"/>
  <c r="P69" i="32"/>
  <c r="AK69" i="32"/>
  <c r="A70" i="32"/>
  <c r="P70" i="32"/>
  <c r="AK70" i="32"/>
  <c r="A71" i="32"/>
  <c r="P71" i="32"/>
  <c r="AK71" i="32"/>
  <c r="AQ71" i="32" s="1"/>
  <c r="BG71" i="32" s="1"/>
  <c r="A72" i="32"/>
  <c r="P72" i="32"/>
  <c r="AK72" i="32"/>
  <c r="BO72" i="32" s="1"/>
  <c r="A73" i="32"/>
  <c r="P73" i="32"/>
  <c r="AK73" i="32"/>
  <c r="BO73" i="32" s="1"/>
  <c r="A74" i="32"/>
  <c r="P74" i="32"/>
  <c r="AK74" i="32"/>
  <c r="A75" i="32"/>
  <c r="P75" i="32"/>
  <c r="AK75" i="32"/>
  <c r="AQ75" i="32" s="1"/>
  <c r="BG75" i="32" s="1"/>
  <c r="A76" i="32"/>
  <c r="P76" i="32"/>
  <c r="AK76" i="32"/>
  <c r="BO76" i="32" s="1"/>
  <c r="A77" i="32"/>
  <c r="P77" i="32"/>
  <c r="AK77" i="32"/>
  <c r="BO77" i="32" s="1"/>
  <c r="A78" i="32"/>
  <c r="P78" i="32"/>
  <c r="AK78" i="32"/>
  <c r="AQ78" i="32" s="1"/>
  <c r="A79" i="32"/>
  <c r="P79" i="32"/>
  <c r="AK79" i="32"/>
  <c r="AQ79" i="32" s="1"/>
  <c r="BG79" i="32" s="1"/>
  <c r="A80" i="32"/>
  <c r="P80" i="32"/>
  <c r="AK80" i="32"/>
  <c r="BO80" i="32" s="1"/>
  <c r="A81" i="32"/>
  <c r="P81" i="32"/>
  <c r="AK81" i="32"/>
  <c r="BO81" i="32" s="1"/>
  <c r="A82" i="32"/>
  <c r="P82" i="32"/>
  <c r="AK82" i="32"/>
  <c r="A83" i="32"/>
  <c r="P83" i="32"/>
  <c r="AK83" i="32"/>
  <c r="AQ83" i="32" s="1"/>
  <c r="BG83" i="32" s="1"/>
  <c r="A84" i="32"/>
  <c r="P84" i="32"/>
  <c r="AK84" i="32"/>
  <c r="BO84" i="32" s="1"/>
  <c r="A85" i="32"/>
  <c r="P85" i="32"/>
  <c r="AK85" i="32"/>
  <c r="AQ85" i="32" s="1"/>
  <c r="BG85" i="32" s="1"/>
  <c r="A86" i="32"/>
  <c r="P86" i="32"/>
  <c r="AK86" i="32"/>
  <c r="AQ86" i="32" s="1"/>
  <c r="BG86" i="32" s="1"/>
  <c r="A87" i="32"/>
  <c r="P87" i="32"/>
  <c r="AK87" i="32"/>
  <c r="BO87" i="32" s="1"/>
  <c r="A88" i="32"/>
  <c r="P88" i="32"/>
  <c r="AK88" i="32"/>
  <c r="A89" i="32"/>
  <c r="P89" i="32"/>
  <c r="AK89" i="32"/>
  <c r="AQ89" i="32" s="1"/>
  <c r="BG89" i="32" s="1"/>
  <c r="A90" i="32"/>
  <c r="P90" i="32"/>
  <c r="AK90" i="32"/>
  <c r="AQ90" i="32" s="1"/>
  <c r="A91" i="32"/>
  <c r="P91" i="32"/>
  <c r="AK91" i="32"/>
  <c r="BO91" i="32" s="1"/>
  <c r="A92" i="32"/>
  <c r="P92" i="32"/>
  <c r="AK92" i="32"/>
  <c r="AQ92" i="32" s="1"/>
  <c r="BG92" i="32" s="1"/>
  <c r="A93" i="32"/>
  <c r="P93" i="32"/>
  <c r="AK93" i="32"/>
  <c r="AQ93" i="32" s="1"/>
  <c r="BG93" i="32" s="1"/>
  <c r="A94" i="32"/>
  <c r="P94" i="32"/>
  <c r="AK94" i="32"/>
  <c r="AQ94" i="32" s="1"/>
  <c r="A95" i="32"/>
  <c r="P95" i="32"/>
  <c r="AK95" i="32"/>
  <c r="A96" i="32"/>
  <c r="P96" i="32"/>
  <c r="AK96" i="32"/>
  <c r="BO96" i="32" s="1"/>
  <c r="A97" i="32"/>
  <c r="P97" i="32"/>
  <c r="AK97" i="32"/>
  <c r="AQ97" i="32" s="1"/>
  <c r="BG97" i="32" s="1"/>
  <c r="A98" i="32"/>
  <c r="P98" i="32"/>
  <c r="AK98" i="32"/>
  <c r="AQ98" i="32" s="1"/>
  <c r="BG98" i="32" s="1"/>
  <c r="A99" i="32"/>
  <c r="P99" i="32"/>
  <c r="AK99" i="32"/>
  <c r="BO99" i="32" s="1"/>
  <c r="A100" i="32"/>
  <c r="P100" i="32"/>
  <c r="AK100" i="32"/>
  <c r="AQ100" i="32" s="1"/>
  <c r="A101" i="32"/>
  <c r="P101" i="32"/>
  <c r="AK101" i="32"/>
  <c r="BO101" i="32" s="1"/>
  <c r="A102" i="32"/>
  <c r="P102" i="32"/>
  <c r="AK102" i="32"/>
  <c r="AQ102" i="32" s="1"/>
  <c r="A103" i="32"/>
  <c r="P103" i="32"/>
  <c r="AK103" i="32"/>
  <c r="A104" i="32"/>
  <c r="P104" i="32"/>
  <c r="AK104" i="32"/>
  <c r="AQ104" i="32" s="1"/>
  <c r="BG104" i="32" s="1"/>
  <c r="A105" i="32"/>
  <c r="P105" i="32"/>
  <c r="AK105" i="32"/>
  <c r="BO105" i="32" s="1"/>
  <c r="A106" i="32"/>
  <c r="P106" i="32"/>
  <c r="AK106" i="32"/>
  <c r="AQ106" i="32" s="1"/>
  <c r="BG106" i="32" s="1"/>
  <c r="A107" i="32"/>
  <c r="P107" i="32"/>
  <c r="AK107" i="32"/>
  <c r="A108" i="32"/>
  <c r="P108" i="32"/>
  <c r="AK108" i="32"/>
  <c r="AQ108" i="32" s="1"/>
  <c r="A109" i="32"/>
  <c r="P109" i="32"/>
  <c r="AK109" i="32"/>
  <c r="BO109" i="32" s="1"/>
  <c r="A110" i="32"/>
  <c r="P110" i="32"/>
  <c r="AK110" i="32"/>
  <c r="AQ110" i="32" s="1"/>
  <c r="BG110" i="32" s="1"/>
  <c r="A111" i="32"/>
  <c r="P111" i="32"/>
  <c r="AK111" i="32"/>
  <c r="A112" i="32"/>
  <c r="P112" i="32"/>
  <c r="AK112" i="32"/>
  <c r="BO112" i="32" s="1"/>
  <c r="A113" i="32"/>
  <c r="P113" i="32"/>
  <c r="AK113" i="32"/>
  <c r="AQ113" i="32" s="1"/>
  <c r="BG113" i="32" s="1"/>
  <c r="A114" i="32"/>
  <c r="P114" i="32"/>
  <c r="AK114" i="32"/>
  <c r="BO114" i="32" s="1"/>
  <c r="A115" i="32"/>
  <c r="P115" i="32"/>
  <c r="AK115" i="32"/>
  <c r="BO115" i="32" s="1"/>
  <c r="A116" i="32"/>
  <c r="P116" i="32"/>
  <c r="AK116" i="32"/>
  <c r="A117" i="32"/>
  <c r="P117" i="32"/>
  <c r="AK117" i="32"/>
  <c r="AQ117" i="32" s="1"/>
  <c r="A118" i="32"/>
  <c r="P118" i="32"/>
  <c r="AK118" i="32"/>
  <c r="A119" i="32"/>
  <c r="P119" i="32"/>
  <c r="AK119" i="32"/>
  <c r="BO119" i="32" s="1"/>
  <c r="A120" i="32"/>
  <c r="P120" i="32"/>
  <c r="AK120" i="32"/>
  <c r="AQ120" i="32" s="1"/>
  <c r="BG120" i="32" s="1"/>
  <c r="A121" i="32"/>
  <c r="P121" i="32"/>
  <c r="AK121" i="32"/>
  <c r="AQ121" i="32" s="1"/>
  <c r="A122" i="32"/>
  <c r="P122" i="32"/>
  <c r="AK122" i="32"/>
  <c r="BO122" i="32" s="1"/>
  <c r="A123" i="32"/>
  <c r="P123" i="32"/>
  <c r="AK123" i="32"/>
  <c r="BO123" i="32" s="1"/>
  <c r="A124" i="32"/>
  <c r="P124" i="32"/>
  <c r="AK124" i="32"/>
  <c r="AQ124" i="32" s="1"/>
  <c r="BG124" i="32" s="1"/>
  <c r="A125" i="32"/>
  <c r="P125" i="32"/>
  <c r="AK125" i="32"/>
  <c r="AQ125" i="32" s="1"/>
  <c r="BG125" i="32" s="1"/>
  <c r="A126" i="32"/>
  <c r="P126" i="32"/>
  <c r="AK126" i="32"/>
  <c r="A127" i="32"/>
  <c r="P127" i="32"/>
  <c r="AK127" i="32"/>
  <c r="BO127" i="32" s="1"/>
  <c r="A128" i="32"/>
  <c r="P128" i="32"/>
  <c r="AK128" i="32"/>
  <c r="A129" i="32"/>
  <c r="P129" i="32"/>
  <c r="AK129" i="32"/>
  <c r="AQ129" i="32" s="1"/>
  <c r="BG129" i="32" s="1"/>
  <c r="A130" i="32"/>
  <c r="P130" i="32"/>
  <c r="AK130" i="32"/>
  <c r="AQ130" i="32" s="1"/>
  <c r="BG130" i="32" s="1"/>
  <c r="A131" i="32"/>
  <c r="P131" i="32"/>
  <c r="AK131" i="32"/>
  <c r="BO131" i="32" s="1"/>
  <c r="A132" i="32"/>
  <c r="P132" i="32"/>
  <c r="AK132" i="32"/>
  <c r="BO132" i="32" s="1"/>
  <c r="A133" i="32"/>
  <c r="P133" i="32"/>
  <c r="AK133" i="32"/>
  <c r="AQ133" i="32" s="1"/>
  <c r="BG133" i="32" s="1"/>
  <c r="A134" i="32"/>
  <c r="P134" i="32"/>
  <c r="AK134" i="32"/>
  <c r="A135" i="32"/>
  <c r="P135" i="32"/>
  <c r="AK135" i="32"/>
  <c r="BO135" i="32" s="1"/>
  <c r="A136" i="32"/>
  <c r="P136" i="32"/>
  <c r="AK136" i="32"/>
  <c r="AQ136" i="32" s="1"/>
  <c r="A137" i="32"/>
  <c r="P137" i="32"/>
  <c r="AK137" i="32"/>
  <c r="AQ137" i="32" s="1"/>
  <c r="A138" i="32"/>
  <c r="P138" i="32"/>
  <c r="AK138" i="32"/>
  <c r="BO138" i="32" s="1"/>
  <c r="A139" i="32"/>
  <c r="P139" i="32"/>
  <c r="AK139" i="32"/>
  <c r="BO139" i="32" s="1"/>
  <c r="A140" i="32"/>
  <c r="P140" i="32"/>
  <c r="AK140" i="32"/>
  <c r="AQ140" i="32" s="1"/>
  <c r="BG140" i="32" s="1"/>
  <c r="A141" i="32"/>
  <c r="P141" i="32"/>
  <c r="AK141" i="32"/>
  <c r="AQ141" i="32" s="1"/>
  <c r="BG141" i="32" s="1"/>
  <c r="A142" i="32"/>
  <c r="P142" i="32"/>
  <c r="AK142" i="32"/>
  <c r="AQ142" i="32" s="1"/>
  <c r="BG142" i="32" s="1"/>
  <c r="A143" i="32"/>
  <c r="P143" i="32"/>
  <c r="AK143" i="32"/>
  <c r="BO143" i="32" s="1"/>
  <c r="A144" i="32"/>
  <c r="P144" i="32"/>
  <c r="AK144" i="32"/>
  <c r="A145" i="32"/>
  <c r="P145" i="32"/>
  <c r="AK145" i="32"/>
  <c r="AQ145" i="32" s="1"/>
  <c r="A146" i="32"/>
  <c r="P146" i="32"/>
  <c r="AK146" i="32"/>
  <c r="A147" i="32"/>
  <c r="P147" i="32"/>
  <c r="AK147" i="32"/>
  <c r="BO147" i="32" s="1"/>
  <c r="A148" i="32"/>
  <c r="P148" i="32"/>
  <c r="AK148" i="32"/>
  <c r="A149" i="32"/>
  <c r="P149" i="32"/>
  <c r="AK149" i="32"/>
  <c r="AQ149" i="32" s="1"/>
  <c r="BG149" i="32" s="1"/>
  <c r="A150" i="32"/>
  <c r="P150" i="32"/>
  <c r="AK150" i="32"/>
  <c r="A151" i="32"/>
  <c r="P151" i="32"/>
  <c r="AK151" i="32"/>
  <c r="BO151" i="32" s="1"/>
  <c r="A152" i="32"/>
  <c r="P152" i="32"/>
  <c r="AK152" i="32"/>
  <c r="AQ152" i="32" s="1"/>
  <c r="BG152" i="32" s="1"/>
  <c r="A153" i="32"/>
  <c r="P153" i="32"/>
  <c r="AK153" i="32"/>
  <c r="AQ153" i="32" s="1"/>
  <c r="CV153" i="32" s="1"/>
  <c r="A154" i="32"/>
  <c r="P154" i="32"/>
  <c r="AK154" i="32"/>
  <c r="AQ154" i="32" s="1"/>
  <c r="CV154" i="32" s="1"/>
  <c r="A155" i="32"/>
  <c r="P155" i="32"/>
  <c r="AK155" i="32"/>
  <c r="BO155" i="32" s="1"/>
  <c r="BG158" i="32"/>
  <c r="AQ159" i="32"/>
  <c r="AQ160" i="32"/>
  <c r="AQ161" i="32"/>
  <c r="BG161" i="32"/>
  <c r="BO161" i="32"/>
  <c r="AQ162" i="32"/>
  <c r="AQ163" i="32"/>
  <c r="BO163" i="32"/>
  <c r="AQ164" i="32"/>
  <c r="BG164" i="32"/>
  <c r="BG165" i="32"/>
  <c r="AQ165" i="32"/>
  <c r="BO165" i="32"/>
  <c r="AQ166" i="32"/>
  <c r="AQ177" i="32"/>
  <c r="BG177" i="32"/>
  <c r="BO177" i="32"/>
  <c r="AG178" i="32"/>
  <c r="AY178" i="32"/>
  <c r="BW178" i="32"/>
  <c r="CE178" i="32"/>
  <c r="CN178" i="32"/>
  <c r="Q3" i="45"/>
  <c r="Q6" i="45"/>
  <c r="Q10" i="45"/>
  <c r="Q14" i="45"/>
  <c r="Q18" i="45"/>
  <c r="Q23" i="45"/>
  <c r="Q27" i="45"/>
  <c r="Q31" i="45"/>
  <c r="Q34" i="45"/>
  <c r="Q36" i="45"/>
  <c r="Q39" i="45"/>
  <c r="Q42" i="45"/>
  <c r="Q45" i="45"/>
  <c r="Q49" i="45"/>
  <c r="Q52" i="45"/>
  <c r="Q56" i="45"/>
  <c r="Q59" i="45"/>
  <c r="Q61" i="45"/>
  <c r="Q64" i="45"/>
  <c r="Q68" i="45"/>
  <c r="Q71" i="45"/>
  <c r="C9" i="59"/>
  <c r="C11" i="59" s="1"/>
  <c r="C10" i="59"/>
  <c r="C12" i="59"/>
  <c r="C10" i="55"/>
  <c r="C11" i="55"/>
  <c r="G12" i="55"/>
  <c r="A14" i="55"/>
  <c r="D15" i="55"/>
  <c r="G15" i="55"/>
  <c r="C17" i="55"/>
  <c r="G18" i="55"/>
  <c r="E20" i="55"/>
  <c r="E21" i="55"/>
  <c r="E22" i="55"/>
  <c r="E23" i="55"/>
  <c r="G24" i="55"/>
  <c r="E27" i="55"/>
  <c r="B36" i="55"/>
  <c r="B38" i="55"/>
  <c r="D39" i="55" s="1"/>
  <c r="D6" i="44"/>
  <c r="E6" i="44" s="1"/>
  <c r="D7" i="44"/>
  <c r="E7" i="44" s="1"/>
  <c r="D8" i="44"/>
  <c r="E8" i="44" s="1"/>
  <c r="D9" i="44"/>
  <c r="E9" i="44" s="1"/>
  <c r="K10" i="44"/>
  <c r="C11" i="44"/>
  <c r="D11" i="44"/>
  <c r="E11" i="44" s="1"/>
  <c r="A14" i="44"/>
  <c r="E20" i="44"/>
  <c r="E21" i="44"/>
  <c r="E22" i="44"/>
  <c r="G24" i="44"/>
  <c r="E26" i="44"/>
  <c r="B36" i="44"/>
  <c r="B38" i="44"/>
  <c r="D38" i="44" s="1"/>
  <c r="H2" i="50"/>
  <c r="H3" i="50"/>
  <c r="H4" i="50"/>
  <c r="H5" i="50"/>
  <c r="H6" i="50"/>
  <c r="H7" i="50"/>
  <c r="H8" i="50"/>
  <c r="H9" i="50"/>
  <c r="H10" i="50"/>
  <c r="H11" i="50"/>
  <c r="H12" i="50"/>
  <c r="H13" i="50"/>
  <c r="H14" i="50"/>
  <c r="H15" i="50"/>
  <c r="H16" i="50"/>
  <c r="H17" i="50"/>
  <c r="B18" i="50"/>
  <c r="C18" i="50"/>
  <c r="D18" i="50"/>
  <c r="E18" i="50"/>
  <c r="D15" i="56"/>
  <c r="E15" i="56"/>
  <c r="E16" i="56"/>
  <c r="J60" i="56"/>
  <c r="K60" i="56"/>
  <c r="J589" i="63" s="1"/>
  <c r="Q589" i="63" s="1"/>
  <c r="H4" i="57"/>
  <c r="H8" i="57"/>
  <c r="H12" i="57"/>
  <c r="H16" i="57"/>
  <c r="H20" i="57"/>
  <c r="H24" i="57"/>
  <c r="H28" i="57"/>
  <c r="G31" i="57"/>
  <c r="H5" i="57" s="1"/>
  <c r="G754" i="62"/>
  <c r="G755" i="62" s="1"/>
  <c r="H755" i="62"/>
  <c r="I755" i="62"/>
  <c r="J755" i="62"/>
  <c r="K755" i="62"/>
  <c r="L755" i="62"/>
  <c r="M755" i="62"/>
  <c r="N755" i="62"/>
  <c r="O755" i="62"/>
  <c r="P755" i="62"/>
  <c r="Q755" i="62"/>
  <c r="G8" i="60"/>
  <c r="H8" i="60"/>
  <c r="I8" i="60"/>
  <c r="J8" i="60"/>
  <c r="K8" i="60"/>
  <c r="L8" i="60"/>
  <c r="M8" i="60"/>
  <c r="N8" i="60"/>
  <c r="O8" i="60"/>
  <c r="P8" i="60"/>
  <c r="Q8" i="60"/>
  <c r="R8" i="60"/>
  <c r="G61" i="60"/>
  <c r="H61" i="60"/>
  <c r="I61" i="60"/>
  <c r="J61" i="60"/>
  <c r="K61" i="60"/>
  <c r="L61" i="60"/>
  <c r="M61" i="60"/>
  <c r="N61" i="60"/>
  <c r="O61" i="60"/>
  <c r="P61" i="60"/>
  <c r="Q61" i="60"/>
  <c r="R61" i="60"/>
  <c r="G104" i="60"/>
  <c r="H104" i="60"/>
  <c r="I104" i="60"/>
  <c r="J104" i="60"/>
  <c r="K104" i="60"/>
  <c r="L104" i="60"/>
  <c r="M104" i="60"/>
  <c r="N104" i="60"/>
  <c r="O104" i="60"/>
  <c r="P104" i="60"/>
  <c r="Q104" i="60"/>
  <c r="R104" i="60"/>
  <c r="G191" i="60"/>
  <c r="H191" i="60"/>
  <c r="I191" i="60"/>
  <c r="J191" i="60"/>
  <c r="K191" i="60"/>
  <c r="L191" i="60"/>
  <c r="M191" i="60"/>
  <c r="N191" i="60"/>
  <c r="O191" i="60"/>
  <c r="P191" i="60"/>
  <c r="Q191" i="60"/>
  <c r="R191" i="60"/>
  <c r="G194" i="60"/>
  <c r="H194" i="60"/>
  <c r="I194" i="60"/>
  <c r="J194" i="60"/>
  <c r="K194" i="60"/>
  <c r="L194" i="60"/>
  <c r="M194" i="60"/>
  <c r="N194" i="60"/>
  <c r="O194" i="60"/>
  <c r="P194" i="60"/>
  <c r="Q194" i="60"/>
  <c r="R194" i="60"/>
  <c r="G197" i="60"/>
  <c r="H197" i="60"/>
  <c r="I197" i="60"/>
  <c r="J197" i="60"/>
  <c r="K197" i="60"/>
  <c r="L197" i="60"/>
  <c r="M197" i="60"/>
  <c r="N197" i="60"/>
  <c r="O197" i="60"/>
  <c r="P197" i="60"/>
  <c r="Q197" i="60"/>
  <c r="R197" i="60"/>
  <c r="G200" i="60"/>
  <c r="H200" i="60"/>
  <c r="I200" i="60"/>
  <c r="J200" i="60"/>
  <c r="K200" i="60"/>
  <c r="L200" i="60"/>
  <c r="M200" i="60"/>
  <c r="N200" i="60"/>
  <c r="O200" i="60"/>
  <c r="P200" i="60"/>
  <c r="Q200" i="60"/>
  <c r="R200" i="60"/>
  <c r="G202" i="60"/>
  <c r="H202" i="60"/>
  <c r="I202" i="60"/>
  <c r="J202" i="60"/>
  <c r="K202" i="60"/>
  <c r="L202" i="60"/>
  <c r="M202" i="60"/>
  <c r="N202" i="60"/>
  <c r="O202" i="60"/>
  <c r="P202" i="60"/>
  <c r="Q202" i="60"/>
  <c r="R202" i="60"/>
  <c r="G206" i="60"/>
  <c r="H206" i="60"/>
  <c r="I206" i="60"/>
  <c r="J206" i="60"/>
  <c r="K206" i="60"/>
  <c r="L206" i="60"/>
  <c r="M206" i="60"/>
  <c r="N206" i="60"/>
  <c r="O206" i="60"/>
  <c r="P206" i="60"/>
  <c r="Q206" i="60"/>
  <c r="R206" i="60"/>
  <c r="G232" i="60"/>
  <c r="H232" i="60"/>
  <c r="I232" i="60"/>
  <c r="J232" i="60"/>
  <c r="K232" i="60"/>
  <c r="L232" i="60"/>
  <c r="M232" i="60"/>
  <c r="N232" i="60"/>
  <c r="O232" i="60"/>
  <c r="P232" i="60"/>
  <c r="Q232" i="60"/>
  <c r="R232" i="60"/>
  <c r="G255" i="60"/>
  <c r="H255" i="60"/>
  <c r="I255" i="60"/>
  <c r="J255" i="60"/>
  <c r="K255" i="60"/>
  <c r="L255" i="60"/>
  <c r="M255" i="60"/>
  <c r="N255" i="60"/>
  <c r="O255" i="60"/>
  <c r="P255" i="60"/>
  <c r="Q255" i="60"/>
  <c r="R255" i="60"/>
  <c r="G257" i="60"/>
  <c r="H257" i="60"/>
  <c r="I257" i="60"/>
  <c r="J257" i="60"/>
  <c r="K257" i="60"/>
  <c r="L257" i="60"/>
  <c r="M257" i="60"/>
  <c r="N257" i="60"/>
  <c r="O257" i="60"/>
  <c r="P257" i="60"/>
  <c r="Q257" i="60"/>
  <c r="R257" i="60"/>
  <c r="G272" i="60"/>
  <c r="H272" i="60"/>
  <c r="I272" i="60"/>
  <c r="J272" i="60"/>
  <c r="K272" i="60"/>
  <c r="L272" i="60"/>
  <c r="M272" i="60"/>
  <c r="N272" i="60"/>
  <c r="O272" i="60"/>
  <c r="P272" i="60"/>
  <c r="Q272" i="60"/>
  <c r="R272" i="60"/>
  <c r="G281" i="60"/>
  <c r="H281" i="60"/>
  <c r="I281" i="60"/>
  <c r="J281" i="60"/>
  <c r="K281" i="60"/>
  <c r="L281" i="60"/>
  <c r="M281" i="60"/>
  <c r="N281" i="60"/>
  <c r="O281" i="60"/>
  <c r="P281" i="60"/>
  <c r="Q281" i="60"/>
  <c r="R281" i="60"/>
  <c r="G297" i="60"/>
  <c r="H297" i="60"/>
  <c r="I297" i="60"/>
  <c r="J297" i="60"/>
  <c r="K297" i="60"/>
  <c r="L297" i="60"/>
  <c r="M297" i="60"/>
  <c r="N297" i="60"/>
  <c r="O297" i="60"/>
  <c r="P297" i="60"/>
  <c r="Q297" i="60"/>
  <c r="R297" i="60"/>
  <c r="G301" i="60"/>
  <c r="H301" i="60"/>
  <c r="I301" i="60"/>
  <c r="J301" i="60"/>
  <c r="K301" i="60"/>
  <c r="L301" i="60"/>
  <c r="M301" i="60"/>
  <c r="N301" i="60"/>
  <c r="O301" i="60"/>
  <c r="P301" i="60"/>
  <c r="Q301" i="60"/>
  <c r="R301" i="60"/>
  <c r="G306" i="60"/>
  <c r="H306" i="60"/>
  <c r="I306" i="60"/>
  <c r="J306" i="60"/>
  <c r="K306" i="60"/>
  <c r="L306" i="60"/>
  <c r="M306" i="60"/>
  <c r="N306" i="60"/>
  <c r="O306" i="60"/>
  <c r="P306" i="60"/>
  <c r="Q306" i="60"/>
  <c r="R306" i="60"/>
  <c r="G320" i="60"/>
  <c r="H320" i="60"/>
  <c r="I320" i="60"/>
  <c r="J320" i="60"/>
  <c r="K320" i="60"/>
  <c r="L320" i="60"/>
  <c r="M320" i="60"/>
  <c r="N320" i="60"/>
  <c r="O320" i="60"/>
  <c r="P320" i="60"/>
  <c r="Q320" i="60"/>
  <c r="R320" i="60"/>
  <c r="G322" i="60"/>
  <c r="H322" i="60"/>
  <c r="I322" i="60"/>
  <c r="J322" i="60"/>
  <c r="K322" i="60"/>
  <c r="L322" i="60"/>
  <c r="M322" i="60"/>
  <c r="N322" i="60"/>
  <c r="O322" i="60"/>
  <c r="P322" i="60"/>
  <c r="Q322" i="60"/>
  <c r="R322" i="60"/>
  <c r="G327" i="60"/>
  <c r="H327" i="60"/>
  <c r="I327" i="60"/>
  <c r="J327" i="60"/>
  <c r="K327" i="60"/>
  <c r="L327" i="60"/>
  <c r="M327" i="60"/>
  <c r="N327" i="60"/>
  <c r="O327" i="60"/>
  <c r="P327" i="60"/>
  <c r="Q327" i="60"/>
  <c r="R327" i="60"/>
  <c r="G330" i="60"/>
  <c r="H330" i="60"/>
  <c r="I330" i="60"/>
  <c r="J330" i="60"/>
  <c r="K330" i="60"/>
  <c r="L330" i="60"/>
  <c r="M330" i="60"/>
  <c r="N330" i="60"/>
  <c r="O330" i="60"/>
  <c r="P330" i="60"/>
  <c r="Q330" i="60"/>
  <c r="R330" i="60"/>
  <c r="G332" i="60"/>
  <c r="H332" i="60"/>
  <c r="I332" i="60"/>
  <c r="J332" i="60"/>
  <c r="K332" i="60"/>
  <c r="L332" i="60"/>
  <c r="M332" i="60"/>
  <c r="N332" i="60"/>
  <c r="O332" i="60"/>
  <c r="P332" i="60"/>
  <c r="Q332" i="60"/>
  <c r="R332" i="60"/>
  <c r="G337" i="60"/>
  <c r="H337" i="60"/>
  <c r="I337" i="60"/>
  <c r="J337" i="60"/>
  <c r="K337" i="60"/>
  <c r="L337" i="60"/>
  <c r="M337" i="60"/>
  <c r="N337" i="60"/>
  <c r="O337" i="60"/>
  <c r="P337" i="60"/>
  <c r="Q337" i="60"/>
  <c r="R337" i="60"/>
  <c r="G343" i="60"/>
  <c r="H343" i="60"/>
  <c r="I343" i="60"/>
  <c r="J343" i="60"/>
  <c r="K343" i="60"/>
  <c r="L343" i="60"/>
  <c r="M343" i="60"/>
  <c r="N343" i="60"/>
  <c r="O343" i="60"/>
  <c r="P343" i="60"/>
  <c r="Q343" i="60"/>
  <c r="R343" i="60"/>
  <c r="G348" i="60"/>
  <c r="H348" i="60"/>
  <c r="I348" i="60"/>
  <c r="J348" i="60"/>
  <c r="K348" i="60"/>
  <c r="L348" i="60"/>
  <c r="M348" i="60"/>
  <c r="N348" i="60"/>
  <c r="O348" i="60"/>
  <c r="P348" i="60"/>
  <c r="Q348" i="60"/>
  <c r="R348" i="60"/>
  <c r="G351" i="60"/>
  <c r="H351" i="60"/>
  <c r="I351" i="60"/>
  <c r="J351" i="60"/>
  <c r="K351" i="60"/>
  <c r="L351" i="60"/>
  <c r="M351" i="60"/>
  <c r="N351" i="60"/>
  <c r="O351" i="60"/>
  <c r="P351" i="60"/>
  <c r="Q351" i="60"/>
  <c r="R351" i="60"/>
  <c r="G358" i="60"/>
  <c r="H358" i="60"/>
  <c r="I358" i="60"/>
  <c r="J358" i="60"/>
  <c r="K358" i="60"/>
  <c r="L358" i="60"/>
  <c r="M358" i="60"/>
  <c r="N358" i="60"/>
  <c r="O358" i="60"/>
  <c r="P358" i="60"/>
  <c r="Q358" i="60"/>
  <c r="R358" i="60"/>
  <c r="G363" i="60"/>
  <c r="H363" i="60"/>
  <c r="I363" i="60"/>
  <c r="J363" i="60"/>
  <c r="K363" i="60"/>
  <c r="L363" i="60"/>
  <c r="M363" i="60"/>
  <c r="N363" i="60"/>
  <c r="O363" i="60"/>
  <c r="P363" i="60"/>
  <c r="Q363" i="60"/>
  <c r="R363" i="60"/>
  <c r="G367" i="60"/>
  <c r="H367" i="60"/>
  <c r="I367" i="60"/>
  <c r="J367" i="60"/>
  <c r="K367" i="60"/>
  <c r="L367" i="60"/>
  <c r="M367" i="60"/>
  <c r="N367" i="60"/>
  <c r="O367" i="60"/>
  <c r="P367" i="60"/>
  <c r="Q367" i="60"/>
  <c r="R367" i="60"/>
  <c r="G378" i="60"/>
  <c r="H378" i="60"/>
  <c r="I378" i="60"/>
  <c r="J378" i="60"/>
  <c r="K378" i="60"/>
  <c r="L378" i="60"/>
  <c r="M378" i="60"/>
  <c r="N378" i="60"/>
  <c r="O378" i="60"/>
  <c r="P378" i="60"/>
  <c r="Q378" i="60"/>
  <c r="R378" i="60"/>
  <c r="G380" i="60"/>
  <c r="H380" i="60"/>
  <c r="I380" i="60"/>
  <c r="J380" i="60"/>
  <c r="K380" i="60"/>
  <c r="L380" i="60"/>
  <c r="M380" i="60"/>
  <c r="N380" i="60"/>
  <c r="O380" i="60"/>
  <c r="P380" i="60"/>
  <c r="Q380" i="60"/>
  <c r="R380" i="60"/>
  <c r="G383" i="60"/>
  <c r="H383" i="60"/>
  <c r="I383" i="60"/>
  <c r="J383" i="60"/>
  <c r="K383" i="60"/>
  <c r="L383" i="60"/>
  <c r="M383" i="60"/>
  <c r="N383" i="60"/>
  <c r="O383" i="60"/>
  <c r="P383" i="60"/>
  <c r="Q383" i="60"/>
  <c r="R383" i="60"/>
  <c r="G385" i="60"/>
  <c r="H385" i="60"/>
  <c r="I385" i="60"/>
  <c r="J385" i="60"/>
  <c r="K385" i="60"/>
  <c r="L385" i="60"/>
  <c r="M385" i="60"/>
  <c r="N385" i="60"/>
  <c r="O385" i="60"/>
  <c r="P385" i="60"/>
  <c r="Q385" i="60"/>
  <c r="R385" i="60"/>
  <c r="G413" i="60"/>
  <c r="H413" i="60"/>
  <c r="I413" i="60"/>
  <c r="J413" i="60"/>
  <c r="K413" i="60"/>
  <c r="L413" i="60"/>
  <c r="M413" i="60"/>
  <c r="N413" i="60"/>
  <c r="O413" i="60"/>
  <c r="P413" i="60"/>
  <c r="Q413" i="60"/>
  <c r="R413" i="60"/>
  <c r="G430" i="60"/>
  <c r="H430" i="60"/>
  <c r="I430" i="60"/>
  <c r="J430" i="60"/>
  <c r="K430" i="60"/>
  <c r="L430" i="60"/>
  <c r="M430" i="60"/>
  <c r="N430" i="60"/>
  <c r="O430" i="60"/>
  <c r="P430" i="60"/>
  <c r="Q430" i="60"/>
  <c r="R430" i="60"/>
  <c r="G436" i="60"/>
  <c r="H436" i="60"/>
  <c r="I436" i="60"/>
  <c r="J436" i="60"/>
  <c r="K436" i="60"/>
  <c r="L436" i="60"/>
  <c r="M436" i="60"/>
  <c r="N436" i="60"/>
  <c r="O436" i="60"/>
  <c r="P436" i="60"/>
  <c r="Q436" i="60"/>
  <c r="R436" i="60"/>
  <c r="G439" i="60"/>
  <c r="H439" i="60"/>
  <c r="I439" i="60"/>
  <c r="J439" i="60"/>
  <c r="K439" i="60"/>
  <c r="L439" i="60"/>
  <c r="M439" i="60"/>
  <c r="N439" i="60"/>
  <c r="O439" i="60"/>
  <c r="P439" i="60"/>
  <c r="Q439" i="60"/>
  <c r="R439" i="60"/>
  <c r="G442" i="60"/>
  <c r="H442" i="60"/>
  <c r="I442" i="60"/>
  <c r="J442" i="60"/>
  <c r="K442" i="60"/>
  <c r="L442" i="60"/>
  <c r="M442" i="60"/>
  <c r="N442" i="60"/>
  <c r="O442" i="60"/>
  <c r="P442" i="60"/>
  <c r="Q442" i="60"/>
  <c r="R442" i="60"/>
  <c r="G444" i="60"/>
  <c r="H444" i="60"/>
  <c r="I444" i="60"/>
  <c r="J444" i="60"/>
  <c r="K444" i="60"/>
  <c r="L444" i="60"/>
  <c r="M444" i="60"/>
  <c r="N444" i="60"/>
  <c r="O444" i="60"/>
  <c r="P444" i="60"/>
  <c r="Q444" i="60"/>
  <c r="R444" i="60"/>
  <c r="G450" i="60"/>
  <c r="H450" i="60"/>
  <c r="I450" i="60"/>
  <c r="J450" i="60"/>
  <c r="K450" i="60"/>
  <c r="L450" i="60"/>
  <c r="M450" i="60"/>
  <c r="N450" i="60"/>
  <c r="O450" i="60"/>
  <c r="P450" i="60"/>
  <c r="Q450" i="60"/>
  <c r="R450" i="60"/>
  <c r="G455" i="60"/>
  <c r="H455" i="60"/>
  <c r="I455" i="60"/>
  <c r="J455" i="60"/>
  <c r="K455" i="60"/>
  <c r="L455" i="60"/>
  <c r="M455" i="60"/>
  <c r="N455" i="60"/>
  <c r="O455" i="60"/>
  <c r="P455" i="60"/>
  <c r="Q455" i="60"/>
  <c r="R455" i="60"/>
  <c r="G459" i="60"/>
  <c r="H459" i="60"/>
  <c r="I459" i="60"/>
  <c r="J459" i="60"/>
  <c r="K459" i="60"/>
  <c r="L459" i="60"/>
  <c r="M459" i="60"/>
  <c r="N459" i="60"/>
  <c r="O459" i="60"/>
  <c r="P459" i="60"/>
  <c r="Q459" i="60"/>
  <c r="R459" i="60"/>
  <c r="G468" i="60"/>
  <c r="H468" i="60"/>
  <c r="I468" i="60"/>
  <c r="J468" i="60"/>
  <c r="K468" i="60"/>
  <c r="L468" i="60"/>
  <c r="M468" i="60"/>
  <c r="N468" i="60"/>
  <c r="O468" i="60"/>
  <c r="P468" i="60"/>
  <c r="Q468" i="60"/>
  <c r="R468" i="60"/>
  <c r="G480" i="60"/>
  <c r="H480" i="60"/>
  <c r="I480" i="60"/>
  <c r="J480" i="60"/>
  <c r="K480" i="60"/>
  <c r="L480" i="60"/>
  <c r="M480" i="60"/>
  <c r="N480" i="60"/>
  <c r="O480" i="60"/>
  <c r="P480" i="60"/>
  <c r="Q480" i="60"/>
  <c r="R480" i="60"/>
  <c r="G484" i="60"/>
  <c r="H484" i="60"/>
  <c r="I484" i="60"/>
  <c r="J484" i="60"/>
  <c r="K484" i="60"/>
  <c r="L484" i="60"/>
  <c r="M484" i="60"/>
  <c r="N484" i="60"/>
  <c r="O484" i="60"/>
  <c r="P484" i="60"/>
  <c r="Q484" i="60"/>
  <c r="R484" i="60"/>
  <c r="G487" i="60"/>
  <c r="H487" i="60"/>
  <c r="I487" i="60"/>
  <c r="J487" i="60"/>
  <c r="K487" i="60"/>
  <c r="L487" i="60"/>
  <c r="M487" i="60"/>
  <c r="N487" i="60"/>
  <c r="O487" i="60"/>
  <c r="P487" i="60"/>
  <c r="Q487" i="60"/>
  <c r="R487" i="60"/>
  <c r="G489" i="60"/>
  <c r="H489" i="60"/>
  <c r="I489" i="60"/>
  <c r="J489" i="60"/>
  <c r="K489" i="60"/>
  <c r="L489" i="60"/>
  <c r="M489" i="60"/>
  <c r="N489" i="60"/>
  <c r="O489" i="60"/>
  <c r="P489" i="60"/>
  <c r="Q489" i="60"/>
  <c r="R489" i="60"/>
  <c r="G493" i="60"/>
  <c r="H493" i="60"/>
  <c r="I493" i="60"/>
  <c r="J493" i="60"/>
  <c r="K493" i="60"/>
  <c r="L493" i="60"/>
  <c r="M493" i="60"/>
  <c r="N493" i="60"/>
  <c r="O493" i="60"/>
  <c r="P493" i="60"/>
  <c r="Q493" i="60"/>
  <c r="R493" i="60"/>
  <c r="G500" i="60"/>
  <c r="H500" i="60"/>
  <c r="I500" i="60"/>
  <c r="J500" i="60"/>
  <c r="K500" i="60"/>
  <c r="L500" i="60"/>
  <c r="M500" i="60"/>
  <c r="N500" i="60"/>
  <c r="O500" i="60"/>
  <c r="P500" i="60"/>
  <c r="Q500" i="60"/>
  <c r="R500" i="60"/>
  <c r="G509" i="60"/>
  <c r="H509" i="60"/>
  <c r="I509" i="60"/>
  <c r="J509" i="60"/>
  <c r="K509" i="60"/>
  <c r="L509" i="60"/>
  <c r="M509" i="60"/>
  <c r="N509" i="60"/>
  <c r="O509" i="60"/>
  <c r="P509" i="60"/>
  <c r="Q509" i="60"/>
  <c r="R509" i="60"/>
  <c r="G511" i="60"/>
  <c r="H511" i="60"/>
  <c r="I511" i="60"/>
  <c r="J511" i="60"/>
  <c r="K511" i="60"/>
  <c r="L511" i="60"/>
  <c r="M511" i="60"/>
  <c r="N511" i="60"/>
  <c r="O511" i="60"/>
  <c r="P511" i="60"/>
  <c r="Q511" i="60"/>
  <c r="R511" i="60"/>
  <c r="G513" i="60"/>
  <c r="H513" i="60"/>
  <c r="I513" i="60"/>
  <c r="J513" i="60"/>
  <c r="K513" i="60"/>
  <c r="L513" i="60"/>
  <c r="M513" i="60"/>
  <c r="N513" i="60"/>
  <c r="O513" i="60"/>
  <c r="P513" i="60"/>
  <c r="Q513" i="60"/>
  <c r="R513" i="60"/>
  <c r="G518" i="60"/>
  <c r="H518" i="60"/>
  <c r="I518" i="60"/>
  <c r="J518" i="60"/>
  <c r="K518" i="60"/>
  <c r="L518" i="60"/>
  <c r="M518" i="60"/>
  <c r="N518" i="60"/>
  <c r="O518" i="60"/>
  <c r="P518" i="60"/>
  <c r="Q518" i="60"/>
  <c r="R518" i="60"/>
  <c r="G520" i="60"/>
  <c r="H520" i="60"/>
  <c r="I520" i="60"/>
  <c r="J520" i="60"/>
  <c r="K520" i="60"/>
  <c r="L520" i="60"/>
  <c r="M520" i="60"/>
  <c r="N520" i="60"/>
  <c r="O520" i="60"/>
  <c r="P520" i="60"/>
  <c r="Q520" i="60"/>
  <c r="R520" i="60"/>
  <c r="G523" i="60"/>
  <c r="H523" i="60"/>
  <c r="I523" i="60"/>
  <c r="J523" i="60"/>
  <c r="K523" i="60"/>
  <c r="L523" i="60"/>
  <c r="M523" i="60"/>
  <c r="N523" i="60"/>
  <c r="O523" i="60"/>
  <c r="P523" i="60"/>
  <c r="Q523" i="60"/>
  <c r="R523" i="60"/>
  <c r="G525" i="60"/>
  <c r="H525" i="60"/>
  <c r="I525" i="60"/>
  <c r="J525" i="60"/>
  <c r="K525" i="60"/>
  <c r="L525" i="60"/>
  <c r="M525" i="60"/>
  <c r="N525" i="60"/>
  <c r="O525" i="60"/>
  <c r="P525" i="60"/>
  <c r="Q525" i="60"/>
  <c r="R525" i="60"/>
  <c r="G529" i="60"/>
  <c r="H529" i="60"/>
  <c r="I529" i="60"/>
  <c r="J529" i="60"/>
  <c r="K529" i="60"/>
  <c r="L529" i="60"/>
  <c r="M529" i="60"/>
  <c r="N529" i="60"/>
  <c r="O529" i="60"/>
  <c r="P529" i="60"/>
  <c r="Q529" i="60"/>
  <c r="R529" i="60"/>
  <c r="G535" i="60"/>
  <c r="H535" i="60"/>
  <c r="I535" i="60"/>
  <c r="J535" i="60"/>
  <c r="K535" i="60"/>
  <c r="L535" i="60"/>
  <c r="M535" i="60"/>
  <c r="N535" i="60"/>
  <c r="O535" i="60"/>
  <c r="P535" i="60"/>
  <c r="Q535" i="60"/>
  <c r="R535" i="60"/>
  <c r="G538" i="60"/>
  <c r="H538" i="60"/>
  <c r="I538" i="60"/>
  <c r="J538" i="60"/>
  <c r="K538" i="60"/>
  <c r="L538" i="60"/>
  <c r="M538" i="60"/>
  <c r="N538" i="60"/>
  <c r="O538" i="60"/>
  <c r="P538" i="60"/>
  <c r="Q538" i="60"/>
  <c r="R538" i="60"/>
  <c r="G549" i="60"/>
  <c r="H549" i="60"/>
  <c r="I549" i="60"/>
  <c r="J549" i="60"/>
  <c r="K549" i="60"/>
  <c r="L549" i="60"/>
  <c r="M549" i="60"/>
  <c r="N549" i="60"/>
  <c r="O549" i="60"/>
  <c r="P549" i="60"/>
  <c r="Q549" i="60"/>
  <c r="R549" i="60"/>
  <c r="G553" i="60"/>
  <c r="H553" i="60"/>
  <c r="I553" i="60"/>
  <c r="J553" i="60"/>
  <c r="K553" i="60"/>
  <c r="L553" i="60"/>
  <c r="M553" i="60"/>
  <c r="N553" i="60"/>
  <c r="O553" i="60"/>
  <c r="P553" i="60"/>
  <c r="Q553" i="60"/>
  <c r="R553" i="60"/>
  <c r="G555" i="60"/>
  <c r="H555" i="60"/>
  <c r="I555" i="60"/>
  <c r="J555" i="60"/>
  <c r="K555" i="60"/>
  <c r="L555" i="60"/>
  <c r="M555" i="60"/>
  <c r="N555" i="60"/>
  <c r="O555" i="60"/>
  <c r="P555" i="60"/>
  <c r="Q555" i="60"/>
  <c r="R555" i="60"/>
  <c r="G557" i="60"/>
  <c r="H557" i="60"/>
  <c r="I557" i="60"/>
  <c r="J557" i="60"/>
  <c r="K557" i="60"/>
  <c r="L557" i="60"/>
  <c r="M557" i="60"/>
  <c r="N557" i="60"/>
  <c r="O557" i="60"/>
  <c r="P557" i="60"/>
  <c r="Q557" i="60"/>
  <c r="R557" i="60"/>
  <c r="G559" i="60"/>
  <c r="H559" i="60"/>
  <c r="I559" i="60"/>
  <c r="J559" i="60"/>
  <c r="K559" i="60"/>
  <c r="L559" i="60"/>
  <c r="M559" i="60"/>
  <c r="N559" i="60"/>
  <c r="O559" i="60"/>
  <c r="P559" i="60"/>
  <c r="Q559" i="60"/>
  <c r="R559" i="60"/>
  <c r="G561" i="60"/>
  <c r="H561" i="60"/>
  <c r="I561" i="60"/>
  <c r="J561" i="60"/>
  <c r="K561" i="60"/>
  <c r="L561" i="60"/>
  <c r="M561" i="60"/>
  <c r="N561" i="60"/>
  <c r="O561" i="60"/>
  <c r="P561" i="60"/>
  <c r="Q561" i="60"/>
  <c r="R561" i="60"/>
  <c r="G563" i="60"/>
  <c r="H563" i="60"/>
  <c r="I563" i="60"/>
  <c r="J563" i="60"/>
  <c r="K563" i="60"/>
  <c r="L563" i="60"/>
  <c r="M563" i="60"/>
  <c r="N563" i="60"/>
  <c r="O563" i="60"/>
  <c r="P563" i="60"/>
  <c r="Q563" i="60"/>
  <c r="R563" i="60"/>
  <c r="G573" i="60"/>
  <c r="H573" i="60"/>
  <c r="I573" i="60"/>
  <c r="J573" i="60"/>
  <c r="K573" i="60"/>
  <c r="L573" i="60"/>
  <c r="M573" i="60"/>
  <c r="N573" i="60"/>
  <c r="O573" i="60"/>
  <c r="P573" i="60"/>
  <c r="Q573" i="60"/>
  <c r="R573" i="60"/>
  <c r="G579" i="60"/>
  <c r="H579" i="60"/>
  <c r="I579" i="60"/>
  <c r="J579" i="60"/>
  <c r="K579" i="60"/>
  <c r="L579" i="60"/>
  <c r="M579" i="60"/>
  <c r="N579" i="60"/>
  <c r="O579" i="60"/>
  <c r="P579" i="60"/>
  <c r="Q579" i="60"/>
  <c r="R579" i="60"/>
  <c r="G599" i="60"/>
  <c r="H599" i="60"/>
  <c r="I599" i="60"/>
  <c r="J599" i="60"/>
  <c r="K599" i="60"/>
  <c r="L599" i="60"/>
  <c r="M599" i="60"/>
  <c r="N599" i="60"/>
  <c r="O599" i="60"/>
  <c r="P599" i="60"/>
  <c r="Q599" i="60"/>
  <c r="R599" i="60"/>
  <c r="G610" i="60"/>
  <c r="H610" i="60"/>
  <c r="I610" i="60"/>
  <c r="J610" i="60"/>
  <c r="K610" i="60"/>
  <c r="L610" i="60"/>
  <c r="M610" i="60"/>
  <c r="N610" i="60"/>
  <c r="O610" i="60"/>
  <c r="P610" i="60"/>
  <c r="Q610" i="60"/>
  <c r="R610" i="60"/>
  <c r="G614" i="60"/>
  <c r="H614" i="60"/>
  <c r="I614" i="60"/>
  <c r="J614" i="60"/>
  <c r="K614" i="60"/>
  <c r="L614" i="60"/>
  <c r="M614" i="60"/>
  <c r="N614" i="60"/>
  <c r="O614" i="60"/>
  <c r="P614" i="60"/>
  <c r="Q614" i="60"/>
  <c r="R614" i="60"/>
  <c r="G618" i="60"/>
  <c r="H618" i="60"/>
  <c r="I618" i="60"/>
  <c r="J618" i="60"/>
  <c r="K618" i="60"/>
  <c r="L618" i="60"/>
  <c r="M618" i="60"/>
  <c r="N618" i="60"/>
  <c r="O618" i="60"/>
  <c r="P618" i="60"/>
  <c r="Q618" i="60"/>
  <c r="R618" i="60"/>
  <c r="G623" i="60"/>
  <c r="H623" i="60"/>
  <c r="I623" i="60"/>
  <c r="J623" i="60"/>
  <c r="K623" i="60"/>
  <c r="L623" i="60"/>
  <c r="M623" i="60"/>
  <c r="N623" i="60"/>
  <c r="O623" i="60"/>
  <c r="P623" i="60"/>
  <c r="Q623" i="60"/>
  <c r="R623" i="60"/>
  <c r="G636" i="60"/>
  <c r="H636" i="60"/>
  <c r="I636" i="60"/>
  <c r="J636" i="60"/>
  <c r="K636" i="60"/>
  <c r="L636" i="60"/>
  <c r="M636" i="60"/>
  <c r="N636" i="60"/>
  <c r="O636" i="60"/>
  <c r="P636" i="60"/>
  <c r="Q636" i="60"/>
  <c r="R636" i="60"/>
  <c r="G638" i="60"/>
  <c r="H638" i="60"/>
  <c r="I638" i="60"/>
  <c r="J638" i="60"/>
  <c r="K638" i="60"/>
  <c r="L638" i="60"/>
  <c r="M638" i="60"/>
  <c r="N638" i="60"/>
  <c r="O638" i="60"/>
  <c r="P638" i="60"/>
  <c r="Q638" i="60"/>
  <c r="R638" i="60"/>
  <c r="G641" i="60"/>
  <c r="H641" i="60"/>
  <c r="I641" i="60"/>
  <c r="J641" i="60"/>
  <c r="K641" i="60"/>
  <c r="L641" i="60"/>
  <c r="M641" i="60"/>
  <c r="N641" i="60"/>
  <c r="O641" i="60"/>
  <c r="P641" i="60"/>
  <c r="Q641" i="60"/>
  <c r="R641" i="60"/>
  <c r="G647" i="60"/>
  <c r="H647" i="60"/>
  <c r="I647" i="60"/>
  <c r="J647" i="60"/>
  <c r="K647" i="60"/>
  <c r="L647" i="60"/>
  <c r="M647" i="60"/>
  <c r="N647" i="60"/>
  <c r="O647" i="60"/>
  <c r="P647" i="60"/>
  <c r="Q647" i="60"/>
  <c r="R647" i="60"/>
  <c r="G649" i="60"/>
  <c r="H649" i="60"/>
  <c r="I649" i="60"/>
  <c r="J649" i="60"/>
  <c r="K649" i="60"/>
  <c r="L649" i="60"/>
  <c r="M649" i="60"/>
  <c r="N649" i="60"/>
  <c r="O649" i="60"/>
  <c r="P649" i="60"/>
  <c r="Q649" i="60"/>
  <c r="R649" i="60"/>
  <c r="G653" i="60"/>
  <c r="H653" i="60"/>
  <c r="I653" i="60"/>
  <c r="J653" i="60"/>
  <c r="K653" i="60"/>
  <c r="L653" i="60"/>
  <c r="M653" i="60"/>
  <c r="N653" i="60"/>
  <c r="O653" i="60"/>
  <c r="P653" i="60"/>
  <c r="Q653" i="60"/>
  <c r="R653" i="60"/>
  <c r="G657" i="60"/>
  <c r="H657" i="60"/>
  <c r="I657" i="60"/>
  <c r="J657" i="60"/>
  <c r="K657" i="60"/>
  <c r="L657" i="60"/>
  <c r="M657" i="60"/>
  <c r="N657" i="60"/>
  <c r="O657" i="60"/>
  <c r="P657" i="60"/>
  <c r="Q657" i="60"/>
  <c r="R657" i="60"/>
  <c r="G663" i="60"/>
  <c r="H663" i="60"/>
  <c r="I663" i="60"/>
  <c r="J663" i="60"/>
  <c r="K663" i="60"/>
  <c r="L663" i="60"/>
  <c r="M663" i="60"/>
  <c r="N663" i="60"/>
  <c r="O663" i="60"/>
  <c r="P663" i="60"/>
  <c r="Q663" i="60"/>
  <c r="R663" i="60"/>
  <c r="G684" i="60"/>
  <c r="H684" i="60"/>
  <c r="I684" i="60"/>
  <c r="J684" i="60"/>
  <c r="K684" i="60"/>
  <c r="L684" i="60"/>
  <c r="M684" i="60"/>
  <c r="N684" i="60"/>
  <c r="O684" i="60"/>
  <c r="P684" i="60"/>
  <c r="Q684" i="60"/>
  <c r="R684" i="60"/>
  <c r="G686" i="60"/>
  <c r="H686" i="60"/>
  <c r="I686" i="60"/>
  <c r="J686" i="60"/>
  <c r="K686" i="60"/>
  <c r="L686" i="60"/>
  <c r="M686" i="60"/>
  <c r="N686" i="60"/>
  <c r="O686" i="60"/>
  <c r="P686" i="60"/>
  <c r="Q686" i="60"/>
  <c r="R686" i="60"/>
  <c r="G713" i="60"/>
  <c r="H713" i="60"/>
  <c r="I713" i="60"/>
  <c r="J713" i="60"/>
  <c r="K713" i="60"/>
  <c r="L713" i="60"/>
  <c r="M713" i="60"/>
  <c r="N713" i="60"/>
  <c r="O713" i="60"/>
  <c r="P713" i="60"/>
  <c r="Q713" i="60"/>
  <c r="R713" i="60"/>
  <c r="G716" i="60"/>
  <c r="H716" i="60"/>
  <c r="I716" i="60"/>
  <c r="J716" i="60"/>
  <c r="K716" i="60"/>
  <c r="L716" i="60"/>
  <c r="M716" i="60"/>
  <c r="N716" i="60"/>
  <c r="O716" i="60"/>
  <c r="P716" i="60"/>
  <c r="Q716" i="60"/>
  <c r="R716" i="60"/>
  <c r="G720" i="60"/>
  <c r="H720" i="60"/>
  <c r="I720" i="60"/>
  <c r="J720" i="60"/>
  <c r="K720" i="60"/>
  <c r="L720" i="60"/>
  <c r="M720" i="60"/>
  <c r="N720" i="60"/>
  <c r="O720" i="60"/>
  <c r="P720" i="60"/>
  <c r="Q720" i="60"/>
  <c r="R720" i="60"/>
  <c r="G726" i="60"/>
  <c r="H726" i="60"/>
  <c r="I726" i="60"/>
  <c r="J726" i="60"/>
  <c r="K726" i="60"/>
  <c r="L726" i="60"/>
  <c r="M726" i="60"/>
  <c r="N726" i="60"/>
  <c r="O726" i="60"/>
  <c r="P726" i="60"/>
  <c r="Q726" i="60"/>
  <c r="R726" i="60"/>
  <c r="G730" i="60"/>
  <c r="H730" i="60"/>
  <c r="I730" i="60"/>
  <c r="J730" i="60"/>
  <c r="K730" i="60"/>
  <c r="L730" i="60"/>
  <c r="M730" i="60"/>
  <c r="N730" i="60"/>
  <c r="O730" i="60"/>
  <c r="P730" i="60"/>
  <c r="Q730" i="60"/>
  <c r="R730" i="60"/>
  <c r="G737" i="60"/>
  <c r="H737" i="60"/>
  <c r="I737" i="60"/>
  <c r="J737" i="60"/>
  <c r="K737" i="60"/>
  <c r="L737" i="60"/>
  <c r="M737" i="60"/>
  <c r="N737" i="60"/>
  <c r="O737" i="60"/>
  <c r="P737" i="60"/>
  <c r="Q737" i="60"/>
  <c r="R737" i="60"/>
  <c r="G744" i="60"/>
  <c r="H744" i="60"/>
  <c r="I744" i="60"/>
  <c r="J744" i="60"/>
  <c r="K744" i="60"/>
  <c r="L744" i="60"/>
  <c r="M744" i="60"/>
  <c r="N744" i="60"/>
  <c r="O744" i="60"/>
  <c r="P744" i="60"/>
  <c r="Q744" i="60"/>
  <c r="R744" i="60"/>
  <c r="G747" i="60"/>
  <c r="H747" i="60"/>
  <c r="I747" i="60"/>
  <c r="J747" i="60"/>
  <c r="K747" i="60"/>
  <c r="L747" i="60"/>
  <c r="M747" i="60"/>
  <c r="N747" i="60"/>
  <c r="O747" i="60"/>
  <c r="P747" i="60"/>
  <c r="Q747" i="60"/>
  <c r="R747" i="60"/>
  <c r="G751" i="60"/>
  <c r="H751" i="60"/>
  <c r="I751" i="60"/>
  <c r="J751" i="60"/>
  <c r="K751" i="60"/>
  <c r="L751" i="60"/>
  <c r="M751" i="60"/>
  <c r="N751" i="60"/>
  <c r="O751" i="60"/>
  <c r="P751" i="60"/>
  <c r="Q751" i="60"/>
  <c r="R751" i="60"/>
  <c r="G753" i="60"/>
  <c r="H753" i="60"/>
  <c r="I753" i="60"/>
  <c r="J753" i="60"/>
  <c r="K753" i="60"/>
  <c r="L753" i="60"/>
  <c r="M753" i="60"/>
  <c r="N753" i="60"/>
  <c r="O753" i="60"/>
  <c r="P753" i="60"/>
  <c r="Q753" i="60"/>
  <c r="R753" i="60"/>
  <c r="G759" i="60"/>
  <c r="H759" i="60"/>
  <c r="I759" i="60"/>
  <c r="J759" i="60"/>
  <c r="K759" i="60"/>
  <c r="L759" i="60"/>
  <c r="M759" i="60"/>
  <c r="N759" i="60"/>
  <c r="O759" i="60"/>
  <c r="P759" i="60"/>
  <c r="Q759" i="60"/>
  <c r="R759" i="60"/>
  <c r="G761" i="60"/>
  <c r="H761" i="60"/>
  <c r="I761" i="60"/>
  <c r="J761" i="60"/>
  <c r="K761" i="60"/>
  <c r="L761" i="60"/>
  <c r="M761" i="60"/>
  <c r="N761" i="60"/>
  <c r="O761" i="60"/>
  <c r="P761" i="60"/>
  <c r="Q761" i="60"/>
  <c r="R761" i="60"/>
  <c r="G763" i="60"/>
  <c r="H763" i="60"/>
  <c r="I763" i="60"/>
  <c r="J763" i="60"/>
  <c r="K763" i="60"/>
  <c r="L763" i="60"/>
  <c r="M763" i="60"/>
  <c r="N763" i="60"/>
  <c r="O763" i="60"/>
  <c r="P763" i="60"/>
  <c r="Q763" i="60"/>
  <c r="R763" i="60"/>
  <c r="G765" i="60"/>
  <c r="H765" i="60"/>
  <c r="I765" i="60"/>
  <c r="J765" i="60"/>
  <c r="K765" i="60"/>
  <c r="L765" i="60"/>
  <c r="M765" i="60"/>
  <c r="N765" i="60"/>
  <c r="O765" i="60"/>
  <c r="P765" i="60"/>
  <c r="Q765" i="60"/>
  <c r="R765" i="60"/>
  <c r="G768" i="60"/>
  <c r="H768" i="60"/>
  <c r="I768" i="60"/>
  <c r="J768" i="60"/>
  <c r="K768" i="60"/>
  <c r="L768" i="60"/>
  <c r="M768" i="60"/>
  <c r="N768" i="60"/>
  <c r="O768" i="60"/>
  <c r="P768" i="60"/>
  <c r="Q768" i="60"/>
  <c r="R768" i="60"/>
  <c r="G770" i="60"/>
  <c r="H770" i="60"/>
  <c r="I770" i="60"/>
  <c r="J770" i="60"/>
  <c r="K770" i="60"/>
  <c r="L770" i="60"/>
  <c r="M770" i="60"/>
  <c r="N770" i="60"/>
  <c r="O770" i="60"/>
  <c r="P770" i="60"/>
  <c r="Q770" i="60"/>
  <c r="R770" i="60"/>
  <c r="G790" i="60"/>
  <c r="H790" i="60"/>
  <c r="I790" i="60"/>
  <c r="J790" i="60"/>
  <c r="K790" i="60"/>
  <c r="L790" i="60"/>
  <c r="M790" i="60"/>
  <c r="N790" i="60"/>
  <c r="O790" i="60"/>
  <c r="P790" i="60"/>
  <c r="Q790" i="60"/>
  <c r="R790" i="60"/>
  <c r="G792" i="60"/>
  <c r="H792" i="60"/>
  <c r="I792" i="60"/>
  <c r="J792" i="60"/>
  <c r="K792" i="60"/>
  <c r="L792" i="60"/>
  <c r="M792" i="60"/>
  <c r="N792" i="60"/>
  <c r="O792" i="60"/>
  <c r="P792" i="60"/>
  <c r="Q792" i="60"/>
  <c r="R792" i="60"/>
  <c r="G812" i="60"/>
  <c r="H812" i="60"/>
  <c r="I812" i="60"/>
  <c r="J812" i="60"/>
  <c r="K812" i="60"/>
  <c r="L812" i="60"/>
  <c r="M812" i="60"/>
  <c r="N812" i="60"/>
  <c r="O812" i="60"/>
  <c r="P812" i="60"/>
  <c r="Q812" i="60"/>
  <c r="R812" i="60"/>
  <c r="G815" i="60"/>
  <c r="H815" i="60"/>
  <c r="I815" i="60"/>
  <c r="J815" i="60"/>
  <c r="K815" i="60"/>
  <c r="L815" i="60"/>
  <c r="M815" i="60"/>
  <c r="N815" i="60"/>
  <c r="O815" i="60"/>
  <c r="P815" i="60"/>
  <c r="Q815" i="60"/>
  <c r="R815" i="60"/>
  <c r="G818" i="60"/>
  <c r="H818" i="60"/>
  <c r="I818" i="60"/>
  <c r="J818" i="60"/>
  <c r="K818" i="60"/>
  <c r="L818" i="60"/>
  <c r="M818" i="60"/>
  <c r="N818" i="60"/>
  <c r="O818" i="60"/>
  <c r="P818" i="60"/>
  <c r="Q818" i="60"/>
  <c r="R818" i="60"/>
  <c r="G820" i="60"/>
  <c r="H820" i="60"/>
  <c r="I820" i="60"/>
  <c r="J820" i="60"/>
  <c r="K820" i="60"/>
  <c r="L820" i="60"/>
  <c r="M820" i="60"/>
  <c r="N820" i="60"/>
  <c r="O820" i="60"/>
  <c r="P820" i="60"/>
  <c r="Q820" i="60"/>
  <c r="R820" i="60"/>
  <c r="G827" i="60"/>
  <c r="H827" i="60"/>
  <c r="I827" i="60"/>
  <c r="J827" i="60"/>
  <c r="K827" i="60"/>
  <c r="L827" i="60"/>
  <c r="M827" i="60"/>
  <c r="N827" i="60"/>
  <c r="O827" i="60"/>
  <c r="P827" i="60"/>
  <c r="Q827" i="60"/>
  <c r="R827" i="60"/>
  <c r="G829" i="60"/>
  <c r="H829" i="60"/>
  <c r="I829" i="60"/>
  <c r="J829" i="60"/>
  <c r="K829" i="60"/>
  <c r="L829" i="60"/>
  <c r="M829" i="60"/>
  <c r="N829" i="60"/>
  <c r="O829" i="60"/>
  <c r="P829" i="60"/>
  <c r="Q829" i="60"/>
  <c r="R829" i="60"/>
  <c r="G832" i="60"/>
  <c r="H832" i="60"/>
  <c r="I832" i="60"/>
  <c r="J832" i="60"/>
  <c r="K832" i="60"/>
  <c r="L832" i="60"/>
  <c r="M832" i="60"/>
  <c r="N832" i="60"/>
  <c r="O832" i="60"/>
  <c r="P832" i="60"/>
  <c r="Q832" i="60"/>
  <c r="R832" i="60"/>
  <c r="G834" i="60"/>
  <c r="H834" i="60"/>
  <c r="I834" i="60"/>
  <c r="J834" i="60"/>
  <c r="K834" i="60"/>
  <c r="L834" i="60"/>
  <c r="M834" i="60"/>
  <c r="N834" i="60"/>
  <c r="O834" i="60"/>
  <c r="P834" i="60"/>
  <c r="Q834" i="60"/>
  <c r="R834" i="60"/>
  <c r="G837" i="60"/>
  <c r="H837" i="60"/>
  <c r="I837" i="60"/>
  <c r="J837" i="60"/>
  <c r="K837" i="60"/>
  <c r="L837" i="60"/>
  <c r="M837" i="60"/>
  <c r="N837" i="60"/>
  <c r="O837" i="60"/>
  <c r="P837" i="60"/>
  <c r="Q837" i="60"/>
  <c r="R837" i="60"/>
  <c r="G841" i="60"/>
  <c r="H841" i="60"/>
  <c r="I841" i="60"/>
  <c r="J841" i="60"/>
  <c r="K841" i="60"/>
  <c r="L841" i="60"/>
  <c r="M841" i="60"/>
  <c r="N841" i="60"/>
  <c r="O841" i="60"/>
  <c r="P841" i="60"/>
  <c r="Q841" i="60"/>
  <c r="R841" i="60"/>
  <c r="G843" i="60"/>
  <c r="H843" i="60"/>
  <c r="I843" i="60"/>
  <c r="J843" i="60"/>
  <c r="K843" i="60"/>
  <c r="L843" i="60"/>
  <c r="M843" i="60"/>
  <c r="N843" i="60"/>
  <c r="O843" i="60"/>
  <c r="P843" i="60"/>
  <c r="Q843" i="60"/>
  <c r="R843" i="60"/>
  <c r="G847" i="60"/>
  <c r="H847" i="60"/>
  <c r="I847" i="60"/>
  <c r="J847" i="60"/>
  <c r="K847" i="60"/>
  <c r="L847" i="60"/>
  <c r="M847" i="60"/>
  <c r="N847" i="60"/>
  <c r="O847" i="60"/>
  <c r="P847" i="60"/>
  <c r="Q847" i="60"/>
  <c r="R847" i="60"/>
  <c r="G849" i="60"/>
  <c r="H849" i="60"/>
  <c r="I849" i="60"/>
  <c r="J849" i="60"/>
  <c r="K849" i="60"/>
  <c r="L849" i="60"/>
  <c r="M849" i="60"/>
  <c r="N849" i="60"/>
  <c r="O849" i="60"/>
  <c r="P849" i="60"/>
  <c r="Q849" i="60"/>
  <c r="R849" i="60"/>
  <c r="G854" i="60"/>
  <c r="H854" i="60"/>
  <c r="I854" i="60"/>
  <c r="J854" i="60"/>
  <c r="K854" i="60"/>
  <c r="L854" i="60"/>
  <c r="M854" i="60"/>
  <c r="N854" i="60"/>
  <c r="O854" i="60"/>
  <c r="P854" i="60"/>
  <c r="Q854" i="60"/>
  <c r="R854" i="60"/>
  <c r="G862" i="60"/>
  <c r="H862" i="60"/>
  <c r="I862" i="60"/>
  <c r="J862" i="60"/>
  <c r="K862" i="60"/>
  <c r="L862" i="60"/>
  <c r="M862" i="60"/>
  <c r="N862" i="60"/>
  <c r="O862" i="60"/>
  <c r="P862" i="60"/>
  <c r="Q862" i="60"/>
  <c r="R862" i="60"/>
  <c r="G864" i="60"/>
  <c r="H864" i="60"/>
  <c r="I864" i="60"/>
  <c r="J864" i="60"/>
  <c r="K864" i="60"/>
  <c r="L864" i="60"/>
  <c r="M864" i="60"/>
  <c r="N864" i="60"/>
  <c r="O864" i="60"/>
  <c r="P864" i="60"/>
  <c r="Q864" i="60"/>
  <c r="R864" i="60"/>
  <c r="G867" i="60"/>
  <c r="H867" i="60"/>
  <c r="I867" i="60"/>
  <c r="J867" i="60"/>
  <c r="K867" i="60"/>
  <c r="L867" i="60"/>
  <c r="M867" i="60"/>
  <c r="N867" i="60"/>
  <c r="O867" i="60"/>
  <c r="P867" i="60"/>
  <c r="Q867" i="60"/>
  <c r="R867" i="60"/>
  <c r="G869" i="60"/>
  <c r="H869" i="60"/>
  <c r="I869" i="60"/>
  <c r="J869" i="60"/>
  <c r="K869" i="60"/>
  <c r="L869" i="60"/>
  <c r="M869" i="60"/>
  <c r="N869" i="60"/>
  <c r="O869" i="60"/>
  <c r="P869" i="60"/>
  <c r="Q869" i="60"/>
  <c r="R869" i="60"/>
  <c r="G871" i="60"/>
  <c r="H871" i="60"/>
  <c r="I871" i="60"/>
  <c r="J871" i="60"/>
  <c r="K871" i="60"/>
  <c r="L871" i="60"/>
  <c r="M871" i="60"/>
  <c r="N871" i="60"/>
  <c r="O871" i="60"/>
  <c r="P871" i="60"/>
  <c r="Q871" i="60"/>
  <c r="R871" i="60"/>
  <c r="G873" i="60"/>
  <c r="H873" i="60"/>
  <c r="I873" i="60"/>
  <c r="J873" i="60"/>
  <c r="K873" i="60"/>
  <c r="L873" i="60"/>
  <c r="M873" i="60"/>
  <c r="N873" i="60"/>
  <c r="O873" i="60"/>
  <c r="P873" i="60"/>
  <c r="Q873" i="60"/>
  <c r="R873" i="60"/>
  <c r="G875" i="60"/>
  <c r="H875" i="60"/>
  <c r="I875" i="60"/>
  <c r="J875" i="60"/>
  <c r="K875" i="60"/>
  <c r="L875" i="60"/>
  <c r="M875" i="60"/>
  <c r="N875" i="60"/>
  <c r="O875" i="60"/>
  <c r="P875" i="60"/>
  <c r="Q875" i="60"/>
  <c r="R875" i="60"/>
  <c r="G877" i="60"/>
  <c r="H877" i="60"/>
  <c r="I877" i="60"/>
  <c r="J877" i="60"/>
  <c r="K877" i="60"/>
  <c r="L877" i="60"/>
  <c r="M877" i="60"/>
  <c r="N877" i="60"/>
  <c r="O877" i="60"/>
  <c r="P877" i="60"/>
  <c r="Q877" i="60"/>
  <c r="R877" i="60"/>
  <c r="G878" i="60"/>
  <c r="H878" i="60"/>
  <c r="I878" i="60"/>
  <c r="J878" i="60"/>
  <c r="K878" i="60"/>
  <c r="L878" i="60"/>
  <c r="M878" i="60"/>
  <c r="N878" i="60"/>
  <c r="O878" i="60"/>
  <c r="P878" i="60"/>
  <c r="Q878" i="60"/>
  <c r="R878" i="60"/>
  <c r="B5" i="54"/>
  <c r="Q5" i="54"/>
  <c r="B6" i="54"/>
  <c r="Q6" i="54"/>
  <c r="B7" i="54"/>
  <c r="Q7" i="54"/>
  <c r="B8" i="54"/>
  <c r="Q8" i="54"/>
  <c r="B9" i="54"/>
  <c r="Q9" i="54"/>
  <c r="B10" i="54"/>
  <c r="Q10" i="54"/>
  <c r="B11" i="54"/>
  <c r="Q11" i="54"/>
  <c r="B12" i="54"/>
  <c r="Q12" i="54"/>
  <c r="B13" i="54"/>
  <c r="Q13" i="54"/>
  <c r="B14" i="54"/>
  <c r="Q14" i="54"/>
  <c r="B15" i="54"/>
  <c r="Q15" i="54"/>
  <c r="B16" i="54"/>
  <c r="Q16" i="54"/>
  <c r="B17" i="54"/>
  <c r="Q17" i="54"/>
  <c r="B18" i="54"/>
  <c r="Q18" i="54"/>
  <c r="B19" i="54"/>
  <c r="Q19" i="54"/>
  <c r="B20" i="54"/>
  <c r="Q20" i="54"/>
  <c r="B21" i="54"/>
  <c r="Q21" i="54"/>
  <c r="B22" i="54"/>
  <c r="Q22" i="54"/>
  <c r="B23" i="54"/>
  <c r="Q23" i="54"/>
  <c r="B24" i="54"/>
  <c r="Q24" i="54"/>
  <c r="B25" i="54"/>
  <c r="Q25" i="54"/>
  <c r="B26" i="54"/>
  <c r="Q26" i="54"/>
  <c r="B27" i="54"/>
  <c r="Q27" i="54"/>
  <c r="B28" i="54"/>
  <c r="Q28" i="54"/>
  <c r="B29" i="54"/>
  <c r="Q29" i="54"/>
  <c r="B30" i="54"/>
  <c r="Q30" i="54"/>
  <c r="B31" i="54"/>
  <c r="Q31" i="54"/>
  <c r="B32" i="54"/>
  <c r="Q32" i="54"/>
  <c r="B33" i="54"/>
  <c r="Q33" i="54"/>
  <c r="B34" i="54"/>
  <c r="Q34" i="54"/>
  <c r="B35" i="54"/>
  <c r="Q35" i="54"/>
  <c r="B36" i="54"/>
  <c r="Q36" i="54"/>
  <c r="B37" i="54"/>
  <c r="Q37" i="54"/>
  <c r="B38" i="54"/>
  <c r="Q38" i="54"/>
  <c r="B39" i="54"/>
  <c r="Q39" i="54"/>
  <c r="B40" i="54"/>
  <c r="Q40" i="54"/>
  <c r="B41" i="54"/>
  <c r="Q41" i="54"/>
  <c r="B42" i="54"/>
  <c r="Q42" i="54"/>
  <c r="B43" i="54"/>
  <c r="Q43" i="54"/>
  <c r="B44" i="54"/>
  <c r="Q44" i="54"/>
  <c r="B45" i="54"/>
  <c r="Q45" i="54"/>
  <c r="B46" i="54"/>
  <c r="Q46" i="54"/>
  <c r="B47" i="54"/>
  <c r="Q47" i="54"/>
  <c r="B48" i="54"/>
  <c r="Q48" i="54"/>
  <c r="B49" i="54"/>
  <c r="Q49" i="54"/>
  <c r="B50" i="54"/>
  <c r="Q50" i="54"/>
  <c r="B51" i="54"/>
  <c r="Q51" i="54"/>
  <c r="B52" i="54"/>
  <c r="Q52" i="54"/>
  <c r="B53" i="54"/>
  <c r="Q53" i="54"/>
  <c r="B54" i="54"/>
  <c r="Q54" i="54"/>
  <c r="B55" i="54"/>
  <c r="Q55" i="54"/>
  <c r="B56" i="54"/>
  <c r="Q56" i="54"/>
  <c r="B57" i="54"/>
  <c r="Q57" i="54"/>
  <c r="B58" i="54"/>
  <c r="Q58" i="54"/>
  <c r="B59" i="54"/>
  <c r="Q59" i="54"/>
  <c r="B60" i="54"/>
  <c r="Q60" i="54"/>
  <c r="B61" i="54"/>
  <c r="Q61" i="54"/>
  <c r="B62" i="54"/>
  <c r="Q62" i="54"/>
  <c r="B63" i="54"/>
  <c r="Q63" i="54"/>
  <c r="B64" i="54"/>
  <c r="Q64" i="54"/>
  <c r="B65" i="54"/>
  <c r="Q65" i="54"/>
  <c r="B66" i="54"/>
  <c r="Q66" i="54"/>
  <c r="B67" i="54"/>
  <c r="Q67" i="54"/>
  <c r="B68" i="54"/>
  <c r="Q68" i="54"/>
  <c r="B69" i="54"/>
  <c r="Q69" i="54"/>
  <c r="B70" i="54"/>
  <c r="Q70" i="54"/>
  <c r="B71" i="54"/>
  <c r="Q71" i="54"/>
  <c r="B72" i="54"/>
  <c r="Q72" i="54"/>
  <c r="B73" i="54"/>
  <c r="Q73" i="54"/>
  <c r="B74" i="54"/>
  <c r="Q74" i="54"/>
  <c r="B75" i="54"/>
  <c r="Q75" i="54"/>
  <c r="B76" i="54"/>
  <c r="Q76" i="54"/>
  <c r="B77" i="54"/>
  <c r="Q77" i="54"/>
  <c r="B78" i="54"/>
  <c r="Q78" i="54"/>
  <c r="B79" i="54"/>
  <c r="Q79" i="54"/>
  <c r="B80" i="54"/>
  <c r="Q80" i="54"/>
  <c r="B81" i="54"/>
  <c r="Q81" i="54"/>
  <c r="B82" i="54"/>
  <c r="Q82" i="54"/>
  <c r="B83" i="54"/>
  <c r="Q83" i="54"/>
  <c r="B84" i="54"/>
  <c r="Q84" i="54"/>
  <c r="B85" i="54"/>
  <c r="Q85" i="54"/>
  <c r="B86" i="54"/>
  <c r="Q86" i="54"/>
  <c r="B87" i="54"/>
  <c r="Q87" i="54"/>
  <c r="B88" i="54"/>
  <c r="Q88" i="54"/>
  <c r="B89" i="54"/>
  <c r="Q89" i="54"/>
  <c r="B90" i="54"/>
  <c r="Q90" i="54"/>
  <c r="B91" i="54"/>
  <c r="Q91" i="54"/>
  <c r="B92" i="54"/>
  <c r="Q92" i="54"/>
  <c r="B93" i="54"/>
  <c r="Q93" i="54"/>
  <c r="B94" i="54"/>
  <c r="Q94" i="54"/>
  <c r="B95" i="54"/>
  <c r="Q95" i="54"/>
  <c r="B96" i="54"/>
  <c r="Q96" i="54"/>
  <c r="B97" i="54"/>
  <c r="Q97" i="54"/>
  <c r="B98" i="54"/>
  <c r="Q98" i="54"/>
  <c r="B99" i="54"/>
  <c r="Q99" i="54"/>
  <c r="B100" i="54"/>
  <c r="Q100" i="54"/>
  <c r="B101" i="54"/>
  <c r="Q101" i="54"/>
  <c r="B102" i="54"/>
  <c r="Q102" i="54"/>
  <c r="B103" i="54"/>
  <c r="Q103" i="54"/>
  <c r="B104" i="54"/>
  <c r="Q104" i="54"/>
  <c r="B105" i="54"/>
  <c r="Q105" i="54"/>
  <c r="B106" i="54"/>
  <c r="Q106" i="54"/>
  <c r="B107" i="54"/>
  <c r="Q107" i="54"/>
  <c r="B108" i="54"/>
  <c r="Q108" i="54"/>
  <c r="B109" i="54"/>
  <c r="Q109" i="54"/>
  <c r="B110" i="54"/>
  <c r="Q110" i="54"/>
  <c r="B111" i="54"/>
  <c r="Q111" i="54"/>
  <c r="B112" i="54"/>
  <c r="Q112" i="54"/>
  <c r="B113" i="54"/>
  <c r="Q113" i="54"/>
  <c r="B114" i="54"/>
  <c r="Q114" i="54"/>
  <c r="B115" i="54"/>
  <c r="Q115" i="54"/>
  <c r="B116" i="54"/>
  <c r="Q116" i="54"/>
  <c r="B117" i="54"/>
  <c r="Q117" i="54"/>
  <c r="B118" i="54"/>
  <c r="Q118" i="54"/>
  <c r="B119" i="54"/>
  <c r="Q119" i="54"/>
  <c r="B120" i="54"/>
  <c r="Q120" i="54"/>
  <c r="B121" i="54"/>
  <c r="Q121" i="54"/>
  <c r="B122" i="54"/>
  <c r="Q122" i="54"/>
  <c r="B123" i="54"/>
  <c r="Q123" i="54"/>
  <c r="B124" i="54"/>
  <c r="Q124" i="54"/>
  <c r="B125" i="54"/>
  <c r="Q125" i="54"/>
  <c r="B126" i="54"/>
  <c r="Q126" i="54"/>
  <c r="B127" i="54"/>
  <c r="Q127" i="54"/>
  <c r="B128" i="54"/>
  <c r="Q128" i="54"/>
  <c r="B129" i="54"/>
  <c r="Q129" i="54"/>
  <c r="B130" i="54"/>
  <c r="Q130" i="54"/>
  <c r="B131" i="54"/>
  <c r="Q131" i="54"/>
  <c r="B132" i="54"/>
  <c r="Q132" i="54"/>
  <c r="B133" i="54"/>
  <c r="Q133" i="54"/>
  <c r="B134" i="54"/>
  <c r="Q134" i="54"/>
  <c r="B135" i="54"/>
  <c r="Q135" i="54"/>
  <c r="B136" i="54"/>
  <c r="Q136" i="54"/>
  <c r="B137" i="54"/>
  <c r="Q137" i="54"/>
  <c r="B138" i="54"/>
  <c r="Q138" i="54"/>
  <c r="B139" i="54"/>
  <c r="Q139" i="54"/>
  <c r="B140" i="54"/>
  <c r="Q140" i="54"/>
  <c r="B141" i="54"/>
  <c r="Q141" i="54"/>
  <c r="B142" i="54"/>
  <c r="Q142" i="54"/>
  <c r="B143" i="54"/>
  <c r="Q143" i="54"/>
  <c r="B144" i="54"/>
  <c r="Q144" i="54"/>
  <c r="B145" i="54"/>
  <c r="Q145" i="54"/>
  <c r="B146" i="54"/>
  <c r="Q146" i="54"/>
  <c r="B147" i="54"/>
  <c r="Q147" i="54"/>
  <c r="B148" i="54"/>
  <c r="Q148" i="54"/>
  <c r="B149" i="54"/>
  <c r="Q149" i="54"/>
  <c r="B150" i="54"/>
  <c r="Q150" i="54"/>
  <c r="B151" i="54"/>
  <c r="Q151" i="54"/>
  <c r="B152" i="54"/>
  <c r="Q152" i="54"/>
  <c r="B153" i="54"/>
  <c r="Q153" i="54"/>
  <c r="B154" i="54"/>
  <c r="Q154" i="54"/>
  <c r="B155" i="54"/>
  <c r="Q155" i="54"/>
  <c r="B156" i="54"/>
  <c r="Q156" i="54"/>
  <c r="B157" i="54"/>
  <c r="Q157" i="54"/>
  <c r="B158" i="54"/>
  <c r="Q158" i="54"/>
  <c r="B159" i="54"/>
  <c r="Q159" i="54"/>
  <c r="B160" i="54"/>
  <c r="Q160" i="54"/>
  <c r="B161" i="54"/>
  <c r="Q161" i="54"/>
  <c r="B162" i="54"/>
  <c r="Q162" i="54"/>
  <c r="B163" i="54"/>
  <c r="Q163" i="54"/>
  <c r="B164" i="54"/>
  <c r="Q164" i="54"/>
  <c r="B165" i="54"/>
  <c r="Q165" i="54"/>
  <c r="B166" i="54"/>
  <c r="Q166" i="54"/>
  <c r="B167" i="54"/>
  <c r="Q167" i="54"/>
  <c r="B168" i="54"/>
  <c r="Q168" i="54"/>
  <c r="B169" i="54"/>
  <c r="Q169" i="54"/>
  <c r="B170" i="54"/>
  <c r="Q170" i="54"/>
  <c r="B171" i="54"/>
  <c r="Q171" i="54"/>
  <c r="B172" i="54"/>
  <c r="Q172" i="54"/>
  <c r="B173" i="54"/>
  <c r="Q173" i="54"/>
  <c r="B174" i="54"/>
  <c r="Q174" i="54"/>
  <c r="B175" i="54"/>
  <c r="Q175" i="54"/>
  <c r="B176" i="54"/>
  <c r="Q176" i="54"/>
  <c r="B177" i="54"/>
  <c r="Q177" i="54"/>
  <c r="B178" i="54"/>
  <c r="Q178" i="54"/>
  <c r="B179" i="54"/>
  <c r="Q179" i="54"/>
  <c r="B180" i="54"/>
  <c r="Q180" i="54"/>
  <c r="B181" i="54"/>
  <c r="Q181" i="54"/>
  <c r="B182" i="54"/>
  <c r="Q182" i="54"/>
  <c r="B183" i="54"/>
  <c r="Q183" i="54"/>
  <c r="B184" i="54"/>
  <c r="Q184" i="54"/>
  <c r="B185" i="54"/>
  <c r="Q185" i="54"/>
  <c r="B186" i="54"/>
  <c r="Q186" i="54"/>
  <c r="B187" i="54"/>
  <c r="Q187" i="54"/>
  <c r="B188" i="54"/>
  <c r="Q188" i="54"/>
  <c r="B189" i="54"/>
  <c r="Q189" i="54"/>
  <c r="B190" i="54"/>
  <c r="Q190" i="54"/>
  <c r="B191" i="54"/>
  <c r="Q191" i="54"/>
  <c r="B192" i="54"/>
  <c r="Q192" i="54"/>
  <c r="B193" i="54"/>
  <c r="Q193" i="54"/>
  <c r="B194" i="54"/>
  <c r="Q194" i="54"/>
  <c r="B195" i="54"/>
  <c r="Q195" i="54"/>
  <c r="B196" i="54"/>
  <c r="Q196" i="54"/>
  <c r="B197" i="54"/>
  <c r="Q197" i="54"/>
  <c r="B198" i="54"/>
  <c r="Q198" i="54"/>
  <c r="B199" i="54"/>
  <c r="Q199" i="54"/>
  <c r="B200" i="54"/>
  <c r="Q200" i="54"/>
  <c r="B201" i="54"/>
  <c r="Q201" i="54"/>
  <c r="B202" i="54"/>
  <c r="Q202" i="54"/>
  <c r="B203" i="54"/>
  <c r="Q203" i="54"/>
  <c r="B204" i="54"/>
  <c r="Q204" i="54"/>
  <c r="B205" i="54"/>
  <c r="Q205" i="54"/>
  <c r="B206" i="54"/>
  <c r="Q206" i="54"/>
  <c r="B207" i="54"/>
  <c r="Q207" i="54"/>
  <c r="B208" i="54"/>
  <c r="G208" i="54"/>
  <c r="Q208" i="54"/>
  <c r="B209" i="54"/>
  <c r="Q209" i="54"/>
  <c r="B210" i="54"/>
  <c r="Q210" i="54"/>
  <c r="B211" i="54"/>
  <c r="Q211" i="54"/>
  <c r="B212" i="54"/>
  <c r="Q212" i="54"/>
  <c r="B213" i="54"/>
  <c r="Q213" i="54"/>
  <c r="B214" i="54"/>
  <c r="Q214" i="54"/>
  <c r="B215" i="54"/>
  <c r="Q215" i="54"/>
  <c r="B216" i="54"/>
  <c r="Q216" i="54"/>
  <c r="B217" i="54"/>
  <c r="Q217" i="54"/>
  <c r="B218" i="54"/>
  <c r="Q218" i="54"/>
  <c r="B219" i="54"/>
  <c r="Q219" i="54"/>
  <c r="B220" i="54"/>
  <c r="Q220" i="54"/>
  <c r="B221" i="54"/>
  <c r="Q221" i="54"/>
  <c r="B222" i="54"/>
  <c r="Q222" i="54"/>
  <c r="B223" i="54"/>
  <c r="Q223" i="54"/>
  <c r="B224" i="54"/>
  <c r="Q224" i="54"/>
  <c r="B225" i="54"/>
  <c r="Q225" i="54"/>
  <c r="B226" i="54"/>
  <c r="Q226" i="54"/>
  <c r="B227" i="54"/>
  <c r="Q227" i="54"/>
  <c r="B228" i="54"/>
  <c r="Q228" i="54"/>
  <c r="B229" i="54"/>
  <c r="Q229" i="54"/>
  <c r="B230" i="54"/>
  <c r="Q230" i="54"/>
  <c r="B231" i="54"/>
  <c r="Q231" i="54"/>
  <c r="B232" i="54"/>
  <c r="Q232" i="54"/>
  <c r="B233" i="54"/>
  <c r="Q233" i="54"/>
  <c r="B234" i="54"/>
  <c r="Q234" i="54"/>
  <c r="B235" i="54"/>
  <c r="Q235" i="54"/>
  <c r="B236" i="54"/>
  <c r="Q236" i="54"/>
  <c r="B237" i="54"/>
  <c r="Q237" i="54"/>
  <c r="B238" i="54"/>
  <c r="Q238" i="54"/>
  <c r="B239" i="54"/>
  <c r="Q239" i="54"/>
  <c r="B240" i="54"/>
  <c r="Q240" i="54"/>
  <c r="B241" i="54"/>
  <c r="Q241" i="54"/>
  <c r="B242" i="54"/>
  <c r="Q242" i="54"/>
  <c r="B243" i="54"/>
  <c r="Q243" i="54"/>
  <c r="B244" i="54"/>
  <c r="Q244" i="54"/>
  <c r="B245" i="54"/>
  <c r="Q245" i="54"/>
  <c r="B246" i="54"/>
  <c r="Q246" i="54"/>
  <c r="B247" i="54"/>
  <c r="Q247" i="54"/>
  <c r="B248" i="54"/>
  <c r="Q248" i="54"/>
  <c r="B249" i="54"/>
  <c r="Q249" i="54"/>
  <c r="B250" i="54"/>
  <c r="Q250" i="54"/>
  <c r="B251" i="54"/>
  <c r="Q251" i="54"/>
  <c r="B252" i="54"/>
  <c r="G252" i="54"/>
  <c r="Q252" i="54" s="1"/>
  <c r="B253" i="54"/>
  <c r="Q253" i="54"/>
  <c r="B254" i="54"/>
  <c r="Q254" i="54"/>
  <c r="B255" i="54"/>
  <c r="Q255" i="54"/>
  <c r="B256" i="54"/>
  <c r="Q256" i="54"/>
  <c r="B257" i="54"/>
  <c r="Q257" i="54"/>
  <c r="B258" i="54"/>
  <c r="Q258" i="54"/>
  <c r="B259" i="54"/>
  <c r="Q259" i="54"/>
  <c r="B260" i="54"/>
  <c r="Q260" i="54"/>
  <c r="B261" i="54"/>
  <c r="Q261" i="54"/>
  <c r="B262" i="54"/>
  <c r="Q262" i="54"/>
  <c r="B263" i="54"/>
  <c r="Q263" i="54"/>
  <c r="B264" i="54"/>
  <c r="Q264" i="54"/>
  <c r="B265" i="54"/>
  <c r="Q265" i="54"/>
  <c r="B266" i="54"/>
  <c r="Q266" i="54"/>
  <c r="B267" i="54"/>
  <c r="Q267" i="54"/>
  <c r="B268" i="54"/>
  <c r="Q268" i="54"/>
  <c r="B269" i="54"/>
  <c r="Q269" i="54"/>
  <c r="B270" i="54"/>
  <c r="Q270" i="54"/>
  <c r="B271" i="54"/>
  <c r="Q271" i="54"/>
  <c r="B272" i="54"/>
  <c r="Q272" i="54"/>
  <c r="B273" i="54"/>
  <c r="Q273" i="54"/>
  <c r="B274" i="54"/>
  <c r="Q274" i="54"/>
  <c r="B275" i="54"/>
  <c r="Q275" i="54"/>
  <c r="B276" i="54"/>
  <c r="Q276" i="54"/>
  <c r="B277" i="54"/>
  <c r="Q277" i="54"/>
  <c r="B278" i="54"/>
  <c r="Q278" i="54"/>
  <c r="B279" i="54"/>
  <c r="Q279" i="54"/>
  <c r="B280" i="54"/>
  <c r="Q280" i="54"/>
  <c r="B281" i="54"/>
  <c r="Q281" i="54"/>
  <c r="B282" i="54"/>
  <c r="Q282" i="54"/>
  <c r="B283" i="54"/>
  <c r="Q283" i="54"/>
  <c r="B284" i="54"/>
  <c r="Q284" i="54"/>
  <c r="B285" i="54"/>
  <c r="Q285" i="54"/>
  <c r="B286" i="54"/>
  <c r="Q286" i="54"/>
  <c r="B287" i="54"/>
  <c r="Q287" i="54"/>
  <c r="B288" i="54"/>
  <c r="Q288" i="54"/>
  <c r="B289" i="54"/>
  <c r="Q289" i="54"/>
  <c r="B290" i="54"/>
  <c r="Q290" i="54"/>
  <c r="B291" i="54"/>
  <c r="Q291" i="54"/>
  <c r="B292" i="54"/>
  <c r="Q292" i="54"/>
  <c r="B293" i="54"/>
  <c r="Q293" i="54"/>
  <c r="B294" i="54"/>
  <c r="Q294" i="54"/>
  <c r="B295" i="54"/>
  <c r="Q295" i="54"/>
  <c r="B296" i="54"/>
  <c r="Q296" i="54"/>
  <c r="B297" i="54"/>
  <c r="G297" i="54"/>
  <c r="Q297" i="54"/>
  <c r="B298" i="54"/>
  <c r="Q298" i="54"/>
  <c r="B299" i="54"/>
  <c r="Q299" i="54"/>
  <c r="B300" i="54"/>
  <c r="Q300" i="54"/>
  <c r="B301" i="54"/>
  <c r="Q301" i="54"/>
  <c r="B302" i="54"/>
  <c r="Q302" i="54"/>
  <c r="B303" i="54"/>
  <c r="Q303" i="54"/>
  <c r="B304" i="54"/>
  <c r="Q304" i="54"/>
  <c r="B305" i="54"/>
  <c r="Q305" i="54"/>
  <c r="B306" i="54"/>
  <c r="Q306" i="54"/>
  <c r="B307" i="54"/>
  <c r="Q307" i="54"/>
  <c r="B308" i="54"/>
  <c r="Q308" i="54"/>
  <c r="B309" i="54"/>
  <c r="Q309" i="54"/>
  <c r="B310" i="54"/>
  <c r="Q310" i="54"/>
  <c r="B311" i="54"/>
  <c r="Q311" i="54"/>
  <c r="B312" i="54"/>
  <c r="Q312" i="54"/>
  <c r="B313" i="54"/>
  <c r="B314" i="54"/>
  <c r="Q314" i="54"/>
  <c r="B315" i="54"/>
  <c r="Q315" i="54"/>
  <c r="B316" i="54"/>
  <c r="Q316" i="54"/>
  <c r="B317" i="54"/>
  <c r="Q317" i="54"/>
  <c r="B318" i="54"/>
  <c r="Q318" i="54"/>
  <c r="B319" i="54"/>
  <c r="Q319" i="54"/>
  <c r="B320" i="54"/>
  <c r="Q320" i="54"/>
  <c r="B321" i="54"/>
  <c r="Q321" i="54"/>
  <c r="B322" i="54"/>
  <c r="Q322" i="54"/>
  <c r="B323" i="54"/>
  <c r="Q323" i="54"/>
  <c r="B324" i="54"/>
  <c r="Q324" i="54"/>
  <c r="B325" i="54"/>
  <c r="Q325" i="54"/>
  <c r="B326" i="54"/>
  <c r="Q326" i="54"/>
  <c r="B327" i="54"/>
  <c r="Q327" i="54"/>
  <c r="B328" i="54"/>
  <c r="Q328" i="54"/>
  <c r="B329" i="54"/>
  <c r="Q329" i="54"/>
  <c r="B330" i="54"/>
  <c r="Q330" i="54"/>
  <c r="B331" i="54"/>
  <c r="Q331" i="54"/>
  <c r="B332" i="54"/>
  <c r="Q332" i="54"/>
  <c r="B333" i="54"/>
  <c r="Q333" i="54"/>
  <c r="B334" i="54"/>
  <c r="Q334" i="54"/>
  <c r="B335" i="54"/>
  <c r="Q335" i="54"/>
  <c r="B336" i="54"/>
  <c r="Q336" i="54"/>
  <c r="B337" i="54"/>
  <c r="Q337" i="54"/>
  <c r="B338" i="54"/>
  <c r="Q338" i="54"/>
  <c r="B339" i="54"/>
  <c r="Q339" i="54"/>
  <c r="B340" i="54"/>
  <c r="Q340" i="54"/>
  <c r="B341" i="54"/>
  <c r="Q341" i="54"/>
  <c r="B342" i="54"/>
  <c r="Q342" i="54"/>
  <c r="B343" i="54"/>
  <c r="Q343" i="54"/>
  <c r="B344" i="54"/>
  <c r="Q344" i="54"/>
  <c r="B345" i="54"/>
  <c r="Q345" i="54"/>
  <c r="B346" i="54"/>
  <c r="Q346" i="54"/>
  <c r="B347" i="54"/>
  <c r="Q347" i="54"/>
  <c r="B348" i="54"/>
  <c r="Q348" i="54"/>
  <c r="B349" i="54"/>
  <c r="Q349" i="54"/>
  <c r="B350" i="54"/>
  <c r="Q350" i="54"/>
  <c r="B351" i="54"/>
  <c r="Q351" i="54"/>
  <c r="B352" i="54"/>
  <c r="Q352" i="54"/>
  <c r="B353" i="54"/>
  <c r="Q353" i="54"/>
  <c r="B354" i="54"/>
  <c r="Q354" i="54"/>
  <c r="B355" i="54"/>
  <c r="Q355" i="54"/>
  <c r="B356" i="54"/>
  <c r="Q356" i="54"/>
  <c r="B357" i="54"/>
  <c r="Q357" i="54"/>
  <c r="B358" i="54"/>
  <c r="Q358" i="54"/>
  <c r="B359" i="54"/>
  <c r="Q359" i="54"/>
  <c r="B360" i="54"/>
  <c r="Q360" i="54"/>
  <c r="B361" i="54"/>
  <c r="Q361" i="54"/>
  <c r="B362" i="54"/>
  <c r="Q362" i="54"/>
  <c r="B363" i="54"/>
  <c r="Q363" i="54"/>
  <c r="B364" i="54"/>
  <c r="Q364" i="54"/>
  <c r="B365" i="54"/>
  <c r="Q365" i="54"/>
  <c r="B366" i="54"/>
  <c r="Q366" i="54"/>
  <c r="B367" i="54"/>
  <c r="Q367" i="54"/>
  <c r="B368" i="54"/>
  <c r="Q368" i="54"/>
  <c r="B369" i="54"/>
  <c r="Q369" i="54"/>
  <c r="B370" i="54"/>
  <c r="Q370" i="54"/>
  <c r="B371" i="54"/>
  <c r="Q371" i="54"/>
  <c r="B372" i="54"/>
  <c r="Q372" i="54"/>
  <c r="B373" i="54"/>
  <c r="Q373" i="54"/>
  <c r="B374" i="54"/>
  <c r="Q374" i="54"/>
  <c r="B375" i="54"/>
  <c r="Q375" i="54"/>
  <c r="B376" i="54"/>
  <c r="Q376" i="54"/>
  <c r="B377" i="54"/>
  <c r="Q377" i="54"/>
  <c r="B378" i="54"/>
  <c r="Q378" i="54"/>
  <c r="B379" i="54"/>
  <c r="Q379" i="54"/>
  <c r="B380" i="54"/>
  <c r="Q380" i="54"/>
  <c r="B381" i="54"/>
  <c r="Q381" i="54"/>
  <c r="B382" i="54"/>
  <c r="Q382" i="54"/>
  <c r="B383" i="54"/>
  <c r="Q383" i="54"/>
  <c r="B384" i="54"/>
  <c r="Q384" i="54"/>
  <c r="B385" i="54"/>
  <c r="Q385" i="54"/>
  <c r="B386" i="54"/>
  <c r="Q386" i="54"/>
  <c r="B387" i="54"/>
  <c r="Q387" i="54"/>
  <c r="B388" i="54"/>
  <c r="Q388" i="54"/>
  <c r="B389" i="54"/>
  <c r="Q389" i="54"/>
  <c r="B390" i="54"/>
  <c r="Q390" i="54"/>
  <c r="B391" i="54"/>
  <c r="Q391" i="54"/>
  <c r="B392" i="54"/>
  <c r="Q392" i="54"/>
  <c r="B393" i="54"/>
  <c r="Q393" i="54"/>
  <c r="B394" i="54"/>
  <c r="Q394" i="54"/>
  <c r="B395" i="54"/>
  <c r="Q395" i="54"/>
  <c r="B396" i="54"/>
  <c r="Q396" i="54"/>
  <c r="B397" i="54"/>
  <c r="Q397" i="54"/>
  <c r="B398" i="54"/>
  <c r="Q398" i="54"/>
  <c r="B399" i="54"/>
  <c r="Q399" i="54"/>
  <c r="B400" i="54"/>
  <c r="Q400" i="54"/>
  <c r="B401" i="54"/>
  <c r="Q401" i="54"/>
  <c r="B402" i="54"/>
  <c r="Q402" i="54"/>
  <c r="B403" i="54"/>
  <c r="Q403" i="54"/>
  <c r="B404" i="54"/>
  <c r="Q404" i="54"/>
  <c r="B405" i="54"/>
  <c r="Q405" i="54"/>
  <c r="B406" i="54"/>
  <c r="Q406" i="54"/>
  <c r="B407" i="54"/>
  <c r="Q407" i="54"/>
  <c r="B408" i="54"/>
  <c r="Q408" i="54"/>
  <c r="B409" i="54"/>
  <c r="Q409" i="54"/>
  <c r="B410" i="54"/>
  <c r="Q410" i="54"/>
  <c r="B411" i="54"/>
  <c r="Q411" i="54"/>
  <c r="B412" i="54"/>
  <c r="Q412" i="54"/>
  <c r="B413" i="54"/>
  <c r="Q413" i="54"/>
  <c r="B414" i="54"/>
  <c r="Q414" i="54"/>
  <c r="B415" i="54"/>
  <c r="Q415" i="54"/>
  <c r="B416" i="54"/>
  <c r="Q416" i="54"/>
  <c r="B417" i="54"/>
  <c r="Q417" i="54"/>
  <c r="B418" i="54"/>
  <c r="Q418" i="54"/>
  <c r="B419" i="54"/>
  <c r="Q419" i="54"/>
  <c r="B420" i="54"/>
  <c r="Q420" i="54"/>
  <c r="B421" i="54"/>
  <c r="Q421" i="54"/>
  <c r="B422" i="54"/>
  <c r="Q422" i="54"/>
  <c r="B423" i="54"/>
  <c r="Q423" i="54"/>
  <c r="B424" i="54"/>
  <c r="Q424" i="54"/>
  <c r="B425" i="54"/>
  <c r="Q425" i="54"/>
  <c r="B426" i="54"/>
  <c r="Q426" i="54"/>
  <c r="B427" i="54"/>
  <c r="Q427" i="54"/>
  <c r="B428" i="54"/>
  <c r="Q428" i="54"/>
  <c r="B429" i="54"/>
  <c r="Q429" i="54"/>
  <c r="B430" i="54"/>
  <c r="Q430" i="54"/>
  <c r="B431" i="54"/>
  <c r="Q431" i="54"/>
  <c r="B432" i="54"/>
  <c r="Q432" i="54"/>
  <c r="B433" i="54"/>
  <c r="Q433" i="54"/>
  <c r="B434" i="54"/>
  <c r="Q434" i="54"/>
  <c r="B435" i="54"/>
  <c r="Q435" i="54"/>
  <c r="B436" i="54"/>
  <c r="Q436" i="54"/>
  <c r="B437" i="54"/>
  <c r="Q437" i="54"/>
  <c r="B438" i="54"/>
  <c r="Q438" i="54"/>
  <c r="B439" i="54"/>
  <c r="Q439" i="54"/>
  <c r="B440" i="54"/>
  <c r="Q440" i="54"/>
  <c r="B441" i="54"/>
  <c r="Q441" i="54"/>
  <c r="B442" i="54"/>
  <c r="Q442" i="54"/>
  <c r="B443" i="54"/>
  <c r="Q443" i="54"/>
  <c r="B444" i="54"/>
  <c r="Q444" i="54"/>
  <c r="B445" i="54"/>
  <c r="Q445" i="54"/>
  <c r="B446" i="54"/>
  <c r="Q446" i="54"/>
  <c r="B447" i="54"/>
  <c r="Q447" i="54"/>
  <c r="B448" i="54"/>
  <c r="Q448" i="54"/>
  <c r="B449" i="54"/>
  <c r="Q449" i="54"/>
  <c r="B450" i="54"/>
  <c r="Q450" i="54"/>
  <c r="B451" i="54"/>
  <c r="Q451" i="54"/>
  <c r="B452" i="54"/>
  <c r="Q452" i="54"/>
  <c r="B453" i="54"/>
  <c r="Q453" i="54"/>
  <c r="B454" i="54"/>
  <c r="Q454" i="54"/>
  <c r="B455" i="54"/>
  <c r="Q455" i="54"/>
  <c r="B456" i="54"/>
  <c r="Q456" i="54"/>
  <c r="B457" i="54"/>
  <c r="Q457" i="54"/>
  <c r="B458" i="54"/>
  <c r="Q458" i="54"/>
  <c r="B459" i="54"/>
  <c r="Q459" i="54"/>
  <c r="B460" i="54"/>
  <c r="Q460" i="54"/>
  <c r="B461" i="54"/>
  <c r="Q461" i="54"/>
  <c r="B462" i="54"/>
  <c r="Q462" i="54"/>
  <c r="B463" i="54"/>
  <c r="Q463" i="54"/>
  <c r="B464" i="54"/>
  <c r="Q464" i="54"/>
  <c r="B465" i="54"/>
  <c r="Q465" i="54"/>
  <c r="B466" i="54"/>
  <c r="Q466" i="54"/>
  <c r="B467" i="54"/>
  <c r="Q467" i="54"/>
  <c r="B468" i="54"/>
  <c r="Q468" i="54"/>
  <c r="B469" i="54"/>
  <c r="Q469" i="54"/>
  <c r="B470" i="54"/>
  <c r="Q470" i="54"/>
  <c r="B471" i="54"/>
  <c r="Q471" i="54"/>
  <c r="B472" i="54"/>
  <c r="Q472" i="54"/>
  <c r="B473" i="54"/>
  <c r="Q473" i="54"/>
  <c r="B474" i="54"/>
  <c r="Q474" i="54"/>
  <c r="B475" i="54"/>
  <c r="Q475" i="54"/>
  <c r="B476" i="54"/>
  <c r="Q476" i="54"/>
  <c r="B477" i="54"/>
  <c r="Q477" i="54"/>
  <c r="B478" i="54"/>
  <c r="Q478" i="54"/>
  <c r="B479" i="54"/>
  <c r="Q479" i="54"/>
  <c r="B480" i="54"/>
  <c r="Q480" i="54"/>
  <c r="B481" i="54"/>
  <c r="Q481" i="54"/>
  <c r="B482" i="54"/>
  <c r="Q482" i="54"/>
  <c r="B483" i="54"/>
  <c r="Q483" i="54"/>
  <c r="B484" i="54"/>
  <c r="Q484" i="54"/>
  <c r="B485" i="54"/>
  <c r="Q485" i="54"/>
  <c r="B486" i="54"/>
  <c r="Q486" i="54"/>
  <c r="B487" i="54"/>
  <c r="Q487" i="54"/>
  <c r="B488" i="54"/>
  <c r="Q488" i="54"/>
  <c r="B489" i="54"/>
  <c r="Q489" i="54"/>
  <c r="B490" i="54"/>
  <c r="Q490" i="54"/>
  <c r="B491" i="54"/>
  <c r="Q491" i="54"/>
  <c r="B492" i="54"/>
  <c r="Q492" i="54"/>
  <c r="B493" i="54"/>
  <c r="Q493" i="54"/>
  <c r="B494" i="54"/>
  <c r="Q494" i="54"/>
  <c r="B495" i="54"/>
  <c r="Q495" i="54"/>
  <c r="B496" i="54"/>
  <c r="Q496" i="54"/>
  <c r="B497" i="54"/>
  <c r="Q497" i="54"/>
  <c r="B498" i="54"/>
  <c r="Q498" i="54"/>
  <c r="B499" i="54"/>
  <c r="Q499" i="54"/>
  <c r="B500" i="54"/>
  <c r="Q500" i="54"/>
  <c r="B501" i="54"/>
  <c r="Q501" i="54"/>
  <c r="B502" i="54"/>
  <c r="Q502" i="54"/>
  <c r="B503" i="54"/>
  <c r="Q503" i="54"/>
  <c r="B504" i="54"/>
  <c r="Q504" i="54"/>
  <c r="B505" i="54"/>
  <c r="Q505" i="54"/>
  <c r="B506" i="54"/>
  <c r="Q506" i="54"/>
  <c r="B507" i="54"/>
  <c r="Q507" i="54"/>
  <c r="B508" i="54"/>
  <c r="Q508" i="54"/>
  <c r="B509" i="54"/>
  <c r="Q509" i="54"/>
  <c r="B510" i="54"/>
  <c r="Q510" i="54"/>
  <c r="B511" i="54"/>
  <c r="Q511" i="54"/>
  <c r="B512" i="54"/>
  <c r="Q512" i="54"/>
  <c r="B513" i="54"/>
  <c r="Q513" i="54"/>
  <c r="B514" i="54"/>
  <c r="Q514" i="54"/>
  <c r="B515" i="54"/>
  <c r="Q515" i="54"/>
  <c r="B516" i="54"/>
  <c r="Q516" i="54"/>
  <c r="B517" i="54"/>
  <c r="Q517" i="54"/>
  <c r="B518" i="54"/>
  <c r="Q518" i="54"/>
  <c r="B519" i="54"/>
  <c r="Q519" i="54"/>
  <c r="B520" i="54"/>
  <c r="Q520" i="54"/>
  <c r="B521" i="54"/>
  <c r="Q521" i="54"/>
  <c r="B522" i="54"/>
  <c r="Q522" i="54"/>
  <c r="B523" i="54"/>
  <c r="Q523" i="54"/>
  <c r="B524" i="54"/>
  <c r="Q524" i="54"/>
  <c r="B525" i="54"/>
  <c r="Q525" i="54"/>
  <c r="B526" i="54"/>
  <c r="Q526" i="54"/>
  <c r="B527" i="54"/>
  <c r="Q527" i="54"/>
  <c r="B528" i="54"/>
  <c r="Q528" i="54"/>
  <c r="B529" i="54"/>
  <c r="Q529" i="54"/>
  <c r="B530" i="54"/>
  <c r="Q530" i="54"/>
  <c r="B531" i="54"/>
  <c r="Q531" i="54"/>
  <c r="B532" i="54"/>
  <c r="Q532" i="54"/>
  <c r="B533" i="54"/>
  <c r="Q533" i="54"/>
  <c r="B534" i="54"/>
  <c r="Q534" i="54"/>
  <c r="B535" i="54"/>
  <c r="Q535" i="54"/>
  <c r="B536" i="54"/>
  <c r="Q536" i="54"/>
  <c r="B537" i="54"/>
  <c r="Q537" i="54"/>
  <c r="B538" i="54"/>
  <c r="Q538" i="54"/>
  <c r="B539" i="54"/>
  <c r="Q539" i="54"/>
  <c r="B540" i="54"/>
  <c r="Q540" i="54"/>
  <c r="B541" i="54"/>
  <c r="Q541" i="54"/>
  <c r="B542" i="54"/>
  <c r="Q542" i="54"/>
  <c r="B543" i="54"/>
  <c r="Q543" i="54"/>
  <c r="B544" i="54"/>
  <c r="Q544" i="54"/>
  <c r="B545" i="54"/>
  <c r="Q545" i="54"/>
  <c r="B546" i="54"/>
  <c r="Q546" i="54"/>
  <c r="B547" i="54"/>
  <c r="Q547" i="54"/>
  <c r="B548" i="54"/>
  <c r="Q548" i="54"/>
  <c r="B549" i="54"/>
  <c r="Q549" i="54"/>
  <c r="B550" i="54"/>
  <c r="Q550" i="54"/>
  <c r="B551" i="54"/>
  <c r="Q551" i="54"/>
  <c r="B552" i="54"/>
  <c r="Q552" i="54"/>
  <c r="B553" i="54"/>
  <c r="Q553" i="54"/>
  <c r="B554" i="54"/>
  <c r="Q554" i="54"/>
  <c r="B555" i="54"/>
  <c r="Q555" i="54"/>
  <c r="B556" i="54"/>
  <c r="Q556" i="54"/>
  <c r="B557" i="54"/>
  <c r="Q557" i="54"/>
  <c r="B558" i="54"/>
  <c r="Q558" i="54"/>
  <c r="B559" i="54"/>
  <c r="Q559" i="54"/>
  <c r="B560" i="54"/>
  <c r="Q560" i="54"/>
  <c r="B561" i="54"/>
  <c r="Q561" i="54"/>
  <c r="B562" i="54"/>
  <c r="Q562" i="54"/>
  <c r="B563" i="54"/>
  <c r="Q563" i="54"/>
  <c r="B564" i="54"/>
  <c r="Q564" i="54"/>
  <c r="B565" i="54"/>
  <c r="Q565" i="54"/>
  <c r="B566" i="54"/>
  <c r="Q566" i="54"/>
  <c r="B567" i="54"/>
  <c r="Q567" i="54"/>
  <c r="B568" i="54"/>
  <c r="Q568" i="54"/>
  <c r="B569" i="54"/>
  <c r="Q569" i="54"/>
  <c r="B570" i="54"/>
  <c r="Q570" i="54"/>
  <c r="B571" i="54"/>
  <c r="Q571" i="54"/>
  <c r="B572" i="54"/>
  <c r="Q572" i="54"/>
  <c r="B573" i="54"/>
  <c r="Q573" i="54"/>
  <c r="B574" i="54"/>
  <c r="Q574" i="54"/>
  <c r="B575" i="54"/>
  <c r="Q575" i="54"/>
  <c r="B576" i="54"/>
  <c r="Q576" i="54"/>
  <c r="B577" i="54"/>
  <c r="Q577" i="54"/>
  <c r="B578" i="54"/>
  <c r="Q578" i="54"/>
  <c r="B579" i="54"/>
  <c r="Q579" i="54"/>
  <c r="B580" i="54"/>
  <c r="Q580" i="54"/>
  <c r="B581" i="54"/>
  <c r="Q581" i="54"/>
  <c r="B582" i="54"/>
  <c r="Q582" i="54"/>
  <c r="B583" i="54"/>
  <c r="Q583" i="54"/>
  <c r="B584" i="54"/>
  <c r="Q584" i="54"/>
  <c r="B585" i="54"/>
  <c r="Q585" i="54"/>
  <c r="B586" i="54"/>
  <c r="Q586" i="54"/>
  <c r="B587" i="54"/>
  <c r="Q587" i="54"/>
  <c r="B588" i="54"/>
  <c r="J588" i="54"/>
  <c r="Q588" i="54"/>
  <c r="B589" i="54"/>
  <c r="J589" i="54"/>
  <c r="J756" i="54" s="1"/>
  <c r="B590" i="54"/>
  <c r="Q590" i="54"/>
  <c r="B591" i="54"/>
  <c r="Q591" i="54"/>
  <c r="B592" i="54"/>
  <c r="Q592" i="54"/>
  <c r="B593" i="54"/>
  <c r="Q593" i="54"/>
  <c r="B594" i="54"/>
  <c r="Q594" i="54"/>
  <c r="B595" i="54"/>
  <c r="Q595" i="54"/>
  <c r="B596" i="54"/>
  <c r="Q596" i="54"/>
  <c r="B597" i="54"/>
  <c r="Q597" i="54"/>
  <c r="B598" i="54"/>
  <c r="Q598" i="54"/>
  <c r="B599" i="54"/>
  <c r="Q599" i="54"/>
  <c r="B600" i="54"/>
  <c r="Q600" i="54"/>
  <c r="B601" i="54"/>
  <c r="Q601" i="54"/>
  <c r="B602" i="54"/>
  <c r="Q602" i="54"/>
  <c r="B603" i="54"/>
  <c r="Q603" i="54"/>
  <c r="B604" i="54"/>
  <c r="Q604" i="54"/>
  <c r="B605" i="54"/>
  <c r="Q605" i="54"/>
  <c r="B606" i="54"/>
  <c r="Q606" i="54"/>
  <c r="B607" i="54"/>
  <c r="Q607" i="54"/>
  <c r="B608" i="54"/>
  <c r="Q608" i="54"/>
  <c r="B609" i="54"/>
  <c r="Q609" i="54"/>
  <c r="B610" i="54"/>
  <c r="Q610" i="54"/>
  <c r="B611" i="54"/>
  <c r="Q611" i="54"/>
  <c r="B612" i="54"/>
  <c r="Q612" i="54"/>
  <c r="B613" i="54"/>
  <c r="Q613" i="54"/>
  <c r="B614" i="54"/>
  <c r="Q614" i="54"/>
  <c r="B615" i="54"/>
  <c r="Q615" i="54"/>
  <c r="B616" i="54"/>
  <c r="Q616" i="54"/>
  <c r="B617" i="54"/>
  <c r="Q617" i="54"/>
  <c r="B618" i="54"/>
  <c r="Q618" i="54"/>
  <c r="B619" i="54"/>
  <c r="Q619" i="54"/>
  <c r="B620" i="54"/>
  <c r="Q620" i="54"/>
  <c r="B621" i="54"/>
  <c r="Q621" i="54"/>
  <c r="B622" i="54"/>
  <c r="Q622" i="54"/>
  <c r="B623" i="54"/>
  <c r="Q623" i="54"/>
  <c r="B624" i="54"/>
  <c r="Q624" i="54"/>
  <c r="B625" i="54"/>
  <c r="Q625" i="54"/>
  <c r="B626" i="54"/>
  <c r="Q626" i="54"/>
  <c r="B627" i="54"/>
  <c r="Q627" i="54"/>
  <c r="B628" i="54"/>
  <c r="Q628" i="54"/>
  <c r="B629" i="54"/>
  <c r="Q629" i="54"/>
  <c r="B630" i="54"/>
  <c r="Q630" i="54"/>
  <c r="B631" i="54"/>
  <c r="Q631" i="54"/>
  <c r="B632" i="54"/>
  <c r="Q632" i="54"/>
  <c r="B633" i="54"/>
  <c r="Q633" i="54"/>
  <c r="B634" i="54"/>
  <c r="Q634" i="54"/>
  <c r="B635" i="54"/>
  <c r="Q635" i="54"/>
  <c r="B636" i="54"/>
  <c r="Q636" i="54"/>
  <c r="B637" i="54"/>
  <c r="Q637" i="54"/>
  <c r="B638" i="54"/>
  <c r="Q638" i="54"/>
  <c r="B639" i="54"/>
  <c r="Q639" i="54"/>
  <c r="B640" i="54"/>
  <c r="Q640" i="54"/>
  <c r="B641" i="54"/>
  <c r="Q641" i="54"/>
  <c r="B642" i="54"/>
  <c r="Q642" i="54"/>
  <c r="B643" i="54"/>
  <c r="Q643" i="54"/>
  <c r="B644" i="54"/>
  <c r="Q644" i="54"/>
  <c r="B645" i="54"/>
  <c r="Q645" i="54"/>
  <c r="B646" i="54"/>
  <c r="Q646" i="54"/>
  <c r="B647" i="54"/>
  <c r="Q647" i="54"/>
  <c r="B648" i="54"/>
  <c r="Q648" i="54"/>
  <c r="B649" i="54"/>
  <c r="Q649" i="54"/>
  <c r="B650" i="54"/>
  <c r="Q650" i="54"/>
  <c r="B651" i="54"/>
  <c r="Q651" i="54"/>
  <c r="B652" i="54"/>
  <c r="Q652" i="54"/>
  <c r="B653" i="54"/>
  <c r="Q653" i="54"/>
  <c r="B654" i="54"/>
  <c r="Q654" i="54"/>
  <c r="B655" i="54"/>
  <c r="Q655" i="54"/>
  <c r="B656" i="54"/>
  <c r="Q656" i="54"/>
  <c r="B657" i="54"/>
  <c r="Q657" i="54"/>
  <c r="B658" i="54"/>
  <c r="Q658" i="54"/>
  <c r="B659" i="54"/>
  <c r="Q659" i="54"/>
  <c r="B660" i="54"/>
  <c r="Q660" i="54"/>
  <c r="B661" i="54"/>
  <c r="Q661" i="54"/>
  <c r="B662" i="54"/>
  <c r="Q662" i="54"/>
  <c r="B663" i="54"/>
  <c r="Q663" i="54"/>
  <c r="B664" i="54"/>
  <c r="Q664" i="54"/>
  <c r="B665" i="54"/>
  <c r="Q665" i="54"/>
  <c r="B666" i="54"/>
  <c r="Q666" i="54"/>
  <c r="B667" i="54"/>
  <c r="Q667" i="54"/>
  <c r="B668" i="54"/>
  <c r="Q668" i="54"/>
  <c r="B669" i="54"/>
  <c r="Q669" i="54"/>
  <c r="B670" i="54"/>
  <c r="Q670" i="54"/>
  <c r="B671" i="54"/>
  <c r="Q671" i="54"/>
  <c r="B672" i="54"/>
  <c r="Q672" i="54"/>
  <c r="G673" i="54"/>
  <c r="J673" i="54"/>
  <c r="Q674" i="54"/>
  <c r="Q675" i="54"/>
  <c r="Q676" i="54"/>
  <c r="Q677" i="54"/>
  <c r="Q678" i="54"/>
  <c r="Q679" i="54"/>
  <c r="Q680" i="54"/>
  <c r="Q681" i="54"/>
  <c r="Q682" i="54"/>
  <c r="Q683" i="54"/>
  <c r="Q684" i="54"/>
  <c r="Q685" i="54"/>
  <c r="Q686" i="54"/>
  <c r="Q687" i="54"/>
  <c r="Q688" i="54"/>
  <c r="Q689" i="54"/>
  <c r="Q690" i="54"/>
  <c r="Q691" i="54"/>
  <c r="Q692" i="54"/>
  <c r="Q693" i="54"/>
  <c r="Q694" i="54"/>
  <c r="Q695" i="54"/>
  <c r="Q696" i="54"/>
  <c r="Q697" i="54"/>
  <c r="Q698" i="54"/>
  <c r="Q699" i="54"/>
  <c r="Q700" i="54"/>
  <c r="Q701" i="54"/>
  <c r="Q702" i="54"/>
  <c r="Q703" i="54"/>
  <c r="Q704" i="54"/>
  <c r="Q705" i="54"/>
  <c r="Q706" i="54"/>
  <c r="Q707" i="54"/>
  <c r="Q708" i="54"/>
  <c r="Q709" i="54"/>
  <c r="Q710" i="54"/>
  <c r="Q711" i="54"/>
  <c r="Q712" i="54"/>
  <c r="Q713" i="54"/>
  <c r="Q714" i="54"/>
  <c r="Q715" i="54"/>
  <c r="Q716" i="54"/>
  <c r="Q717" i="54"/>
  <c r="Q718" i="54"/>
  <c r="Q719" i="54"/>
  <c r="Q720" i="54"/>
  <c r="Q721" i="54"/>
  <c r="Q722" i="54"/>
  <c r="Q723" i="54"/>
  <c r="Q724" i="54"/>
  <c r="Q725" i="54"/>
  <c r="Q726" i="54"/>
  <c r="Q727" i="54"/>
  <c r="Q728" i="54"/>
  <c r="Q729" i="54"/>
  <c r="Q730" i="54"/>
  <c r="Q731" i="54"/>
  <c r="Q732" i="54"/>
  <c r="Q733" i="54"/>
  <c r="Q734" i="54"/>
  <c r="Q735" i="54"/>
  <c r="Q736" i="54"/>
  <c r="Q737" i="54"/>
  <c r="Q738" i="54"/>
  <c r="Q739" i="54"/>
  <c r="Q740" i="54"/>
  <c r="Q741" i="54"/>
  <c r="Q742" i="54"/>
  <c r="Q743" i="54"/>
  <c r="Q744" i="54"/>
  <c r="Q745" i="54"/>
  <c r="Q746" i="54"/>
  <c r="Q747" i="54"/>
  <c r="Q748" i="54"/>
  <c r="Q749" i="54"/>
  <c r="Q750" i="54"/>
  <c r="Q751" i="54"/>
  <c r="Q752" i="54"/>
  <c r="Q753" i="54"/>
  <c r="Q755" i="54"/>
  <c r="H756" i="54"/>
  <c r="I756" i="54"/>
  <c r="K756" i="54"/>
  <c r="L756" i="54"/>
  <c r="M756" i="54"/>
  <c r="N756" i="54"/>
  <c r="O756" i="54"/>
  <c r="P756" i="54"/>
  <c r="A2" i="14"/>
  <c r="C6" i="14"/>
  <c r="D6" i="14"/>
  <c r="E6" i="14"/>
  <c r="F6" i="14"/>
  <c r="G6" i="14"/>
  <c r="H6" i="14"/>
  <c r="I6" i="14"/>
  <c r="J6" i="14"/>
  <c r="K6" i="14"/>
  <c r="L6" i="14"/>
  <c r="M7" i="14"/>
  <c r="M8" i="14"/>
  <c r="M9" i="14"/>
  <c r="M10" i="14"/>
  <c r="C11" i="14"/>
  <c r="D11" i="14"/>
  <c r="E11" i="14"/>
  <c r="F11" i="14"/>
  <c r="G11" i="14"/>
  <c r="H11" i="14"/>
  <c r="I11" i="14"/>
  <c r="J11" i="14"/>
  <c r="K11" i="14"/>
  <c r="L11" i="14"/>
  <c r="M12" i="14"/>
  <c r="M14" i="14"/>
  <c r="M15" i="14"/>
  <c r="C16" i="14"/>
  <c r="D16" i="14"/>
  <c r="E16" i="14"/>
  <c r="F16" i="14"/>
  <c r="G16" i="14"/>
  <c r="H16" i="14"/>
  <c r="I16" i="14"/>
  <c r="J16" i="14"/>
  <c r="K16" i="14"/>
  <c r="L16" i="14"/>
  <c r="N16" i="14"/>
  <c r="M17" i="14"/>
  <c r="M18" i="14"/>
  <c r="M19" i="14"/>
  <c r="M20" i="14"/>
  <c r="M21" i="14"/>
  <c r="M22" i="14"/>
  <c r="M23" i="14"/>
  <c r="M24" i="14"/>
  <c r="C25" i="14"/>
  <c r="D25" i="14"/>
  <c r="E25" i="14"/>
  <c r="F25" i="14"/>
  <c r="G25" i="14"/>
  <c r="H25" i="14"/>
  <c r="I25" i="14"/>
  <c r="J25" i="14"/>
  <c r="K25" i="14"/>
  <c r="L25" i="14"/>
  <c r="N25" i="14"/>
  <c r="M26" i="14"/>
  <c r="M27" i="14"/>
  <c r="M28" i="14"/>
  <c r="M29" i="14"/>
  <c r="C30" i="14"/>
  <c r="D30" i="14"/>
  <c r="E30" i="14"/>
  <c r="F30" i="14"/>
  <c r="G30" i="14"/>
  <c r="H30" i="14"/>
  <c r="I30" i="14"/>
  <c r="J30" i="14"/>
  <c r="K30" i="14"/>
  <c r="L30" i="14"/>
  <c r="N30" i="14"/>
  <c r="M31" i="14"/>
  <c r="M32" i="14"/>
  <c r="M33" i="14"/>
  <c r="M34" i="14"/>
  <c r="M35" i="14"/>
  <c r="M36" i="14"/>
  <c r="C37" i="14"/>
  <c r="D37" i="14"/>
  <c r="E37" i="14"/>
  <c r="F37" i="14"/>
  <c r="G37" i="14"/>
  <c r="H37" i="14"/>
  <c r="I37" i="14"/>
  <c r="J37" i="14"/>
  <c r="K37" i="14"/>
  <c r="L37" i="14"/>
  <c r="N37" i="14"/>
  <c r="M38" i="14"/>
  <c r="C39" i="14"/>
  <c r="D39" i="14"/>
  <c r="E39" i="14"/>
  <c r="F39" i="14"/>
  <c r="G39" i="14"/>
  <c r="H39" i="14"/>
  <c r="I39" i="14"/>
  <c r="J39" i="14"/>
  <c r="K39" i="14"/>
  <c r="L39" i="14"/>
  <c r="N39" i="14"/>
  <c r="M40" i="14"/>
  <c r="M41" i="14"/>
  <c r="C43" i="14"/>
  <c r="D43" i="14"/>
  <c r="E43" i="14"/>
  <c r="F43" i="14"/>
  <c r="G43" i="14"/>
  <c r="H43" i="14"/>
  <c r="I43" i="14"/>
  <c r="J43" i="14"/>
  <c r="K43" i="14"/>
  <c r="L43" i="14"/>
  <c r="N43" i="14"/>
  <c r="M44" i="14"/>
  <c r="M45" i="14"/>
  <c r="M46" i="14"/>
  <c r="M47" i="14"/>
  <c r="M48" i="14"/>
  <c r="M49" i="14"/>
  <c r="M50" i="14"/>
  <c r="M51" i="14"/>
  <c r="C52" i="14"/>
  <c r="D52" i="14"/>
  <c r="E52" i="14"/>
  <c r="F52" i="14"/>
  <c r="G52" i="14"/>
  <c r="H52" i="14"/>
  <c r="I52" i="14"/>
  <c r="J52" i="14"/>
  <c r="K52" i="14"/>
  <c r="L52" i="14"/>
  <c r="N52" i="14"/>
  <c r="M53" i="14"/>
  <c r="M54" i="14"/>
  <c r="M55" i="14"/>
  <c r="C56" i="14"/>
  <c r="D56" i="14"/>
  <c r="E56" i="14"/>
  <c r="F56" i="14"/>
  <c r="G56" i="14"/>
  <c r="H56" i="14"/>
  <c r="I56" i="14"/>
  <c r="J56" i="14"/>
  <c r="K56" i="14"/>
  <c r="L56" i="14"/>
  <c r="N56" i="14"/>
  <c r="M57" i="14"/>
  <c r="M58" i="14"/>
  <c r="M59" i="14"/>
  <c r="M60" i="14"/>
  <c r="M61" i="14"/>
  <c r="M62" i="14"/>
  <c r="M63" i="14"/>
  <c r="M64" i="14"/>
  <c r="M65" i="14"/>
  <c r="C66" i="14"/>
  <c r="D66" i="14"/>
  <c r="E66" i="14"/>
  <c r="F66" i="14"/>
  <c r="G66" i="14"/>
  <c r="H66" i="14"/>
  <c r="I66" i="14"/>
  <c r="J66" i="14"/>
  <c r="K66" i="14"/>
  <c r="L66" i="14"/>
  <c r="N66" i="14"/>
  <c r="M67" i="14"/>
  <c r="M68" i="14"/>
  <c r="M69" i="14"/>
  <c r="M70" i="14"/>
  <c r="M71" i="14"/>
  <c r="M72" i="14"/>
  <c r="M73" i="14"/>
  <c r="M74" i="14"/>
  <c r="M75" i="14"/>
  <c r="C76" i="14"/>
  <c r="D76" i="14"/>
  <c r="E76" i="14"/>
  <c r="F76" i="14"/>
  <c r="G76" i="14"/>
  <c r="H76" i="14"/>
  <c r="I76" i="14"/>
  <c r="J76" i="14"/>
  <c r="K76" i="14"/>
  <c r="L76" i="14"/>
  <c r="N76" i="14"/>
  <c r="M77" i="14"/>
  <c r="M78" i="14"/>
  <c r="M79" i="14"/>
  <c r="M80" i="14"/>
  <c r="M81" i="14"/>
  <c r="M82" i="14"/>
  <c r="M83" i="14"/>
  <c r="C84" i="14"/>
  <c r="D84" i="14"/>
  <c r="E84" i="14"/>
  <c r="F84" i="14"/>
  <c r="G84" i="14"/>
  <c r="H84" i="14"/>
  <c r="I84" i="14"/>
  <c r="J84" i="14"/>
  <c r="K84" i="14"/>
  <c r="L84" i="14"/>
  <c r="N84" i="14"/>
  <c r="M85" i="14"/>
  <c r="M86" i="14"/>
  <c r="C87" i="14"/>
  <c r="D87" i="14"/>
  <c r="E87" i="14"/>
  <c r="F87" i="14"/>
  <c r="G87" i="14"/>
  <c r="H87" i="14"/>
  <c r="I87" i="14"/>
  <c r="J87" i="14"/>
  <c r="K87" i="14"/>
  <c r="L87" i="14"/>
  <c r="N87" i="14"/>
  <c r="M88" i="14"/>
  <c r="M89" i="14"/>
  <c r="M90" i="14"/>
  <c r="M91" i="14"/>
  <c r="M92" i="14"/>
  <c r="C93" i="14"/>
  <c r="D93" i="14"/>
  <c r="E93" i="14"/>
  <c r="F93" i="14"/>
  <c r="G93" i="14"/>
  <c r="H93" i="14"/>
  <c r="I93" i="14"/>
  <c r="J93" i="14"/>
  <c r="K93" i="14"/>
  <c r="L93" i="14"/>
  <c r="N93" i="14"/>
  <c r="M94" i="14"/>
  <c r="M95" i="14"/>
  <c r="M96" i="14"/>
  <c r="C97" i="14"/>
  <c r="D97" i="14"/>
  <c r="E97" i="14"/>
  <c r="F97" i="14"/>
  <c r="G97" i="14"/>
  <c r="H97" i="14"/>
  <c r="I97" i="14"/>
  <c r="J97" i="14"/>
  <c r="K97" i="14"/>
  <c r="L97" i="14"/>
  <c r="N97" i="14"/>
  <c r="M98" i="14"/>
  <c r="M99" i="14"/>
  <c r="M100" i="14"/>
  <c r="M101" i="14"/>
  <c r="M102" i="14"/>
  <c r="M103" i="14"/>
  <c r="M104" i="14"/>
  <c r="M105" i="14"/>
  <c r="M106" i="14"/>
  <c r="C108" i="14"/>
  <c r="D108" i="14"/>
  <c r="E108" i="14"/>
  <c r="F108" i="14"/>
  <c r="G108" i="14"/>
  <c r="H108" i="14"/>
  <c r="I108" i="14"/>
  <c r="J108" i="14"/>
  <c r="K108" i="14"/>
  <c r="L108" i="14"/>
  <c r="N108" i="14"/>
  <c r="M109" i="14"/>
  <c r="M110" i="14"/>
  <c r="M111" i="14"/>
  <c r="M112" i="14"/>
  <c r="M113" i="14"/>
  <c r="M114" i="14"/>
  <c r="M115" i="14"/>
  <c r="M116" i="14"/>
  <c r="M117" i="14"/>
  <c r="C118" i="14"/>
  <c r="D118" i="14"/>
  <c r="E118" i="14"/>
  <c r="F118" i="14"/>
  <c r="G118" i="14"/>
  <c r="H118" i="14"/>
  <c r="I118" i="14"/>
  <c r="J118" i="14"/>
  <c r="K118" i="14"/>
  <c r="L118" i="14"/>
  <c r="N118" i="14"/>
  <c r="M119" i="14"/>
  <c r="M120" i="14"/>
  <c r="M121" i="14"/>
  <c r="M122" i="14"/>
  <c r="M123" i="14"/>
  <c r="M124" i="14"/>
  <c r="M125" i="14"/>
  <c r="M126" i="14"/>
  <c r="M127" i="14"/>
  <c r="C128" i="14"/>
  <c r="D128" i="14"/>
  <c r="E128" i="14"/>
  <c r="F128" i="14"/>
  <c r="G128" i="14"/>
  <c r="H128" i="14"/>
  <c r="I128" i="14"/>
  <c r="J128" i="14"/>
  <c r="K128" i="14"/>
  <c r="L128" i="14"/>
  <c r="N128" i="14"/>
  <c r="M129" i="14"/>
  <c r="M130" i="14"/>
  <c r="M131" i="14"/>
  <c r="M132" i="14"/>
  <c r="M133" i="14"/>
  <c r="M134" i="14"/>
  <c r="M135" i="14"/>
  <c r="M136" i="14"/>
  <c r="M137" i="14"/>
  <c r="C138" i="14"/>
  <c r="D138" i="14"/>
  <c r="E138" i="14"/>
  <c r="F138" i="14"/>
  <c r="G138" i="14"/>
  <c r="H138" i="14"/>
  <c r="I138" i="14"/>
  <c r="J138" i="14"/>
  <c r="K138" i="14"/>
  <c r="L138" i="14"/>
  <c r="N138" i="14"/>
  <c r="M139" i="14"/>
  <c r="M140" i="14"/>
  <c r="M141" i="14"/>
  <c r="M142" i="14"/>
  <c r="M143" i="14"/>
  <c r="M144" i="14"/>
  <c r="M145" i="14"/>
  <c r="M146" i="14"/>
  <c r="M147" i="14"/>
  <c r="C148" i="14"/>
  <c r="D148" i="14"/>
  <c r="E148" i="14"/>
  <c r="F148" i="14"/>
  <c r="G148" i="14"/>
  <c r="H148" i="14"/>
  <c r="I148" i="14"/>
  <c r="J148" i="14"/>
  <c r="K148" i="14"/>
  <c r="L148" i="14"/>
  <c r="N148" i="14"/>
  <c r="M149" i="14"/>
  <c r="M150" i="14"/>
  <c r="M151" i="14"/>
  <c r="M152" i="14"/>
  <c r="M153" i="14"/>
  <c r="M154" i="14"/>
  <c r="M155" i="14"/>
  <c r="M156" i="14"/>
  <c r="M157" i="14"/>
  <c r="C158" i="14"/>
  <c r="D158" i="14"/>
  <c r="E158" i="14"/>
  <c r="F158" i="14"/>
  <c r="G158" i="14"/>
  <c r="H158" i="14"/>
  <c r="I158" i="14"/>
  <c r="J158" i="14"/>
  <c r="K158" i="14"/>
  <c r="L158" i="14"/>
  <c r="N158" i="14"/>
  <c r="M159" i="14"/>
  <c r="M160" i="14"/>
  <c r="M161" i="14"/>
  <c r="M162" i="14"/>
  <c r="M163" i="14"/>
  <c r="M164" i="14"/>
  <c r="M165" i="14"/>
  <c r="C166" i="14"/>
  <c r="D166" i="14"/>
  <c r="E166" i="14"/>
  <c r="F166" i="14"/>
  <c r="G166" i="14"/>
  <c r="H166" i="14"/>
  <c r="I166" i="14"/>
  <c r="J166" i="14"/>
  <c r="K166" i="14"/>
  <c r="L166" i="14"/>
  <c r="N166" i="14"/>
  <c r="M167" i="14"/>
  <c r="M168" i="14"/>
  <c r="M169" i="14"/>
  <c r="M170" i="14"/>
  <c r="M171" i="14"/>
  <c r="M172" i="14"/>
  <c r="M173" i="14"/>
  <c r="M174" i="14"/>
  <c r="M175" i="14"/>
  <c r="C176" i="14"/>
  <c r="D176" i="14"/>
  <c r="E176" i="14"/>
  <c r="F176" i="14"/>
  <c r="G176" i="14"/>
  <c r="H176" i="14"/>
  <c r="I176" i="14"/>
  <c r="J176" i="14"/>
  <c r="K176" i="14"/>
  <c r="L176" i="14"/>
  <c r="N176" i="14"/>
  <c r="M177" i="14"/>
  <c r="M178" i="14"/>
  <c r="M179" i="14"/>
  <c r="M180" i="14"/>
  <c r="M181" i="14"/>
  <c r="C182" i="14"/>
  <c r="D182" i="14"/>
  <c r="E182" i="14"/>
  <c r="F182" i="14"/>
  <c r="G182" i="14"/>
  <c r="H182" i="14"/>
  <c r="I182" i="14"/>
  <c r="J182" i="14"/>
  <c r="K182" i="14"/>
  <c r="L182" i="14"/>
  <c r="N182" i="14"/>
  <c r="M183" i="14"/>
  <c r="M184" i="14"/>
  <c r="M185" i="14"/>
  <c r="M186" i="14"/>
  <c r="M187" i="14"/>
  <c r="M188" i="14"/>
  <c r="M189" i="14"/>
  <c r="M190" i="14"/>
  <c r="M191" i="14"/>
  <c r="C193" i="14"/>
  <c r="D193" i="14"/>
  <c r="E193" i="14"/>
  <c r="F193" i="14"/>
  <c r="G193" i="14"/>
  <c r="H193" i="14"/>
  <c r="I193" i="14"/>
  <c r="J193" i="14"/>
  <c r="K193" i="14"/>
  <c r="L193" i="14"/>
  <c r="N193" i="14"/>
  <c r="M194" i="14"/>
  <c r="M195" i="14"/>
  <c r="M196" i="14"/>
  <c r="M197" i="14"/>
  <c r="M198" i="14"/>
  <c r="M199" i="14"/>
  <c r="M200" i="14"/>
  <c r="M201" i="14"/>
  <c r="M202" i="14"/>
  <c r="C203" i="14"/>
  <c r="D203" i="14"/>
  <c r="E203" i="14"/>
  <c r="F203" i="14"/>
  <c r="G203" i="14"/>
  <c r="H203" i="14"/>
  <c r="I203" i="14"/>
  <c r="J203" i="14"/>
  <c r="K203" i="14"/>
  <c r="L203" i="14"/>
  <c r="M204" i="14"/>
  <c r="M205" i="14"/>
  <c r="M206" i="14"/>
  <c r="M207" i="14"/>
  <c r="M208" i="14"/>
  <c r="C209" i="14"/>
  <c r="D209" i="14"/>
  <c r="E209" i="14"/>
  <c r="F209" i="14"/>
  <c r="G209" i="14"/>
  <c r="H209" i="14"/>
  <c r="I209" i="14"/>
  <c r="J209" i="14"/>
  <c r="K209" i="14"/>
  <c r="L209" i="14"/>
  <c r="N209" i="14"/>
  <c r="M210" i="14"/>
  <c r="M211" i="14"/>
  <c r="M212" i="14"/>
  <c r="M213" i="14"/>
  <c r="M214" i="14"/>
  <c r="M215" i="14"/>
  <c r="M216" i="14"/>
  <c r="M217" i="14"/>
  <c r="M218" i="14"/>
  <c r="C219" i="14"/>
  <c r="D219" i="14"/>
  <c r="E219" i="14"/>
  <c r="F219" i="14"/>
  <c r="G219" i="14"/>
  <c r="H219" i="14"/>
  <c r="I219" i="14"/>
  <c r="J219" i="14"/>
  <c r="K219" i="14"/>
  <c r="L219" i="14"/>
  <c r="N219" i="14"/>
  <c r="M220" i="14"/>
  <c r="M221" i="14"/>
  <c r="M222" i="14"/>
  <c r="M223" i="14"/>
  <c r="M224" i="14"/>
  <c r="M225" i="14"/>
  <c r="M226" i="14"/>
  <c r="M227" i="14"/>
  <c r="C228" i="14"/>
  <c r="D228" i="14"/>
  <c r="E228" i="14"/>
  <c r="F228" i="14"/>
  <c r="G228" i="14"/>
  <c r="H228" i="14"/>
  <c r="I228" i="14"/>
  <c r="J228" i="14"/>
  <c r="K228" i="14"/>
  <c r="L228" i="14"/>
  <c r="N228" i="14"/>
  <c r="M229" i="14"/>
  <c r="M230" i="14"/>
  <c r="M231" i="14"/>
  <c r="C232" i="14"/>
  <c r="D232" i="14"/>
  <c r="E232" i="14"/>
  <c r="F232" i="14"/>
  <c r="G232" i="14"/>
  <c r="H232" i="14"/>
  <c r="I232" i="14"/>
  <c r="J232" i="14"/>
  <c r="K232" i="14"/>
  <c r="L232" i="14"/>
  <c r="N232" i="14"/>
  <c r="M233" i="14"/>
  <c r="M234" i="14"/>
  <c r="M235" i="14"/>
  <c r="M236" i="14"/>
  <c r="M237" i="14"/>
  <c r="M238" i="14"/>
  <c r="C239" i="14"/>
  <c r="D239" i="14"/>
  <c r="E239" i="14"/>
  <c r="F239" i="14"/>
  <c r="G239" i="14"/>
  <c r="H239" i="14"/>
  <c r="I239" i="14"/>
  <c r="J239" i="14"/>
  <c r="K239" i="14"/>
  <c r="L239" i="14"/>
  <c r="N239" i="14"/>
  <c r="M240" i="14"/>
  <c r="C241" i="14"/>
  <c r="D241" i="14"/>
  <c r="E241" i="14"/>
  <c r="F241" i="14"/>
  <c r="G241" i="14"/>
  <c r="H241" i="14"/>
  <c r="I241" i="14"/>
  <c r="J241" i="14"/>
  <c r="K241" i="14"/>
  <c r="L241" i="14"/>
  <c r="N241" i="14"/>
  <c r="M242" i="14"/>
  <c r="M243" i="14"/>
  <c r="M244" i="14"/>
  <c r="M245" i="14"/>
  <c r="M246" i="14"/>
  <c r="C247" i="14"/>
  <c r="D247" i="14"/>
  <c r="E247" i="14"/>
  <c r="F247" i="14"/>
  <c r="G247" i="14"/>
  <c r="H247" i="14"/>
  <c r="I247" i="14"/>
  <c r="J247" i="14"/>
  <c r="K247" i="14"/>
  <c r="L247" i="14"/>
  <c r="M248" i="14"/>
  <c r="M249" i="14"/>
  <c r="M250" i="14"/>
  <c r="C252" i="14"/>
  <c r="D252" i="14"/>
  <c r="E252" i="14"/>
  <c r="F252" i="14"/>
  <c r="G252" i="14"/>
  <c r="H252" i="14"/>
  <c r="I252" i="14"/>
  <c r="J252" i="14"/>
  <c r="K252" i="14"/>
  <c r="L252" i="14"/>
  <c r="N252" i="14"/>
  <c r="M253" i="14"/>
  <c r="M254" i="14"/>
  <c r="M255" i="14"/>
  <c r="M256" i="14"/>
  <c r="M257" i="14"/>
  <c r="M258" i="14"/>
  <c r="C259" i="14"/>
  <c r="D259" i="14"/>
  <c r="E259" i="14"/>
  <c r="F259" i="14"/>
  <c r="G259" i="14"/>
  <c r="H259" i="14"/>
  <c r="I259" i="14"/>
  <c r="J259" i="14"/>
  <c r="K259" i="14"/>
  <c r="L259" i="14"/>
  <c r="N259" i="14"/>
  <c r="M260" i="14"/>
  <c r="M261" i="14"/>
  <c r="M262" i="14"/>
  <c r="M263" i="14"/>
  <c r="C264" i="14"/>
  <c r="D264" i="14"/>
  <c r="E264" i="14"/>
  <c r="F264" i="14"/>
  <c r="G264" i="14"/>
  <c r="H264" i="14"/>
  <c r="I264" i="14"/>
  <c r="J264" i="14"/>
  <c r="K264" i="14"/>
  <c r="L264" i="14"/>
  <c r="M265" i="14"/>
  <c r="M266" i="14"/>
  <c r="C267" i="14"/>
  <c r="D267" i="14"/>
  <c r="E267" i="14"/>
  <c r="F267" i="14"/>
  <c r="G267" i="14"/>
  <c r="H267" i="14"/>
  <c r="I267" i="14"/>
  <c r="J267" i="14"/>
  <c r="K267" i="14"/>
  <c r="L267" i="14"/>
  <c r="N267" i="14"/>
  <c r="M268" i="14"/>
  <c r="M269" i="14"/>
  <c r="M270" i="14"/>
  <c r="M271" i="14"/>
  <c r="M272" i="14"/>
  <c r="M273" i="14"/>
  <c r="C274" i="14"/>
  <c r="D274" i="14"/>
  <c r="E274" i="14"/>
  <c r="F274" i="14"/>
  <c r="G274" i="14"/>
  <c r="H274" i="14"/>
  <c r="I274" i="14"/>
  <c r="J274" i="14"/>
  <c r="K274" i="14"/>
  <c r="L274" i="14"/>
  <c r="N274" i="14"/>
  <c r="M275" i="14"/>
  <c r="C276" i="14"/>
  <c r="D276" i="14"/>
  <c r="E276" i="14"/>
  <c r="F276" i="14"/>
  <c r="G276" i="14"/>
  <c r="H276" i="14"/>
  <c r="I276" i="14"/>
  <c r="J276" i="14"/>
  <c r="K276" i="14"/>
  <c r="L276" i="14"/>
  <c r="N276" i="14"/>
  <c r="M277" i="14"/>
  <c r="M278" i="14"/>
  <c r="M279" i="14"/>
  <c r="M280" i="14"/>
  <c r="M281" i="14"/>
  <c r="M282" i="14"/>
  <c r="M283" i="14"/>
  <c r="M284" i="14"/>
  <c r="C285" i="14"/>
  <c r="D285" i="14"/>
  <c r="E285" i="14"/>
  <c r="F285" i="14"/>
  <c r="G285" i="14"/>
  <c r="H285" i="14"/>
  <c r="I285" i="14"/>
  <c r="J285" i="14"/>
  <c r="K285" i="14"/>
  <c r="L285" i="14"/>
  <c r="N285" i="14"/>
  <c r="M286" i="14"/>
  <c r="M287" i="14"/>
  <c r="M288" i="14"/>
  <c r="M289" i="14"/>
  <c r="M290" i="14"/>
  <c r="M291" i="14"/>
  <c r="M292" i="14"/>
  <c r="M293" i="14"/>
  <c r="M294" i="14"/>
  <c r="C295" i="14"/>
  <c r="D295" i="14"/>
  <c r="E295" i="14"/>
  <c r="F295" i="14"/>
  <c r="G295" i="14"/>
  <c r="H295" i="14"/>
  <c r="I295" i="14"/>
  <c r="J295" i="14"/>
  <c r="K295" i="14"/>
  <c r="L295" i="14"/>
  <c r="N295" i="14"/>
  <c r="M296" i="14"/>
  <c r="M297" i="14"/>
  <c r="M298" i="14"/>
  <c r="M299" i="14"/>
  <c r="C300" i="14"/>
  <c r="D300" i="14"/>
  <c r="E300" i="14"/>
  <c r="F300" i="14"/>
  <c r="G300" i="14"/>
  <c r="H300" i="14"/>
  <c r="I300" i="14"/>
  <c r="J300" i="14"/>
  <c r="K300" i="14"/>
  <c r="L300" i="14"/>
  <c r="N300" i="14"/>
  <c r="M301" i="14"/>
  <c r="M302" i="14"/>
  <c r="M303" i="14"/>
  <c r="M304" i="14"/>
  <c r="M305" i="14"/>
  <c r="M306" i="14"/>
  <c r="M307" i="14"/>
  <c r="M308" i="14"/>
  <c r="M309" i="14"/>
  <c r="C311" i="14"/>
  <c r="D311" i="14"/>
  <c r="E311" i="14"/>
  <c r="F311" i="14"/>
  <c r="G311" i="14"/>
  <c r="H311" i="14"/>
  <c r="I311" i="14"/>
  <c r="J311" i="14"/>
  <c r="K311" i="14"/>
  <c r="L311" i="14"/>
  <c r="N311" i="14"/>
  <c r="M312" i="14"/>
  <c r="M313" i="14"/>
  <c r="M314" i="14"/>
  <c r="M315" i="14"/>
  <c r="M316" i="14"/>
  <c r="M317" i="14"/>
  <c r="M318" i="14"/>
  <c r="M319" i="14"/>
  <c r="C320" i="14"/>
  <c r="D320" i="14"/>
  <c r="E320" i="14"/>
  <c r="F320" i="14"/>
  <c r="G320" i="14"/>
  <c r="H320" i="14"/>
  <c r="I320" i="14"/>
  <c r="J320" i="14"/>
  <c r="K320" i="14"/>
  <c r="L320" i="14"/>
  <c r="N320" i="14"/>
  <c r="M321" i="14"/>
  <c r="M322" i="14"/>
  <c r="M323" i="14"/>
  <c r="M324" i="14"/>
  <c r="M325" i="14"/>
  <c r="M326" i="14"/>
  <c r="M327" i="14"/>
  <c r="M328" i="14"/>
  <c r="C329" i="14"/>
  <c r="D329" i="14"/>
  <c r="E329" i="14"/>
  <c r="F329" i="14"/>
  <c r="G329" i="14"/>
  <c r="H329" i="14"/>
  <c r="I329" i="14"/>
  <c r="J329" i="14"/>
  <c r="K329" i="14"/>
  <c r="L329" i="14"/>
  <c r="N329" i="14"/>
  <c r="M330" i="14"/>
  <c r="M331" i="14"/>
  <c r="C333" i="14"/>
  <c r="D333" i="14"/>
  <c r="E333" i="14"/>
  <c r="F333" i="14"/>
  <c r="G333" i="14"/>
  <c r="H333" i="14"/>
  <c r="I333" i="14"/>
  <c r="J333" i="14"/>
  <c r="K333" i="14"/>
  <c r="L333" i="14"/>
  <c r="N333" i="14"/>
  <c r="M334" i="14"/>
  <c r="M335" i="14"/>
  <c r="C336" i="14"/>
  <c r="D336" i="14"/>
  <c r="E336" i="14"/>
  <c r="F336" i="14"/>
  <c r="G336" i="14"/>
  <c r="H336" i="14"/>
  <c r="I336" i="14"/>
  <c r="J336" i="14"/>
  <c r="K336" i="14"/>
  <c r="L336" i="14"/>
  <c r="N336" i="14"/>
  <c r="M337" i="14"/>
  <c r="M338" i="14"/>
  <c r="M339" i="14"/>
  <c r="M340" i="14"/>
  <c r="M341" i="14"/>
  <c r="M342" i="14"/>
  <c r="M343" i="14"/>
  <c r="M344" i="14"/>
  <c r="M345" i="14"/>
  <c r="C346" i="14"/>
  <c r="D346" i="14"/>
  <c r="E346" i="14"/>
  <c r="F346" i="14"/>
  <c r="G346" i="14"/>
  <c r="H346" i="14"/>
  <c r="I346" i="14"/>
  <c r="J346" i="14"/>
  <c r="K346" i="14"/>
  <c r="L346" i="14"/>
  <c r="N346" i="14"/>
  <c r="M347" i="14"/>
  <c r="M348" i="14"/>
  <c r="M349" i="14"/>
  <c r="M350" i="14"/>
  <c r="M351" i="14"/>
  <c r="M352" i="14"/>
  <c r="C353" i="14"/>
  <c r="D353" i="14"/>
  <c r="E353" i="14"/>
  <c r="F353" i="14"/>
  <c r="G353" i="14"/>
  <c r="H353" i="14"/>
  <c r="I353" i="14"/>
  <c r="J353" i="14"/>
  <c r="K353" i="14"/>
  <c r="L353" i="14"/>
  <c r="N353" i="14"/>
  <c r="M354" i="14"/>
  <c r="M355" i="14"/>
  <c r="M356" i="14"/>
  <c r="M357" i="14"/>
  <c r="M358" i="14"/>
  <c r="M359" i="14"/>
  <c r="M360" i="14"/>
  <c r="M361" i="14"/>
  <c r="M362" i="14"/>
  <c r="C363" i="14"/>
  <c r="D363" i="14"/>
  <c r="E363" i="14"/>
  <c r="F363" i="14"/>
  <c r="G363" i="14"/>
  <c r="H363" i="14"/>
  <c r="I363" i="14"/>
  <c r="J363" i="14"/>
  <c r="K363" i="14"/>
  <c r="L363" i="14"/>
  <c r="N363" i="14"/>
  <c r="M364" i="14"/>
  <c r="M365" i="14"/>
  <c r="M366" i="14"/>
  <c r="M367" i="14"/>
  <c r="M368" i="14"/>
  <c r="M369" i="14"/>
  <c r="M370" i="14"/>
  <c r="M371" i="14"/>
  <c r="M372" i="14"/>
  <c r="C373" i="14"/>
  <c r="D373" i="14"/>
  <c r="E373" i="14"/>
  <c r="F373" i="14"/>
  <c r="G373" i="14"/>
  <c r="H373" i="14"/>
  <c r="I373" i="14"/>
  <c r="J373" i="14"/>
  <c r="K373" i="14"/>
  <c r="L373" i="14"/>
  <c r="N373" i="14"/>
  <c r="M374" i="14"/>
  <c r="M375" i="14"/>
  <c r="C376" i="14"/>
  <c r="D376" i="14"/>
  <c r="E376" i="14"/>
  <c r="F376" i="14"/>
  <c r="G376" i="14"/>
  <c r="H376" i="14"/>
  <c r="I376" i="14"/>
  <c r="J376" i="14"/>
  <c r="K376" i="14"/>
  <c r="L376" i="14"/>
  <c r="N376" i="14"/>
  <c r="M377" i="14"/>
  <c r="M378" i="14"/>
  <c r="M379" i="14"/>
  <c r="C381" i="14"/>
  <c r="D381" i="14"/>
  <c r="E381" i="14"/>
  <c r="F381" i="14"/>
  <c r="G381" i="14"/>
  <c r="H381" i="14"/>
  <c r="I381" i="14"/>
  <c r="J381" i="14"/>
  <c r="K381" i="14"/>
  <c r="L381" i="14"/>
  <c r="N381" i="14"/>
  <c r="M382" i="14"/>
  <c r="M383" i="14"/>
  <c r="M384" i="14"/>
  <c r="M385" i="14"/>
  <c r="M386" i="14"/>
  <c r="M387" i="14"/>
  <c r="C388" i="14"/>
  <c r="D388" i="14"/>
  <c r="E388" i="14"/>
  <c r="F388" i="14"/>
  <c r="G388" i="14"/>
  <c r="H388" i="14"/>
  <c r="I388" i="14"/>
  <c r="J388" i="14"/>
  <c r="K388" i="14"/>
  <c r="L388" i="14"/>
  <c r="N388" i="14"/>
  <c r="M389" i="14"/>
  <c r="M390" i="14"/>
  <c r="M391" i="14"/>
  <c r="M392" i="14"/>
  <c r="M393" i="14"/>
  <c r="C394" i="14"/>
  <c r="D394" i="14"/>
  <c r="D380" i="14" s="1"/>
  <c r="E394" i="14"/>
  <c r="F394" i="14"/>
  <c r="G394" i="14"/>
  <c r="H394" i="14"/>
  <c r="I394" i="14"/>
  <c r="J394" i="14"/>
  <c r="K394" i="14"/>
  <c r="L394" i="14"/>
  <c r="L380" i="14" s="1"/>
  <c r="N394" i="14"/>
  <c r="M395" i="14"/>
  <c r="M396" i="14"/>
  <c r="M397" i="14"/>
  <c r="C399" i="14"/>
  <c r="D399" i="14"/>
  <c r="E399" i="14"/>
  <c r="F399" i="14"/>
  <c r="G399" i="14"/>
  <c r="H399" i="14"/>
  <c r="I399" i="14"/>
  <c r="J399" i="14"/>
  <c r="K399" i="14"/>
  <c r="L399" i="14"/>
  <c r="N399" i="14"/>
  <c r="M400" i="14"/>
  <c r="M401" i="14"/>
  <c r="M402" i="14"/>
  <c r="M403" i="14"/>
  <c r="M404" i="14"/>
  <c r="M405" i="14"/>
  <c r="M406" i="14"/>
  <c r="M407" i="14"/>
  <c r="C408" i="14"/>
  <c r="D408" i="14"/>
  <c r="E408" i="14"/>
  <c r="F408" i="14"/>
  <c r="G408" i="14"/>
  <c r="H408" i="14"/>
  <c r="I408" i="14"/>
  <c r="J408" i="14"/>
  <c r="K408" i="14"/>
  <c r="L408" i="14"/>
  <c r="N408" i="14"/>
  <c r="M409" i="14"/>
  <c r="M410" i="14"/>
  <c r="M411" i="14"/>
  <c r="M412" i="14"/>
  <c r="M413" i="14"/>
  <c r="M414" i="14"/>
  <c r="M415" i="14"/>
  <c r="M416" i="14"/>
  <c r="C417" i="14"/>
  <c r="D417" i="14"/>
  <c r="E417" i="14"/>
  <c r="F417" i="14"/>
  <c r="G417" i="14"/>
  <c r="H417" i="14"/>
  <c r="I417" i="14"/>
  <c r="J417" i="14"/>
  <c r="K417" i="14"/>
  <c r="L417" i="14"/>
  <c r="N417" i="14"/>
  <c r="M418" i="14"/>
  <c r="M419" i="14"/>
  <c r="C420" i="14"/>
  <c r="D420" i="14"/>
  <c r="E420" i="14"/>
  <c r="F420" i="14"/>
  <c r="G420" i="14"/>
  <c r="H420" i="14"/>
  <c r="I420" i="14"/>
  <c r="J420" i="14"/>
  <c r="K420" i="14"/>
  <c r="L420" i="14"/>
  <c r="N420" i="14"/>
  <c r="M421" i="14"/>
  <c r="M422" i="14"/>
  <c r="C423" i="14"/>
  <c r="D423" i="14"/>
  <c r="E423" i="14"/>
  <c r="F423" i="14"/>
  <c r="G423" i="14"/>
  <c r="H423" i="14"/>
  <c r="I423" i="14"/>
  <c r="J423" i="14"/>
  <c r="K423" i="14"/>
  <c r="L423" i="14"/>
  <c r="M424" i="14"/>
  <c r="C425" i="14"/>
  <c r="D425" i="14"/>
  <c r="E425" i="14"/>
  <c r="F425" i="14"/>
  <c r="G425" i="14"/>
  <c r="H425" i="14"/>
  <c r="I425" i="14"/>
  <c r="J425" i="14"/>
  <c r="K425" i="14"/>
  <c r="L425" i="14"/>
  <c r="N425" i="14"/>
  <c r="M426" i="14"/>
  <c r="M427" i="14"/>
  <c r="C428" i="14"/>
  <c r="D428" i="14"/>
  <c r="E428" i="14"/>
  <c r="F428" i="14"/>
  <c r="G428" i="14"/>
  <c r="H428" i="14"/>
  <c r="I428" i="14"/>
  <c r="J428" i="14"/>
  <c r="K428" i="14"/>
  <c r="N428" i="14"/>
  <c r="A2" i="12"/>
  <c r="C31" i="12"/>
  <c r="C33" i="12"/>
  <c r="C35" i="12"/>
  <c r="C30" i="12" s="1"/>
  <c r="C37" i="12"/>
  <c r="C41" i="12"/>
  <c r="C44" i="12"/>
  <c r="C43" i="12"/>
  <c r="F14" i="10" s="1"/>
  <c r="C47" i="12"/>
  <c r="C53" i="12"/>
  <c r="C65" i="12"/>
  <c r="C67" i="12"/>
  <c r="C72" i="12"/>
  <c r="C80" i="12"/>
  <c r="C85" i="12"/>
  <c r="C89" i="12"/>
  <c r="C97" i="12"/>
  <c r="C102" i="12"/>
  <c r="C106" i="12"/>
  <c r="C110" i="12"/>
  <c r="C114" i="12"/>
  <c r="C119" i="12"/>
  <c r="C126" i="12"/>
  <c r="C159" i="12"/>
  <c r="C167" i="12"/>
  <c r="C169" i="12"/>
  <c r="C166" i="12" s="1"/>
  <c r="C171" i="12"/>
  <c r="C173" i="12"/>
  <c r="C177" i="12"/>
  <c r="C181" i="12"/>
  <c r="C180" i="12" s="1"/>
  <c r="C187" i="12"/>
  <c r="C192" i="12"/>
  <c r="C203" i="12"/>
  <c r="C202" i="12"/>
  <c r="C206" i="12"/>
  <c r="C205" i="12" s="1"/>
  <c r="F32" i="10" s="1"/>
  <c r="F29" i="10"/>
  <c r="C210" i="12"/>
  <c r="C212" i="12"/>
  <c r="C214" i="12"/>
  <c r="C216" i="12"/>
  <c r="C218" i="12"/>
  <c r="C220" i="12"/>
  <c r="C222" i="12"/>
  <c r="C226" i="12"/>
  <c r="C225" i="12" s="1"/>
  <c r="F36" i="10" s="1"/>
  <c r="G36" i="10"/>
  <c r="C229" i="12"/>
  <c r="C228" i="12" s="1"/>
  <c r="F37" i="10" s="1"/>
  <c r="C233" i="12"/>
  <c r="C232" i="12" s="1"/>
  <c r="C231" i="12" s="1"/>
  <c r="C235" i="12"/>
  <c r="F41" i="10"/>
  <c r="C237" i="12"/>
  <c r="F42" i="10" s="1"/>
  <c r="C239" i="12"/>
  <c r="F43" i="10"/>
  <c r="C244" i="12"/>
  <c r="C243" i="12" s="1"/>
  <c r="C242" i="12" s="1"/>
  <c r="C248" i="12"/>
  <c r="C247" i="12"/>
  <c r="C254" i="12"/>
  <c r="C253" i="12" s="1"/>
  <c r="F47" i="10" s="1"/>
  <c r="C260" i="12"/>
  <c r="C259" i="12"/>
  <c r="C264" i="12"/>
  <c r="C266" i="12"/>
  <c r="C274" i="12"/>
  <c r="C273" i="12"/>
  <c r="F54" i="10"/>
  <c r="C279" i="12"/>
  <c r="F56" i="10"/>
  <c r="C282" i="12"/>
  <c r="F57" i="10"/>
  <c r="F55" i="10" s="1"/>
  <c r="C284" i="12"/>
  <c r="C288" i="12"/>
  <c r="C287" i="12"/>
  <c r="A2" i="11"/>
  <c r="E6" i="11"/>
  <c r="E14" i="11"/>
  <c r="E24" i="11"/>
  <c r="E34" i="11"/>
  <c r="E44" i="11"/>
  <c r="E54" i="11"/>
  <c r="E58" i="11"/>
  <c r="E67" i="11"/>
  <c r="E75" i="11"/>
  <c r="A2" i="10"/>
  <c r="E6" i="10"/>
  <c r="F11" i="10"/>
  <c r="F12" i="10"/>
  <c r="E15" i="10"/>
  <c r="F16" i="10"/>
  <c r="F15" i="10" s="1"/>
  <c r="F17" i="10"/>
  <c r="F18" i="10"/>
  <c r="F19" i="10"/>
  <c r="F20" i="10"/>
  <c r="E21" i="10"/>
  <c r="F22" i="10"/>
  <c r="F21" i="10" s="1"/>
  <c r="E23" i="10"/>
  <c r="G24" i="10"/>
  <c r="F25" i="10"/>
  <c r="E26" i="10"/>
  <c r="G26" i="10"/>
  <c r="G27" i="10"/>
  <c r="E29" i="10"/>
  <c r="G30" i="10"/>
  <c r="G31" i="10"/>
  <c r="E33" i="10"/>
  <c r="F35" i="10"/>
  <c r="E38" i="10"/>
  <c r="F40" i="10"/>
  <c r="E44" i="10"/>
  <c r="E48" i="10"/>
  <c r="F50" i="10"/>
  <c r="F53" i="10"/>
  <c r="E55" i="10"/>
  <c r="F58" i="10"/>
  <c r="E59" i="10"/>
  <c r="E61" i="10"/>
  <c r="B64" i="10"/>
  <c r="C77" i="10"/>
  <c r="A3" i="42"/>
  <c r="BP34" i="42"/>
  <c r="C3" i="3"/>
  <c r="Q589" i="54"/>
  <c r="C278" i="12"/>
  <c r="C179" i="12"/>
  <c r="C263" i="12"/>
  <c r="F51" i="10" s="1"/>
  <c r="G51" i="10" s="1"/>
  <c r="F13" i="10"/>
  <c r="G13" i="10" s="1"/>
  <c r="G7" i="10"/>
  <c r="F60" i="10"/>
  <c r="F59" i="10"/>
  <c r="C74" i="10" s="1"/>
  <c r="C286" i="12"/>
  <c r="C76" i="10"/>
  <c r="F46" i="10"/>
  <c r="BO166" i="32"/>
  <c r="BO160" i="32"/>
  <c r="BO159" i="32"/>
  <c r="AQ155" i="32"/>
  <c r="BG155" i="32" s="1"/>
  <c r="CV155" i="32" s="1"/>
  <c r="AQ135" i="32"/>
  <c r="BG135" i="32" s="1"/>
  <c r="AQ131" i="32"/>
  <c r="BG131" i="32" s="1"/>
  <c r="CV131" i="32" s="1"/>
  <c r="AQ127" i="32"/>
  <c r="BG127" i="32" s="1"/>
  <c r="CV127" i="32" s="1"/>
  <c r="AQ119" i="32"/>
  <c r="BG119" i="32" s="1"/>
  <c r="CV119" i="32" s="1"/>
  <c r="AQ115" i="32"/>
  <c r="BG115" i="32" s="1"/>
  <c r="CV115" i="32" s="1"/>
  <c r="BG102" i="32"/>
  <c r="BG90" i="32"/>
  <c r="BG166" i="32"/>
  <c r="BG162" i="32"/>
  <c r="BG160" i="32"/>
  <c r="BG159" i="32"/>
  <c r="BG52" i="32"/>
  <c r="BG47" i="32"/>
  <c r="BG43" i="32"/>
  <c r="BG94" i="32"/>
  <c r="BO83" i="32"/>
  <c r="BO75" i="32"/>
  <c r="BO71" i="32"/>
  <c r="BG18" i="32"/>
  <c r="AQ9" i="32"/>
  <c r="BG9" i="32" s="1"/>
  <c r="G28" i="10"/>
  <c r="C57" i="12"/>
  <c r="G46" i="10"/>
  <c r="F23" i="10"/>
  <c r="G23" i="10" s="1"/>
  <c r="BO94" i="32" l="1"/>
  <c r="AQ25" i="32"/>
  <c r="BG25" i="32" s="1"/>
  <c r="CV25" i="32" s="1"/>
  <c r="BO86" i="32"/>
  <c r="AQ13" i="32"/>
  <c r="BG13" i="32" s="1"/>
  <c r="AQ33" i="32"/>
  <c r="BG33" i="32" s="1"/>
  <c r="AQ17" i="32"/>
  <c r="BG17" i="32" s="1"/>
  <c r="BO90" i="32"/>
  <c r="M373" i="14"/>
  <c r="F64" i="11" s="1"/>
  <c r="E310" i="14"/>
  <c r="M182" i="14"/>
  <c r="F33" i="11" s="1"/>
  <c r="G33" i="11" s="1"/>
  <c r="M37" i="14"/>
  <c r="F12" i="11" s="1"/>
  <c r="M329" i="14"/>
  <c r="F57" i="11" s="1"/>
  <c r="M239" i="14"/>
  <c r="F41" i="11" s="1"/>
  <c r="H192" i="14"/>
  <c r="G332" i="14"/>
  <c r="M320" i="14"/>
  <c r="F56" i="11" s="1"/>
  <c r="F54" i="11" s="1"/>
  <c r="G54" i="11" s="1"/>
  <c r="M128" i="14"/>
  <c r="F27" i="11" s="1"/>
  <c r="G27" i="11" s="1"/>
  <c r="M394" i="14"/>
  <c r="K380" i="14"/>
  <c r="G380" i="14"/>
  <c r="C380" i="14"/>
  <c r="M76" i="14"/>
  <c r="F19" i="11" s="1"/>
  <c r="G19" i="11" s="1"/>
  <c r="L42" i="14"/>
  <c r="M425" i="14"/>
  <c r="F73" i="11" s="1"/>
  <c r="M423" i="14"/>
  <c r="F72" i="11" s="1"/>
  <c r="M336" i="14"/>
  <c r="F60" i="11" s="1"/>
  <c r="G310" i="14"/>
  <c r="C310" i="14"/>
  <c r="M203" i="14"/>
  <c r="F36" i="11" s="1"/>
  <c r="M148" i="14"/>
  <c r="F29" i="11" s="1"/>
  <c r="G29" i="11" s="1"/>
  <c r="H107" i="14"/>
  <c r="N310" i="14"/>
  <c r="M300" i="14"/>
  <c r="F53" i="11" s="1"/>
  <c r="G53" i="11" s="1"/>
  <c r="G251" i="14"/>
  <c r="J398" i="14"/>
  <c r="N398" i="14"/>
  <c r="M311" i="14"/>
  <c r="F55" i="11" s="1"/>
  <c r="G55" i="11" s="1"/>
  <c r="I310" i="14"/>
  <c r="M228" i="14"/>
  <c r="F39" i="11" s="1"/>
  <c r="G39" i="11" s="1"/>
  <c r="I192" i="14"/>
  <c r="E192" i="14"/>
  <c r="M176" i="14"/>
  <c r="F32" i="11" s="1"/>
  <c r="G32" i="11" s="1"/>
  <c r="M16" i="14"/>
  <c r="F9" i="11" s="1"/>
  <c r="G9" i="11" s="1"/>
  <c r="K5" i="14"/>
  <c r="G5" i="14"/>
  <c r="K310" i="14"/>
  <c r="M158" i="14"/>
  <c r="F30" i="11" s="1"/>
  <c r="G30" i="11" s="1"/>
  <c r="K107" i="14"/>
  <c r="L107" i="14"/>
  <c r="D107" i="14"/>
  <c r="M30" i="14"/>
  <c r="F11" i="11" s="1"/>
  <c r="G11" i="11" s="1"/>
  <c r="E5" i="14"/>
  <c r="J310" i="14"/>
  <c r="F310" i="14"/>
  <c r="K251" i="14"/>
  <c r="C251" i="14"/>
  <c r="I5" i="14"/>
  <c r="N5" i="14"/>
  <c r="H380" i="14"/>
  <c r="L310" i="14"/>
  <c r="H310" i="14"/>
  <c r="D310" i="14"/>
  <c r="M252" i="14"/>
  <c r="F45" i="11" s="1"/>
  <c r="G45" i="11" s="1"/>
  <c r="I251" i="14"/>
  <c r="E251" i="14"/>
  <c r="L192" i="14"/>
  <c r="M66" i="14"/>
  <c r="F18" i="11" s="1"/>
  <c r="G18" i="11" s="1"/>
  <c r="D42" i="14"/>
  <c r="M25" i="14"/>
  <c r="F10" i="11" s="1"/>
  <c r="AQ64" i="32"/>
  <c r="BG64" i="32" s="1"/>
  <c r="AQ68" i="32"/>
  <c r="BG68" i="32" s="1"/>
  <c r="CV68" i="32" s="1"/>
  <c r="BO38" i="32"/>
  <c r="CV38" i="32" s="1"/>
  <c r="BO149" i="32"/>
  <c r="CV149" i="32" s="1"/>
  <c r="BO125" i="32"/>
  <c r="AQ53" i="32"/>
  <c r="BG53" i="32" s="1"/>
  <c r="AK178" i="32"/>
  <c r="AQ61" i="32"/>
  <c r="BG61" i="32" s="1"/>
  <c r="CV61" i="32" s="1"/>
  <c r="BO113" i="32"/>
  <c r="CV113" i="32" s="1"/>
  <c r="CV161" i="32"/>
  <c r="AQ41" i="32"/>
  <c r="BG41" i="32" s="1"/>
  <c r="CV41" i="32" s="1"/>
  <c r="AQ49" i="32"/>
  <c r="BG49" i="32" s="1"/>
  <c r="CV49" i="32" s="1"/>
  <c r="CV166" i="32"/>
  <c r="CV160" i="32"/>
  <c r="CV165" i="32"/>
  <c r="CV159" i="32"/>
  <c r="B40" i="44"/>
  <c r="C10" i="44" s="1"/>
  <c r="L10" i="44" s="1"/>
  <c r="CV177" i="32"/>
  <c r="AQ10" i="32"/>
  <c r="BG10" i="32" s="1"/>
  <c r="BO117" i="32"/>
  <c r="BO129" i="32"/>
  <c r="BO141" i="32"/>
  <c r="CV141" i="32" s="1"/>
  <c r="BO43" i="32"/>
  <c r="CV43" i="32" s="1"/>
  <c r="BO145" i="32"/>
  <c r="BO137" i="32"/>
  <c r="AQ96" i="32"/>
  <c r="BG96" i="32" s="1"/>
  <c r="AQ31" i="32"/>
  <c r="BG31" i="32" s="1"/>
  <c r="CV31" i="32" s="1"/>
  <c r="BO89" i="32"/>
  <c r="CV89" i="32" s="1"/>
  <c r="AQ44" i="32"/>
  <c r="BG44" i="32" s="1"/>
  <c r="CV44" i="32" s="1"/>
  <c r="AQ87" i="32"/>
  <c r="BG87" i="32" s="1"/>
  <c r="BO85" i="32"/>
  <c r="CV85" i="32" s="1"/>
  <c r="AQ84" i="32"/>
  <c r="BG84" i="32" s="1"/>
  <c r="AQ34" i="32"/>
  <c r="BG34" i="32" s="1"/>
  <c r="CV34" i="32" s="1"/>
  <c r="BO23" i="32"/>
  <c r="CV23" i="32" s="1"/>
  <c r="AQ14" i="32"/>
  <c r="BG14" i="32" s="1"/>
  <c r="AQ72" i="32"/>
  <c r="BG72" i="32" s="1"/>
  <c r="CV33" i="32"/>
  <c r="G757" i="62"/>
  <c r="AQ60" i="32"/>
  <c r="BG60" i="32" s="1"/>
  <c r="CV60" i="32" s="1"/>
  <c r="BO92" i="32"/>
  <c r="CV92" i="32" s="1"/>
  <c r="AQ77" i="32"/>
  <c r="BG77" i="32" s="1"/>
  <c r="AQ76" i="32"/>
  <c r="BG76" i="32" s="1"/>
  <c r="AQ48" i="32"/>
  <c r="BG48" i="32" s="1"/>
  <c r="CV48" i="32" s="1"/>
  <c r="CV83" i="32"/>
  <c r="AQ16" i="32"/>
  <c r="BG16" i="32" s="1"/>
  <c r="CV16" i="32" s="1"/>
  <c r="BO12" i="32"/>
  <c r="CV12" i="32" s="1"/>
  <c r="BO136" i="32"/>
  <c r="BO32" i="32"/>
  <c r="CV32" i="32" s="1"/>
  <c r="CV77" i="32"/>
  <c r="CV76" i="32"/>
  <c r="AQ147" i="32"/>
  <c r="BG147" i="32" s="1"/>
  <c r="CV147" i="32" s="1"/>
  <c r="BO110" i="32"/>
  <c r="CV110" i="32" s="1"/>
  <c r="AQ37" i="32"/>
  <c r="BG37" i="32" s="1"/>
  <c r="AQ139" i="32"/>
  <c r="BG139" i="32" s="1"/>
  <c r="BO93" i="32"/>
  <c r="CV93" i="32" s="1"/>
  <c r="BO63" i="32"/>
  <c r="CV63" i="32" s="1"/>
  <c r="BO47" i="32"/>
  <c r="CV47" i="32" s="1"/>
  <c r="AQ151" i="32"/>
  <c r="BG151" i="32" s="1"/>
  <c r="CV151" i="32" s="1"/>
  <c r="E23" i="44"/>
  <c r="C5" i="44" s="1"/>
  <c r="D5" i="44" s="1"/>
  <c r="E5" i="44" s="1"/>
  <c r="AQ105" i="32"/>
  <c r="BG105" i="32" s="1"/>
  <c r="BO104" i="32"/>
  <c r="CV104" i="32" s="1"/>
  <c r="D10" i="44"/>
  <c r="E10" i="44" s="1"/>
  <c r="BG136" i="32"/>
  <c r="BG121" i="32"/>
  <c r="CV135" i="32"/>
  <c r="CV9" i="32"/>
  <c r="BO27" i="32"/>
  <c r="CV27" i="32" s="1"/>
  <c r="BO79" i="32"/>
  <c r="CV79" i="32" s="1"/>
  <c r="BO98" i="32"/>
  <c r="CV98" i="32" s="1"/>
  <c r="BG78" i="32"/>
  <c r="CV90" i="32"/>
  <c r="AQ109" i="32"/>
  <c r="BO108" i="32"/>
  <c r="AQ66" i="32"/>
  <c r="BG66" i="32" s="1"/>
  <c r="CV66" i="32" s="1"/>
  <c r="AQ54" i="32"/>
  <c r="BG54" i="32" s="1"/>
  <c r="CV54" i="32" s="1"/>
  <c r="BO52" i="32"/>
  <c r="CV52" i="32" s="1"/>
  <c r="BO36" i="32"/>
  <c r="CV36" i="32" s="1"/>
  <c r="BO121" i="32"/>
  <c r="BO142" i="32"/>
  <c r="CV142" i="32" s="1"/>
  <c r="BO124" i="32"/>
  <c r="CV124" i="32" s="1"/>
  <c r="AQ99" i="32"/>
  <c r="BO28" i="32"/>
  <c r="CV28" i="32" s="1"/>
  <c r="CV94" i="32"/>
  <c r="CV86" i="32"/>
  <c r="AQ21" i="32"/>
  <c r="BG21" i="32" s="1"/>
  <c r="CV21" i="32" s="1"/>
  <c r="AQ57" i="32"/>
  <c r="BG57" i="32" s="1"/>
  <c r="CV57" i="32" s="1"/>
  <c r="BO106" i="32"/>
  <c r="CV106" i="32" s="1"/>
  <c r="AQ123" i="32"/>
  <c r="BG123" i="32" s="1"/>
  <c r="CV123" i="32" s="1"/>
  <c r="BO152" i="32"/>
  <c r="CV152" i="32" s="1"/>
  <c r="BO140" i="32"/>
  <c r="CV140" i="32" s="1"/>
  <c r="AQ132" i="32"/>
  <c r="BG132" i="32" s="1"/>
  <c r="CV132" i="32" s="1"/>
  <c r="BO130" i="32"/>
  <c r="CV130" i="32" s="1"/>
  <c r="AQ122" i="32"/>
  <c r="BG122" i="32" s="1"/>
  <c r="BO120" i="32"/>
  <c r="CV120" i="32" s="1"/>
  <c r="AQ101" i="32"/>
  <c r="BG101" i="32" s="1"/>
  <c r="CV101" i="32" s="1"/>
  <c r="BO97" i="32"/>
  <c r="CV97" i="32" s="1"/>
  <c r="AQ81" i="32"/>
  <c r="BG81" i="32" s="1"/>
  <c r="CV81" i="32" s="1"/>
  <c r="AQ80" i="32"/>
  <c r="BG80" i="32" s="1"/>
  <c r="BO78" i="32"/>
  <c r="AQ73" i="32"/>
  <c r="BG73" i="32" s="1"/>
  <c r="CV73" i="32" s="1"/>
  <c r="AQ20" i="32"/>
  <c r="BG20" i="32" s="1"/>
  <c r="CV20" i="32" s="1"/>
  <c r="C69" i="10"/>
  <c r="C78" i="10"/>
  <c r="M408" i="14"/>
  <c r="F69" i="11" s="1"/>
  <c r="G69" i="11" s="1"/>
  <c r="E398" i="14"/>
  <c r="M232" i="14"/>
  <c r="F40" i="11" s="1"/>
  <c r="G192" i="14"/>
  <c r="C5" i="14"/>
  <c r="M6" i="14"/>
  <c r="F7" i="11" s="1"/>
  <c r="Q673" i="54"/>
  <c r="G756" i="54"/>
  <c r="I398" i="14"/>
  <c r="K192" i="14"/>
  <c r="C192" i="14"/>
  <c r="G29" i="10"/>
  <c r="C5" i="12"/>
  <c r="M417" i="14"/>
  <c r="F70" i="11" s="1"/>
  <c r="H398" i="14"/>
  <c r="D398" i="14"/>
  <c r="F398" i="14"/>
  <c r="M388" i="14"/>
  <c r="M381" i="14"/>
  <c r="M363" i="14"/>
  <c r="F63" i="11" s="1"/>
  <c r="N332" i="14"/>
  <c r="I332" i="14"/>
  <c r="E332" i="14"/>
  <c r="G107" i="14"/>
  <c r="M93" i="14"/>
  <c r="F22" i="11" s="1"/>
  <c r="G42" i="14"/>
  <c r="M56" i="14"/>
  <c r="F17" i="11" s="1"/>
  <c r="G17" i="11" s="1"/>
  <c r="AQ167" i="32"/>
  <c r="BG167" i="32"/>
  <c r="BO167" i="32"/>
  <c r="F6" i="10"/>
  <c r="Q756" i="54"/>
  <c r="E12" i="55" s="1"/>
  <c r="F48" i="10"/>
  <c r="G48" i="10" s="1"/>
  <c r="C209" i="12"/>
  <c r="M376" i="14"/>
  <c r="F65" i="11" s="1"/>
  <c r="M276" i="14"/>
  <c r="F50" i="11" s="1"/>
  <c r="G50" i="11" s="1"/>
  <c r="M259" i="14"/>
  <c r="F46" i="11" s="1"/>
  <c r="M247" i="14"/>
  <c r="F43" i="11" s="1"/>
  <c r="N192" i="14"/>
  <c r="M166" i="14"/>
  <c r="F31" i="11" s="1"/>
  <c r="G31" i="11" s="1"/>
  <c r="J107" i="14"/>
  <c r="F107" i="14"/>
  <c r="C258" i="12"/>
  <c r="F39" i="10"/>
  <c r="F38" i="10" s="1"/>
  <c r="C75" i="10" s="1"/>
  <c r="F44" i="10"/>
  <c r="G45" i="10"/>
  <c r="M399" i="14"/>
  <c r="F68" i="11" s="1"/>
  <c r="N380" i="14"/>
  <c r="I380" i="14"/>
  <c r="E380" i="14"/>
  <c r="K332" i="14"/>
  <c r="M333" i="14"/>
  <c r="F59" i="11" s="1"/>
  <c r="C332" i="14"/>
  <c r="C107" i="14"/>
  <c r="K42" i="14"/>
  <c r="C42" i="14"/>
  <c r="J42" i="14"/>
  <c r="F42" i="14"/>
  <c r="CV75" i="32"/>
  <c r="CV71" i="32"/>
  <c r="CV125" i="32"/>
  <c r="K398" i="14"/>
  <c r="G398" i="14"/>
  <c r="C398" i="14"/>
  <c r="J380" i="14"/>
  <c r="F380" i="14"/>
  <c r="L332" i="14"/>
  <c r="H332" i="14"/>
  <c r="D332" i="14"/>
  <c r="M295" i="14"/>
  <c r="F52" i="11" s="1"/>
  <c r="M285" i="14"/>
  <c r="F51" i="11" s="1"/>
  <c r="G51" i="11" s="1"/>
  <c r="M267" i="14"/>
  <c r="F48" i="11" s="1"/>
  <c r="G48" i="11" s="1"/>
  <c r="M264" i="14"/>
  <c r="F47" i="11" s="1"/>
  <c r="L251" i="14"/>
  <c r="H251" i="14"/>
  <c r="D251" i="14"/>
  <c r="M241" i="14"/>
  <c r="F42" i="11" s="1"/>
  <c r="M219" i="14"/>
  <c r="F38" i="11" s="1"/>
  <c r="G38" i="11" s="1"/>
  <c r="M209" i="14"/>
  <c r="F37" i="11" s="1"/>
  <c r="J192" i="14"/>
  <c r="F192" i="14"/>
  <c r="M138" i="14"/>
  <c r="F28" i="11" s="1"/>
  <c r="G28" i="11" s="1"/>
  <c r="N107" i="14"/>
  <c r="I107" i="14"/>
  <c r="E107" i="14"/>
  <c r="M97" i="14"/>
  <c r="F23" i="11" s="1"/>
  <c r="G23" i="11" s="1"/>
  <c r="M84" i="14"/>
  <c r="F20" i="11" s="1"/>
  <c r="G20" i="11" s="1"/>
  <c r="AQ65" i="32"/>
  <c r="BO65" i="32"/>
  <c r="AQ58" i="32"/>
  <c r="BG58" i="32" s="1"/>
  <c r="BO58" i="32"/>
  <c r="BO39" i="32"/>
  <c r="AQ39" i="32"/>
  <c r="BG39" i="32" s="1"/>
  <c r="F43" i="24"/>
  <c r="M420" i="14"/>
  <c r="F71" i="11" s="1"/>
  <c r="M353" i="14"/>
  <c r="F62" i="11" s="1"/>
  <c r="M346" i="14"/>
  <c r="F61" i="11" s="1"/>
  <c r="J332" i="14"/>
  <c r="F332" i="14"/>
  <c r="M274" i="14"/>
  <c r="F49" i="11" s="1"/>
  <c r="N251" i="14"/>
  <c r="J251" i="14"/>
  <c r="F251" i="14"/>
  <c r="M193" i="14"/>
  <c r="F35" i="11" s="1"/>
  <c r="D192" i="14"/>
  <c r="M118" i="14"/>
  <c r="F26" i="11" s="1"/>
  <c r="G26" i="11" s="1"/>
  <c r="M108" i="14"/>
  <c r="F25" i="11" s="1"/>
  <c r="M87" i="14"/>
  <c r="F21" i="11" s="1"/>
  <c r="G21" i="11" s="1"/>
  <c r="H42" i="14"/>
  <c r="N42" i="14"/>
  <c r="I42" i="14"/>
  <c r="E42" i="14"/>
  <c r="M52" i="14"/>
  <c r="F16" i="11" s="1"/>
  <c r="G16" i="11" s="1"/>
  <c r="M11" i="14"/>
  <c r="F8" i="11" s="1"/>
  <c r="G8" i="11" s="1"/>
  <c r="J5" i="14"/>
  <c r="F5" i="14"/>
  <c r="BO148" i="32"/>
  <c r="AQ148" i="32"/>
  <c r="AQ126" i="32"/>
  <c r="BO126" i="32"/>
  <c r="BO116" i="32"/>
  <c r="AQ116" i="32"/>
  <c r="BG116" i="32" s="1"/>
  <c r="BO111" i="32"/>
  <c r="AQ111" i="32"/>
  <c r="BG111" i="32" s="1"/>
  <c r="AQ59" i="32"/>
  <c r="BG59" i="32" s="1"/>
  <c r="BO59" i="32"/>
  <c r="F89" i="24"/>
  <c r="M43" i="14"/>
  <c r="F15" i="11" s="1"/>
  <c r="R14" i="45"/>
  <c r="AQ26" i="32"/>
  <c r="BG26" i="32" s="1"/>
  <c r="BO26" i="32"/>
  <c r="M39" i="14"/>
  <c r="F13" i="11" s="1"/>
  <c r="L5" i="14"/>
  <c r="H5" i="14"/>
  <c r="D5" i="14"/>
  <c r="Q756" i="62"/>
  <c r="R27" i="45"/>
  <c r="Q72" i="45"/>
  <c r="R36" i="45" s="1"/>
  <c r="AQ146" i="32"/>
  <c r="BO146" i="32"/>
  <c r="BO107" i="32"/>
  <c r="AQ107" i="32"/>
  <c r="AQ82" i="32"/>
  <c r="BO82" i="32"/>
  <c r="AQ74" i="32"/>
  <c r="BG74" i="32" s="1"/>
  <c r="BO74" i="32"/>
  <c r="AQ69" i="32"/>
  <c r="BG69" i="32" s="1"/>
  <c r="BO69" i="32"/>
  <c r="AQ15" i="32"/>
  <c r="BG15" i="32" s="1"/>
  <c r="BO15" i="32"/>
  <c r="AQ11" i="32"/>
  <c r="BO11" i="32"/>
  <c r="F4" i="24"/>
  <c r="Q588" i="63"/>
  <c r="Q756" i="63" s="1"/>
  <c r="J756" i="63"/>
  <c r="H27" i="57"/>
  <c r="H23" i="57"/>
  <c r="H19" i="57"/>
  <c r="H15" i="57"/>
  <c r="H11" i="57"/>
  <c r="H7" i="57"/>
  <c r="H3" i="57"/>
  <c r="B40" i="55"/>
  <c r="B30" i="55" s="1"/>
  <c r="C32" i="55" s="1"/>
  <c r="C33" i="55" s="1"/>
  <c r="D34" i="55" s="1"/>
  <c r="E24" i="55"/>
  <c r="C5" i="55" s="1"/>
  <c r="C14" i="55" s="1"/>
  <c r="C16" i="55" s="1"/>
  <c r="BG163" i="32"/>
  <c r="CV163" i="32" s="1"/>
  <c r="AQ158" i="32"/>
  <c r="AQ138" i="32"/>
  <c r="BG138" i="32" s="1"/>
  <c r="AQ114" i="32"/>
  <c r="AQ112" i="32"/>
  <c r="BG112" i="32" s="1"/>
  <c r="AQ91" i="32"/>
  <c r="AQ55" i="32"/>
  <c r="AQ50" i="32"/>
  <c r="BO42" i="32"/>
  <c r="CV42" i="32" s="1"/>
  <c r="BO18" i="32"/>
  <c r="CV18" i="32" s="1"/>
  <c r="H26" i="57"/>
  <c r="H22" i="57"/>
  <c r="H18" i="57"/>
  <c r="H14" i="57"/>
  <c r="H10" i="57"/>
  <c r="H6" i="57"/>
  <c r="E11" i="55"/>
  <c r="G17" i="55" s="1"/>
  <c r="G19" i="55" s="1"/>
  <c r="H29" i="57"/>
  <c r="H25" i="57"/>
  <c r="H21" i="57"/>
  <c r="H17" i="57"/>
  <c r="H13" i="57"/>
  <c r="H9" i="57"/>
  <c r="BO164" i="32"/>
  <c r="CV164" i="32" s="1"/>
  <c r="BO158" i="32"/>
  <c r="AQ118" i="32"/>
  <c r="BO118" i="32"/>
  <c r="BG100" i="32"/>
  <c r="CV64" i="32"/>
  <c r="CV17" i="32"/>
  <c r="BO133" i="32"/>
  <c r="CV133" i="32" s="1"/>
  <c r="BO162" i="32"/>
  <c r="CV162" i="32" s="1"/>
  <c r="BG137" i="32"/>
  <c r="AQ144" i="32"/>
  <c r="BO144" i="32"/>
  <c r="AQ134" i="32"/>
  <c r="BO134" i="32"/>
  <c r="BO103" i="32"/>
  <c r="AQ103" i="32"/>
  <c r="AQ70" i="32"/>
  <c r="BO70" i="32"/>
  <c r="AQ56" i="32"/>
  <c r="BO56" i="32"/>
  <c r="AQ51" i="32"/>
  <c r="BO51" i="32"/>
  <c r="AQ46" i="32"/>
  <c r="BO46" i="32"/>
  <c r="AQ30" i="32"/>
  <c r="BO30" i="32"/>
  <c r="BO19" i="32"/>
  <c r="AQ150" i="32"/>
  <c r="BO150" i="32"/>
  <c r="BO88" i="32"/>
  <c r="AQ88" i="32"/>
  <c r="AQ35" i="32"/>
  <c r="BO35" i="32"/>
  <c r="AQ8" i="32"/>
  <c r="BO8" i="32"/>
  <c r="AQ143" i="32"/>
  <c r="BG145" i="32"/>
  <c r="AQ128" i="32"/>
  <c r="BO128" i="32"/>
  <c r="BG108" i="32"/>
  <c r="AQ67" i="32"/>
  <c r="BO67" i="32"/>
  <c r="AQ24" i="32"/>
  <c r="BO24" i="32"/>
  <c r="BG19" i="32"/>
  <c r="AQ29" i="32"/>
  <c r="AQ45" i="32"/>
  <c r="BO102" i="32"/>
  <c r="CV102" i="32" s="1"/>
  <c r="CV129" i="32"/>
  <c r="BG117" i="32"/>
  <c r="BO100" i="32"/>
  <c r="BO95" i="32"/>
  <c r="AQ95" i="32"/>
  <c r="AQ62" i="32"/>
  <c r="BO62" i="32"/>
  <c r="AQ40" i="32"/>
  <c r="BO40" i="32"/>
  <c r="BO22" i="32"/>
  <c r="AQ22" i="32"/>
  <c r="CV13" i="32" l="1"/>
  <c r="CV14" i="32"/>
  <c r="CV80" i="32"/>
  <c r="C82" i="11"/>
  <c r="F430" i="14"/>
  <c r="E430" i="14"/>
  <c r="M251" i="14"/>
  <c r="M310" i="14"/>
  <c r="D430" i="14"/>
  <c r="C90" i="11" s="1"/>
  <c r="J430" i="14"/>
  <c r="K430" i="14"/>
  <c r="C89" i="11" s="1"/>
  <c r="G430" i="14"/>
  <c r="H430" i="14"/>
  <c r="N430" i="14"/>
  <c r="M380" i="14"/>
  <c r="F66" i="11" s="1"/>
  <c r="C83" i="11" s="1"/>
  <c r="CV117" i="32"/>
  <c r="CV72" i="32"/>
  <c r="CV145" i="32"/>
  <c r="CV84" i="32"/>
  <c r="CV53" i="32"/>
  <c r="CV139" i="32"/>
  <c r="CV10" i="32"/>
  <c r="CV108" i="32"/>
  <c r="CV137" i="32"/>
  <c r="CV167" i="32"/>
  <c r="CV158" i="32"/>
  <c r="B30" i="44"/>
  <c r="C31" i="44" s="1"/>
  <c r="C32" i="44" s="1"/>
  <c r="D33" i="44" s="1"/>
  <c r="CV37" i="32"/>
  <c r="CV87" i="32"/>
  <c r="CV96" i="32"/>
  <c r="CV15" i="32"/>
  <c r="CV136" i="32"/>
  <c r="CV78" i="32"/>
  <c r="CV105" i="32"/>
  <c r="CV121" i="32"/>
  <c r="C14" i="44"/>
  <c r="C16" i="44" s="1"/>
  <c r="CV138" i="32"/>
  <c r="CV122" i="32"/>
  <c r="CV116" i="32"/>
  <c r="CV26" i="32"/>
  <c r="CV58" i="32"/>
  <c r="CV39" i="32"/>
  <c r="BG99" i="32"/>
  <c r="CV99" i="32" s="1"/>
  <c r="CV111" i="32"/>
  <c r="BG109" i="32"/>
  <c r="CV109" i="32" s="1"/>
  <c r="BG55" i="32"/>
  <c r="CV55" i="32" s="1"/>
  <c r="BG148" i="32"/>
  <c r="CV148" i="32" s="1"/>
  <c r="F34" i="11"/>
  <c r="G34" i="11" s="1"/>
  <c r="G35" i="11"/>
  <c r="G68" i="11"/>
  <c r="C208" i="12"/>
  <c r="F34" i="10"/>
  <c r="C430" i="14"/>
  <c r="C88" i="11" s="1"/>
  <c r="M5" i="14"/>
  <c r="CV19" i="32"/>
  <c r="BG114" i="32"/>
  <c r="CV114" i="32" s="1"/>
  <c r="H31" i="57"/>
  <c r="BG11" i="32"/>
  <c r="CV11" i="32" s="1"/>
  <c r="CV69" i="32"/>
  <c r="BG82" i="32"/>
  <c r="CV82" i="32" s="1"/>
  <c r="R39" i="45"/>
  <c r="R71" i="45"/>
  <c r="CV59" i="32"/>
  <c r="I430" i="14"/>
  <c r="G25" i="11"/>
  <c r="F24" i="11"/>
  <c r="G24" i="11" s="1"/>
  <c r="M107" i="14"/>
  <c r="G46" i="11"/>
  <c r="F44" i="11"/>
  <c r="G6" i="10"/>
  <c r="BG146" i="32"/>
  <c r="CV146" i="32" s="1"/>
  <c r="R13" i="45"/>
  <c r="R16" i="45"/>
  <c r="R19" i="45"/>
  <c r="R26" i="45"/>
  <c r="R29" i="45"/>
  <c r="R32" i="45"/>
  <c r="R35" i="45"/>
  <c r="R38" i="45"/>
  <c r="R41" i="45"/>
  <c r="R44" i="45"/>
  <c r="R47" i="45"/>
  <c r="R50" i="45"/>
  <c r="R53" i="45"/>
  <c r="R62" i="45"/>
  <c r="R65" i="45"/>
  <c r="R4" i="45"/>
  <c r="R7" i="45"/>
  <c r="R10" i="45"/>
  <c r="R17" i="45"/>
  <c r="R20" i="45"/>
  <c r="R23" i="45"/>
  <c r="R30" i="45"/>
  <c r="R33" i="45"/>
  <c r="R48" i="45"/>
  <c r="R51" i="45"/>
  <c r="R54" i="45"/>
  <c r="R57" i="45"/>
  <c r="R60" i="45"/>
  <c r="R63" i="45"/>
  <c r="R66" i="45"/>
  <c r="R69" i="45"/>
  <c r="R5" i="45"/>
  <c r="R8" i="45"/>
  <c r="R11" i="45"/>
  <c r="R21" i="45"/>
  <c r="R24" i="45"/>
  <c r="R55" i="45"/>
  <c r="R58" i="45"/>
  <c r="R67" i="45"/>
  <c r="R70" i="45"/>
  <c r="R72" i="45"/>
  <c r="R12" i="45"/>
  <c r="R18" i="45"/>
  <c r="R22" i="45"/>
  <c r="R28" i="45"/>
  <c r="R34" i="45"/>
  <c r="R40" i="45"/>
  <c r="R46" i="45"/>
  <c r="R52" i="45"/>
  <c r="R61" i="45"/>
  <c r="R9" i="45"/>
  <c r="R15" i="45"/>
  <c r="R37" i="45"/>
  <c r="R64" i="45"/>
  <c r="R31" i="45"/>
  <c r="R25" i="45"/>
  <c r="R49" i="45"/>
  <c r="R43" i="45"/>
  <c r="R45" i="45"/>
  <c r="G15" i="11"/>
  <c r="F14" i="11"/>
  <c r="G14" i="11" s="1"/>
  <c r="R42" i="45"/>
  <c r="BG65" i="32"/>
  <c r="CV65" i="32" s="1"/>
  <c r="M332" i="14"/>
  <c r="D14" i="55"/>
  <c r="D16" i="55" s="1"/>
  <c r="D18" i="55" s="1"/>
  <c r="F12" i="55"/>
  <c r="C293" i="12"/>
  <c r="CV112" i="32"/>
  <c r="CV100" i="32"/>
  <c r="BG91" i="32"/>
  <c r="CV91" i="32" s="1"/>
  <c r="BG50" i="32"/>
  <c r="CV50" i="32" s="1"/>
  <c r="F147" i="24"/>
  <c r="CV74" i="32"/>
  <c r="BG107" i="32"/>
  <c r="CV107" i="32" s="1"/>
  <c r="R3" i="45"/>
  <c r="R68" i="45"/>
  <c r="R6" i="45"/>
  <c r="BG126" i="32"/>
  <c r="CV126" i="32" s="1"/>
  <c r="R56" i="45"/>
  <c r="R59" i="45"/>
  <c r="M42" i="14"/>
  <c r="F58" i="11"/>
  <c r="C68" i="10"/>
  <c r="G44" i="10"/>
  <c r="M192" i="14"/>
  <c r="G7" i="11"/>
  <c r="F6" i="11"/>
  <c r="BG29" i="32"/>
  <c r="CV29" i="32" s="1"/>
  <c r="BG30" i="32"/>
  <c r="CV30" i="32" s="1"/>
  <c r="BG51" i="32"/>
  <c r="CV51" i="32" s="1"/>
  <c r="BG134" i="32"/>
  <c r="CV134" i="32" s="1"/>
  <c r="BG22" i="32"/>
  <c r="CV22" i="32" s="1"/>
  <c r="BG35" i="32"/>
  <c r="CV35" i="32" s="1"/>
  <c r="BG150" i="32"/>
  <c r="CV150" i="32" s="1"/>
  <c r="BG103" i="32"/>
  <c r="CV103" i="32" s="1"/>
  <c r="BG40" i="32"/>
  <c r="CV40" i="32" s="1"/>
  <c r="BG67" i="32"/>
  <c r="CV67" i="32" s="1"/>
  <c r="BG128" i="32"/>
  <c r="CV128" i="32" s="1"/>
  <c r="BO178" i="32"/>
  <c r="BG88" i="32"/>
  <c r="CV88" i="32" s="1"/>
  <c r="BG46" i="32"/>
  <c r="CV46" i="32" s="1"/>
  <c r="BG56" i="32"/>
  <c r="CV56" i="32" s="1"/>
  <c r="BG144" i="32"/>
  <c r="CV144" i="32" s="1"/>
  <c r="BG24" i="32"/>
  <c r="CV24" i="32" s="1"/>
  <c r="BG70" i="32"/>
  <c r="CV70" i="32" s="1"/>
  <c r="BG62" i="32"/>
  <c r="CV62" i="32" s="1"/>
  <c r="BG95" i="32"/>
  <c r="CV95" i="32" s="1"/>
  <c r="BG45" i="32"/>
  <c r="CV45" i="32" s="1"/>
  <c r="BG143" i="32"/>
  <c r="CV143" i="32" s="1"/>
  <c r="BG8" i="32"/>
  <c r="AQ178" i="32"/>
  <c r="BG118" i="32"/>
  <c r="CV118" i="32" s="1"/>
  <c r="C92" i="11" l="1"/>
  <c r="C91" i="11"/>
  <c r="G44" i="11"/>
  <c r="C80" i="11"/>
  <c r="BG178" i="32"/>
  <c r="F33" i="10"/>
  <c r="G34" i="10"/>
  <c r="C79" i="11"/>
  <c r="G6" i="11"/>
  <c r="CV8" i="32"/>
  <c r="CV178" i="32" s="1"/>
  <c r="G33" i="10" l="1"/>
  <c r="C67" i="10"/>
  <c r="F61" i="10"/>
  <c r="G61" i="10" s="1"/>
  <c r="C73" i="10"/>
  <c r="C70" i="10" l="1"/>
  <c r="D67" i="10" s="1"/>
  <c r="C79" i="10"/>
  <c r="D77" i="10" l="1"/>
  <c r="D76" i="10"/>
  <c r="D74" i="10"/>
  <c r="D75" i="10"/>
  <c r="D78" i="10"/>
  <c r="D69" i="10"/>
  <c r="D68" i="10"/>
  <c r="D73" i="10"/>
  <c r="D70" i="10" l="1"/>
  <c r="D79" i="10"/>
  <c r="M429" i="14"/>
  <c r="L428" i="14"/>
  <c r="M428" i="14" s="1"/>
  <c r="F74" i="11" s="1"/>
  <c r="G74" i="11" l="1"/>
  <c r="F67" i="11"/>
  <c r="L398" i="14"/>
  <c r="L430" i="14" l="1"/>
  <c r="C93" i="11" s="1"/>
  <c r="M398" i="14"/>
  <c r="M430" i="14" s="1"/>
  <c r="C81" i="11"/>
  <c r="G67" i="11"/>
  <c r="F75" i="11"/>
  <c r="G75" i="11" s="1"/>
  <c r="C84" i="11" l="1"/>
  <c r="D81" i="11" s="1"/>
  <c r="C94" i="11"/>
  <c r="D93" i="11" s="1"/>
  <c r="D90" i="11" l="1"/>
  <c r="D89" i="11"/>
  <c r="D92" i="11"/>
  <c r="D88" i="11"/>
  <c r="D91" i="11"/>
  <c r="D82" i="11"/>
  <c r="D80" i="11"/>
  <c r="D79" i="11"/>
  <c r="D83" i="11"/>
  <c r="D84" i="11" l="1"/>
  <c r="D94" i="11"/>
</calcChain>
</file>

<file path=xl/comments1.xml><?xml version="1.0" encoding="utf-8"?>
<comments xmlns="http://schemas.openxmlformats.org/spreadsheetml/2006/main">
  <authors>
    <author>laura.uribe</author>
  </authors>
  <commentList>
    <comment ref="A1" authorId="0" shapeId="0">
      <text>
        <r>
          <rPr>
            <b/>
            <sz val="11"/>
            <color indexed="81"/>
            <rFont val="Tahoma"/>
            <family val="2"/>
          </rPr>
          <t>Etapa de la planeación vinculado con los objetivos del  Plan Municipal de Desarrollo (PMD)</t>
        </r>
        <r>
          <rPr>
            <sz val="10"/>
            <color indexed="81"/>
            <rFont val="Tahoma"/>
            <family val="2"/>
          </rPr>
          <t xml:space="preserve">
</t>
        </r>
      </text>
    </comment>
  </commentList>
</comments>
</file>

<file path=xl/comments10.xml><?xml version="1.0" encoding="utf-8"?>
<comments xmlns="http://schemas.openxmlformats.org/spreadsheetml/2006/main">
  <authors>
    <author>pedro.monarrez</author>
    <author>Hamlet Rodríguez</author>
  </authors>
  <commentList>
    <comment ref="F91"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137"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G137" authorId="1" shapeId="0">
      <text>
        <r>
          <rPr>
            <b/>
            <sz val="9"/>
            <color indexed="81"/>
            <rFont val="Tahoma"/>
            <family val="2"/>
          </rPr>
          <t>1,267,271.90</t>
        </r>
      </text>
    </comment>
    <comment ref="F138"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139"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G150" authorId="1" shapeId="0">
      <text>
        <r>
          <rPr>
            <b/>
            <sz val="9"/>
            <color indexed="81"/>
            <rFont val="Tahoma"/>
            <family val="2"/>
          </rPr>
          <t>2100000</t>
        </r>
      </text>
    </comment>
    <comment ref="F172"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173"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174"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175"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178"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179"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180"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09"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210"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11"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17"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31"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232"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33"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34"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G242" authorId="1" shapeId="0">
      <text>
        <r>
          <rPr>
            <b/>
            <sz val="9"/>
            <color indexed="81"/>
            <rFont val="Tahoma"/>
            <family val="2"/>
          </rPr>
          <t>2800000</t>
        </r>
      </text>
    </comment>
    <comment ref="G253" authorId="1" shapeId="0">
      <text>
        <r>
          <rPr>
            <b/>
            <sz val="9"/>
            <color indexed="81"/>
            <rFont val="Tahoma"/>
            <family val="2"/>
          </rPr>
          <t>2,000,000</t>
        </r>
      </text>
    </comment>
    <comment ref="N253" authorId="1" shapeId="0">
      <text>
        <r>
          <rPr>
            <b/>
            <sz val="9"/>
            <color indexed="81"/>
            <rFont val="Tahoma"/>
            <family val="2"/>
          </rPr>
          <t xml:space="preserve">3,000,000
</t>
        </r>
      </text>
    </comment>
    <comment ref="F266"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267"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68"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76"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277"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78"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96"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26"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327"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28"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45"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346"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47"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56"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78"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95"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396"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97"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412"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414"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469"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470"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471"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490"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List>
</comments>
</file>

<file path=xl/comments11.xml><?xml version="1.0" encoding="utf-8"?>
<comments xmlns="http://schemas.openxmlformats.org/spreadsheetml/2006/main">
  <authors>
    <author>pedro.monarrez</author>
    <author>Hamlet Rodríguez</author>
  </authors>
  <commentList>
    <comment ref="F144"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G144" authorId="1" shapeId="0">
      <text>
        <r>
          <rPr>
            <b/>
            <sz val="9"/>
            <color indexed="81"/>
            <rFont val="Tahoma"/>
            <family val="2"/>
          </rPr>
          <t>1,267,271.90</t>
        </r>
      </text>
    </comment>
    <comment ref="G155" authorId="1" shapeId="0">
      <text>
        <r>
          <rPr>
            <b/>
            <sz val="9"/>
            <color indexed="81"/>
            <rFont val="Tahoma"/>
            <family val="2"/>
          </rPr>
          <t>2100000</t>
        </r>
      </text>
    </comment>
    <comment ref="F180"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188"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220"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244"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G252" authorId="1" shapeId="0">
      <text>
        <r>
          <rPr>
            <b/>
            <sz val="9"/>
            <color indexed="81"/>
            <rFont val="Tahoma"/>
            <family val="2"/>
          </rPr>
          <t>2800000</t>
        </r>
      </text>
    </comment>
    <comment ref="G263" authorId="1" shapeId="0">
      <text>
        <r>
          <rPr>
            <b/>
            <sz val="9"/>
            <color indexed="81"/>
            <rFont val="Tahoma"/>
            <family val="2"/>
          </rPr>
          <t>2,000,000</t>
        </r>
      </text>
    </comment>
    <comment ref="N263" authorId="1" shapeId="0">
      <text>
        <r>
          <rPr>
            <b/>
            <sz val="9"/>
            <color indexed="81"/>
            <rFont val="Tahoma"/>
            <family val="2"/>
          </rPr>
          <t xml:space="preserve">3,000,000
</t>
        </r>
      </text>
    </comment>
    <comment ref="F280"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291"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347"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367"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420"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438"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499"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List>
</comments>
</file>

<file path=xl/comments12.xml><?xml version="1.0" encoding="utf-8"?>
<comments xmlns="http://schemas.openxmlformats.org/spreadsheetml/2006/main">
  <authors>
    <author>pedro.monarrez</author>
    <author>Hamlet Rodríguez</author>
  </authors>
  <commentList>
    <comment ref="F91"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137"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G137" authorId="1" shapeId="0">
      <text>
        <r>
          <rPr>
            <b/>
            <sz val="9"/>
            <color indexed="81"/>
            <rFont val="Tahoma"/>
            <family val="2"/>
          </rPr>
          <t>1,267,271.90</t>
        </r>
      </text>
    </comment>
    <comment ref="F138"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139"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G150" authorId="1" shapeId="0">
      <text>
        <r>
          <rPr>
            <b/>
            <sz val="9"/>
            <color indexed="81"/>
            <rFont val="Tahoma"/>
            <family val="2"/>
          </rPr>
          <t>2100000</t>
        </r>
      </text>
    </comment>
    <comment ref="F172"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173"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174"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175"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178"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179"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180"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09"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210"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11"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17"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31"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232"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33"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34"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G242" authorId="1" shapeId="0">
      <text>
        <r>
          <rPr>
            <b/>
            <sz val="9"/>
            <color indexed="81"/>
            <rFont val="Tahoma"/>
            <family val="2"/>
          </rPr>
          <t>2800000</t>
        </r>
      </text>
    </comment>
    <comment ref="G253" authorId="1" shapeId="0">
      <text>
        <r>
          <rPr>
            <b/>
            <sz val="9"/>
            <color indexed="81"/>
            <rFont val="Tahoma"/>
            <family val="2"/>
          </rPr>
          <t>2,000,000</t>
        </r>
      </text>
    </comment>
    <comment ref="N253" authorId="1" shapeId="0">
      <text>
        <r>
          <rPr>
            <b/>
            <sz val="9"/>
            <color indexed="81"/>
            <rFont val="Tahoma"/>
            <family val="2"/>
          </rPr>
          <t xml:space="preserve">3,000,000
</t>
        </r>
      </text>
    </comment>
    <comment ref="F266"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267"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68"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76"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277"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78"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96"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26"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327"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28"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45"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346"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47"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56"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78"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95"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396"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97"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412"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414"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469"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470"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471"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490"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List>
</comments>
</file>

<file path=xl/comments13.xml><?xml version="1.0" encoding="utf-8"?>
<comments xmlns="http://schemas.openxmlformats.org/spreadsheetml/2006/main">
  <authors>
    <author>laura.uribe</author>
  </authors>
  <commentList>
    <comment ref="A1" authorId="0" shapeId="0">
      <text>
        <r>
          <rPr>
            <sz val="11"/>
            <color indexed="81"/>
            <rFont val="Tahoma"/>
            <family val="2"/>
          </rPr>
          <t xml:space="preserve">Art. 61 Fracc. II "Presupuestos de Egresos, inciso a) " Las prioridades de gasto, los programas y proyectos, así como la distribución del presupuesto, </t>
        </r>
        <r>
          <rPr>
            <b/>
            <u/>
            <sz val="11"/>
            <color indexed="81"/>
            <rFont val="Tahoma"/>
            <family val="2"/>
          </rPr>
          <t xml:space="preserve">detallando el gasto en servicios personales, incluyendo el analítico de plazas y desgosando cada una de las remuneraciones; </t>
        </r>
        <r>
          <rPr>
            <sz val="11"/>
            <color indexed="81"/>
            <rFont val="Tahoma"/>
            <family val="2"/>
          </rPr>
          <t>.....</t>
        </r>
        <r>
          <rPr>
            <sz val="10"/>
            <color indexed="81"/>
            <rFont val="Tahoma"/>
            <family val="2"/>
          </rPr>
          <t xml:space="preserve">
</t>
        </r>
      </text>
    </comment>
  </commentList>
</comments>
</file>

<file path=xl/comments14.xml><?xml version="1.0" encoding="utf-8"?>
<comments xmlns="http://schemas.openxmlformats.org/spreadsheetml/2006/main">
  <authors>
    <author>Hamlet Rodríguez</author>
  </authors>
  <commentList>
    <comment ref="G49" authorId="0" shapeId="0">
      <text>
        <r>
          <rPr>
            <b/>
            <sz val="9"/>
            <color indexed="81"/>
            <rFont val="Tahoma"/>
            <family val="2"/>
          </rPr>
          <t>2800000</t>
        </r>
      </text>
    </comment>
    <comment ref="G595" authorId="0" shapeId="0">
      <text>
        <r>
          <rPr>
            <b/>
            <sz val="9"/>
            <color indexed="81"/>
            <rFont val="Tahoma"/>
            <family val="2"/>
          </rPr>
          <t>2100000</t>
        </r>
      </text>
    </comment>
    <comment ref="G656" authorId="0" shapeId="0">
      <text>
        <r>
          <rPr>
            <b/>
            <sz val="9"/>
            <color indexed="81"/>
            <rFont val="Tahoma"/>
            <family val="2"/>
          </rPr>
          <t xml:space="preserve">425000
</t>
        </r>
      </text>
    </comment>
    <comment ref="G658" authorId="0" shapeId="0">
      <text>
        <r>
          <rPr>
            <b/>
            <sz val="9"/>
            <color indexed="81"/>
            <rFont val="Tahoma"/>
            <family val="2"/>
          </rPr>
          <t>2,000,000</t>
        </r>
      </text>
    </comment>
    <comment ref="N658" authorId="0" shapeId="0">
      <text>
        <r>
          <rPr>
            <b/>
            <sz val="9"/>
            <color indexed="81"/>
            <rFont val="Tahoma"/>
            <family val="2"/>
          </rPr>
          <t xml:space="preserve">3,000,000
</t>
        </r>
      </text>
    </comment>
    <comment ref="G668" authorId="0" shapeId="0">
      <text>
        <r>
          <rPr>
            <b/>
            <sz val="9"/>
            <color indexed="81"/>
            <rFont val="Tahoma"/>
            <family val="2"/>
          </rPr>
          <t>1,000,000</t>
        </r>
      </text>
    </comment>
    <comment ref="G729" authorId="0" shapeId="0">
      <text>
        <r>
          <rPr>
            <b/>
            <sz val="9"/>
            <color indexed="81"/>
            <rFont val="Tahoma"/>
            <family val="2"/>
          </rPr>
          <t>1,267,271.90</t>
        </r>
      </text>
    </comment>
  </commentList>
</comments>
</file>

<file path=xl/comments15.xml><?xml version="1.0" encoding="utf-8"?>
<comments xmlns="http://schemas.openxmlformats.org/spreadsheetml/2006/main">
  <authors>
    <author>Hamlet Rodríguez</author>
  </authors>
  <commentList>
    <comment ref="G97" authorId="0" shapeId="0">
      <text>
        <r>
          <rPr>
            <b/>
            <sz val="9"/>
            <color indexed="81"/>
            <rFont val="Tahoma"/>
            <family val="2"/>
          </rPr>
          <t>1,267,271.90</t>
        </r>
      </text>
    </comment>
    <comment ref="G382" authorId="0" shapeId="0">
      <text>
        <r>
          <rPr>
            <b/>
            <sz val="9"/>
            <color indexed="81"/>
            <rFont val="Tahoma"/>
            <family val="2"/>
          </rPr>
          <t>2100000</t>
        </r>
      </text>
    </comment>
    <comment ref="G388" authorId="0" shapeId="0">
      <text>
        <r>
          <rPr>
            <b/>
            <sz val="9"/>
            <color indexed="81"/>
            <rFont val="Tahoma"/>
            <family val="2"/>
          </rPr>
          <t>2800000</t>
        </r>
      </text>
    </comment>
    <comment ref="G850" authorId="0" shapeId="0">
      <text>
        <r>
          <rPr>
            <b/>
            <sz val="9"/>
            <color indexed="81"/>
            <rFont val="Tahoma"/>
            <family val="2"/>
          </rPr>
          <t xml:space="preserve">425000
</t>
        </r>
      </text>
    </comment>
    <comment ref="G851" authorId="0" shapeId="0">
      <text>
        <r>
          <rPr>
            <b/>
            <sz val="9"/>
            <color indexed="81"/>
            <rFont val="Tahoma"/>
            <family val="2"/>
          </rPr>
          <t>2,000,000</t>
        </r>
      </text>
    </comment>
    <comment ref="N851" authorId="0" shapeId="0">
      <text>
        <r>
          <rPr>
            <b/>
            <sz val="9"/>
            <color indexed="81"/>
            <rFont val="Tahoma"/>
            <family val="2"/>
          </rPr>
          <t xml:space="preserve">3,000,000
</t>
        </r>
      </text>
    </comment>
    <comment ref="G866" authorId="0" shapeId="0">
      <text>
        <r>
          <rPr>
            <b/>
            <sz val="9"/>
            <color indexed="81"/>
            <rFont val="Tahoma"/>
            <family val="2"/>
          </rPr>
          <t>1,000,000</t>
        </r>
      </text>
    </comment>
  </commentList>
</comments>
</file>

<file path=xl/comments16.xml><?xml version="1.0" encoding="utf-8"?>
<comments xmlns="http://schemas.openxmlformats.org/spreadsheetml/2006/main">
  <authors>
    <author>Hamlet Rodríguez</author>
  </authors>
  <commentList>
    <comment ref="G95" authorId="0" shapeId="0">
      <text>
        <r>
          <rPr>
            <b/>
            <sz val="9"/>
            <color indexed="81"/>
            <rFont val="Tahoma"/>
            <family val="2"/>
          </rPr>
          <t>1,267,271.90</t>
        </r>
      </text>
    </comment>
    <comment ref="G351" authorId="0" shapeId="0">
      <text>
        <r>
          <rPr>
            <b/>
            <sz val="9"/>
            <color indexed="81"/>
            <rFont val="Tahoma"/>
            <family val="2"/>
          </rPr>
          <t>2100000</t>
        </r>
      </text>
    </comment>
    <comment ref="G355" authorId="0" shapeId="0">
      <text>
        <r>
          <rPr>
            <b/>
            <sz val="9"/>
            <color indexed="81"/>
            <rFont val="Tahoma"/>
            <family val="2"/>
          </rPr>
          <t>2800000</t>
        </r>
      </text>
    </comment>
    <comment ref="G736" authorId="0" shapeId="0">
      <text>
        <r>
          <rPr>
            <b/>
            <sz val="9"/>
            <color indexed="81"/>
            <rFont val="Tahoma"/>
            <family val="2"/>
          </rPr>
          <t xml:space="preserve">425000
</t>
        </r>
      </text>
    </comment>
    <comment ref="G737" authorId="0" shapeId="0">
      <text>
        <r>
          <rPr>
            <b/>
            <sz val="9"/>
            <color indexed="81"/>
            <rFont val="Tahoma"/>
            <family val="2"/>
          </rPr>
          <t>2,000,000</t>
        </r>
      </text>
    </comment>
    <comment ref="N737" authorId="0" shapeId="0">
      <text>
        <r>
          <rPr>
            <b/>
            <sz val="9"/>
            <color indexed="81"/>
            <rFont val="Tahoma"/>
            <family val="2"/>
          </rPr>
          <t xml:space="preserve">3,000,000
</t>
        </r>
      </text>
    </comment>
    <comment ref="G749" authorId="0" shapeId="0">
      <text>
        <r>
          <rPr>
            <b/>
            <sz val="9"/>
            <color indexed="81"/>
            <rFont val="Tahoma"/>
            <family val="2"/>
          </rPr>
          <t>1,000,000</t>
        </r>
      </text>
    </comment>
  </commentList>
</comments>
</file>

<file path=xl/comments17.xml><?xml version="1.0" encoding="utf-8"?>
<comments xmlns="http://schemas.openxmlformats.org/spreadsheetml/2006/main">
  <authors>
    <author>Hamlet Rodríguez</author>
  </authors>
  <commentList>
    <comment ref="G49" authorId="0" shapeId="0">
      <text>
        <r>
          <rPr>
            <b/>
            <sz val="9"/>
            <color indexed="81"/>
            <rFont val="Tahoma"/>
            <family val="2"/>
          </rPr>
          <t>2800000</t>
        </r>
      </text>
    </comment>
    <comment ref="G595" authorId="0" shapeId="0">
      <text>
        <r>
          <rPr>
            <b/>
            <sz val="9"/>
            <color indexed="81"/>
            <rFont val="Tahoma"/>
            <family val="2"/>
          </rPr>
          <t>2100000</t>
        </r>
      </text>
    </comment>
    <comment ref="G656" authorId="0" shapeId="0">
      <text>
        <r>
          <rPr>
            <b/>
            <sz val="9"/>
            <color indexed="81"/>
            <rFont val="Tahoma"/>
            <family val="2"/>
          </rPr>
          <t xml:space="preserve">425000
</t>
        </r>
      </text>
    </comment>
    <comment ref="G658" authorId="0" shapeId="0">
      <text>
        <r>
          <rPr>
            <b/>
            <sz val="9"/>
            <color indexed="81"/>
            <rFont val="Tahoma"/>
            <family val="2"/>
          </rPr>
          <t>2,000,000</t>
        </r>
      </text>
    </comment>
    <comment ref="N658" authorId="0" shapeId="0">
      <text>
        <r>
          <rPr>
            <b/>
            <sz val="9"/>
            <color indexed="81"/>
            <rFont val="Tahoma"/>
            <family val="2"/>
          </rPr>
          <t xml:space="preserve">3,000,000
</t>
        </r>
      </text>
    </comment>
    <comment ref="G668" authorId="0" shapeId="0">
      <text>
        <r>
          <rPr>
            <b/>
            <sz val="9"/>
            <color indexed="81"/>
            <rFont val="Tahoma"/>
            <family val="2"/>
          </rPr>
          <t>1,000,000</t>
        </r>
      </text>
    </comment>
    <comment ref="G729" authorId="0" shapeId="0">
      <text>
        <r>
          <rPr>
            <b/>
            <sz val="9"/>
            <color indexed="81"/>
            <rFont val="Tahoma"/>
            <family val="2"/>
          </rPr>
          <t>1,267,271.90</t>
        </r>
      </text>
    </comment>
  </commentList>
</comments>
</file>

<file path=xl/comments18.xml><?xml version="1.0" encoding="utf-8"?>
<comments xmlns="http://schemas.openxmlformats.org/spreadsheetml/2006/main">
  <authors>
    <author>Manuel Fonseca Villaseñor</author>
  </authors>
  <commentList>
    <comment ref="A4" authorId="0" shapeId="0">
      <text>
        <r>
          <rPr>
            <b/>
            <sz val="14"/>
            <color indexed="9"/>
            <rFont val="Calibri"/>
            <family val="2"/>
          </rPr>
          <t>C</t>
        </r>
        <r>
          <rPr>
            <sz val="14"/>
            <color indexed="9"/>
            <rFont val="Calibri"/>
            <family val="2"/>
          </rPr>
          <t>lasificación</t>
        </r>
        <r>
          <rPr>
            <b/>
            <sz val="14"/>
            <color indexed="9"/>
            <rFont val="Calibri"/>
            <family val="2"/>
          </rPr>
          <t xml:space="preserve"> A</t>
        </r>
        <r>
          <rPr>
            <sz val="14"/>
            <color indexed="9"/>
            <rFont val="Calibri"/>
            <family val="2"/>
          </rPr>
          <t>dministrativa</t>
        </r>
      </text>
    </comment>
    <comment ref="B4" authorId="0" shapeId="0">
      <text>
        <r>
          <rPr>
            <b/>
            <sz val="14"/>
            <color indexed="9"/>
            <rFont val="Calibri"/>
            <family val="2"/>
          </rPr>
          <t>U</t>
        </r>
        <r>
          <rPr>
            <sz val="14"/>
            <color indexed="9"/>
            <rFont val="Calibri"/>
            <family val="2"/>
          </rPr>
          <t>nidad</t>
        </r>
        <r>
          <rPr>
            <b/>
            <sz val="14"/>
            <color indexed="9"/>
            <rFont val="Calibri"/>
            <family val="2"/>
          </rPr>
          <t xml:space="preserve"> A</t>
        </r>
        <r>
          <rPr>
            <sz val="14"/>
            <color indexed="9"/>
            <rFont val="Calibri"/>
            <family val="2"/>
          </rPr>
          <t>dministrativa</t>
        </r>
      </text>
    </comment>
  </commentList>
</comments>
</file>

<file path=xl/comments19.xml><?xml version="1.0" encoding="utf-8"?>
<comments xmlns="http://schemas.openxmlformats.org/spreadsheetml/2006/main">
  <authors>
    <author>Manuel Fonseca Villaseñor</author>
    <author>Laura Uribe Quintero</author>
  </authors>
  <commentList>
    <comment ref="A2" authorId="0" shapeId="0">
      <text>
        <r>
          <rPr>
            <b/>
            <sz val="14"/>
            <color indexed="9"/>
            <rFont val="Calibri"/>
            <family val="2"/>
          </rPr>
          <t>FUENTE DE FINANCIAMIENTO</t>
        </r>
      </text>
    </comment>
    <comment ref="B3" authorId="1" shapeId="0">
      <text>
        <r>
          <rPr>
            <sz val="9"/>
            <color indexed="81"/>
            <rFont val="Tahoma"/>
            <family val="2"/>
          </rPr>
          <t>Son los ingresos que se obtienen por</t>
        </r>
        <r>
          <rPr>
            <b/>
            <sz val="9"/>
            <color indexed="81"/>
            <rFont val="Tahoma"/>
            <family val="2"/>
          </rPr>
          <t>:</t>
        </r>
        <r>
          <rPr>
            <b/>
            <u/>
            <sz val="9"/>
            <color indexed="81"/>
            <rFont val="Tahoma"/>
            <family val="2"/>
          </rPr>
          <t xml:space="preserve"> impuestos, contribuciones de mejora, derechos,</t>
        </r>
        <r>
          <rPr>
            <b/>
            <sz val="9"/>
            <color indexed="81"/>
            <rFont val="Tahoma"/>
            <family val="2"/>
          </rPr>
          <t xml:space="preserve"> </t>
        </r>
        <r>
          <rPr>
            <sz val="9"/>
            <color indexed="81"/>
            <rFont val="Tahoma"/>
            <family val="2"/>
          </rPr>
          <t xml:space="preserve">contribuciones distintas a las anteriores causadas en ejercicios fiscales anteriores pendientes de liquidación o pago, </t>
        </r>
        <r>
          <rPr>
            <b/>
            <u/>
            <sz val="9"/>
            <color indexed="81"/>
            <rFont val="Tahoma"/>
            <family val="2"/>
          </rPr>
          <t xml:space="preserve">productos y aprovechamientos; </t>
        </r>
        <r>
          <rPr>
            <sz val="9"/>
            <color indexed="81"/>
            <rFont val="Tahoma"/>
            <family val="2"/>
          </rPr>
          <t xml:space="preserve">cuotas y </t>
        </r>
        <r>
          <rPr>
            <b/>
            <u/>
            <sz val="9"/>
            <color indexed="81"/>
            <rFont val="Tahoma"/>
            <family val="2"/>
          </rPr>
          <t>aportaciones de seguridad social,</t>
        </r>
        <r>
          <rPr>
            <sz val="9"/>
            <color indexed="81"/>
            <rFont val="Tahoma"/>
            <family val="2"/>
          </rPr>
          <t xml:space="preserve"> </t>
        </r>
        <r>
          <rPr>
            <b/>
            <u/>
            <sz val="9"/>
            <color indexed="81"/>
            <rFont val="Tahoma"/>
            <family val="2"/>
          </rPr>
          <t xml:space="preserve">asignaciones y transferencias presupuestarias a: </t>
        </r>
        <r>
          <rPr>
            <sz val="9"/>
            <color indexed="81"/>
            <rFont val="Tahoma"/>
            <family val="2"/>
          </rPr>
          <t xml:space="preserve">los poderes ejecutivo, legislativo y judicial y organismos autónomos, asi como las entidades paraestatales federales, estatales y </t>
        </r>
        <r>
          <rPr>
            <b/>
            <u/>
            <sz val="9"/>
            <color indexed="81"/>
            <rFont val="Tahoma"/>
            <family val="2"/>
          </rPr>
          <t>municipales</t>
        </r>
        <r>
          <rPr>
            <sz val="9"/>
            <color indexed="81"/>
            <rFont val="Tahoma"/>
            <family val="2"/>
          </rPr>
          <t xml:space="preserve">
</t>
        </r>
      </text>
    </comment>
    <comment ref="B11" authorId="1" shapeId="0">
      <text>
        <r>
          <rPr>
            <sz val="9"/>
            <color indexed="81"/>
            <rFont val="Tahoma"/>
            <family val="2"/>
          </rPr>
          <t xml:space="preserve">Son los recursos provenientes de </t>
        </r>
        <r>
          <rPr>
            <b/>
            <u/>
            <sz val="9"/>
            <color indexed="81"/>
            <rFont val="Tahoma"/>
            <family val="2"/>
          </rPr>
          <t xml:space="preserve">obligaciones contraídas con acreedores nacionales  </t>
        </r>
        <r>
          <rPr>
            <sz val="9"/>
            <color indexed="81"/>
            <rFont val="Tahoma"/>
            <family val="2"/>
          </rPr>
          <t xml:space="preserve">y pagaderos dentro del país en moneda nacional
</t>
        </r>
      </text>
    </comment>
    <comment ref="B16" authorId="1" shapeId="0">
      <text>
        <r>
          <rPr>
            <b/>
            <u/>
            <sz val="9"/>
            <color indexed="81"/>
            <rFont val="Tahoma"/>
            <family val="2"/>
          </rPr>
          <t xml:space="preserve">Recursos "generados" por los  </t>
        </r>
        <r>
          <rPr>
            <sz val="9"/>
            <color indexed="81"/>
            <rFont val="Tahoma"/>
            <family val="2"/>
          </rPr>
          <t xml:space="preserve">poderes legislativo, judicial y </t>
        </r>
        <r>
          <rPr>
            <b/>
            <u/>
            <sz val="9"/>
            <color indexed="81"/>
            <rFont val="Tahoma"/>
            <family val="2"/>
          </rPr>
          <t xml:space="preserve">organismos autónomos y municipios </t>
        </r>
        <r>
          <rPr>
            <sz val="9"/>
            <color indexed="81"/>
            <rFont val="Tahoma"/>
            <family val="2"/>
          </rPr>
          <t xml:space="preserve"> así como las </t>
        </r>
        <r>
          <rPr>
            <b/>
            <u/>
            <sz val="9"/>
            <color indexed="81"/>
            <rFont val="Tahoma"/>
            <family val="2"/>
          </rPr>
          <t>entidades paraestatales o paramunicipales respectivas ……..</t>
        </r>
        <r>
          <rPr>
            <sz val="9"/>
            <color indexed="81"/>
            <rFont val="Tahoma"/>
            <family val="2"/>
          </rPr>
          <t xml:space="preserve">
</t>
        </r>
      </text>
    </comment>
    <comment ref="B18" authorId="1" shapeId="0">
      <text>
        <r>
          <rPr>
            <sz val="9"/>
            <color indexed="81"/>
            <rFont val="Tahoma"/>
            <family val="2"/>
          </rPr>
          <t xml:space="preserve">Son los recursos por </t>
        </r>
        <r>
          <rPr>
            <b/>
            <u/>
            <sz val="9"/>
            <color indexed="81"/>
            <rFont val="Tahoma"/>
            <family val="2"/>
          </rPr>
          <t xml:space="preserve">subsidios, asignaciones presupuestarias y fondos derivados de la Ley de Ingresos de la Federación o del Presupuesto de Egresos de la Federación, y que se destinan a los gobiernos Estatales o Municipales
</t>
        </r>
        <r>
          <rPr>
            <sz val="9"/>
            <color indexed="81"/>
            <rFont val="Tahoma"/>
            <family val="2"/>
          </rPr>
          <t xml:space="preserve">
</t>
        </r>
      </text>
    </comment>
    <comment ref="B26" authorId="1" shapeId="0">
      <text>
        <r>
          <rPr>
            <b/>
            <sz val="9"/>
            <color indexed="81"/>
            <rFont val="Tahoma"/>
            <family val="2"/>
          </rPr>
          <t xml:space="preserve">Son los recursos por </t>
        </r>
        <r>
          <rPr>
            <b/>
            <u/>
            <sz val="9"/>
            <color indexed="81"/>
            <rFont val="Tahoma"/>
            <family val="2"/>
          </rPr>
          <t>Subsidios, asignaciones presupuestarias y fondos derivados de la ley de Ingresos Estatal o Presupuesto de Egresos Estatal</t>
        </r>
        <r>
          <rPr>
            <sz val="9"/>
            <color indexed="81"/>
            <rFont val="Tahoma"/>
            <family val="2"/>
          </rPr>
          <t xml:space="preserve">
y que se destinan a los gobiernos Municipales.</t>
        </r>
      </text>
    </comment>
    <comment ref="B31" authorId="1" shapeId="0">
      <text>
        <r>
          <rPr>
            <b/>
            <sz val="9"/>
            <color indexed="81"/>
            <rFont val="Tahoma"/>
            <family val="2"/>
          </rPr>
          <t xml:space="preserve">Son los recursos provenientes del sector privado, de fondos internacionales y otros no comprendidos en los numerales anteriores
</t>
        </r>
        <r>
          <rPr>
            <sz val="9"/>
            <color indexed="81"/>
            <rFont val="Tahoma"/>
            <family val="2"/>
          </rPr>
          <t xml:space="preserve">
</t>
        </r>
      </text>
    </comment>
  </commentList>
</comments>
</file>

<file path=xl/comments2.xml><?xml version="1.0" encoding="utf-8"?>
<comments xmlns="http://schemas.openxmlformats.org/spreadsheetml/2006/main">
  <authors>
    <author>laura.uribe</author>
  </authors>
  <commentList>
    <comment ref="B1" authorId="0" shapeId="0">
      <text>
        <r>
          <rPr>
            <sz val="10"/>
            <color indexed="81"/>
            <rFont val="Tahoma"/>
            <family val="2"/>
          </rPr>
          <t xml:space="preserve">Etapa de la planeación que está vinculada con el Programa Operativo Anual (POA).
Problemática y prioridades plasmadas en el (Plan Municipal de Desarrollo) PMD y que podrían modificarlo
  </t>
        </r>
      </text>
    </comment>
    <comment ref="C5" authorId="0" shapeId="0">
      <text>
        <r>
          <rPr>
            <sz val="10"/>
            <color indexed="81"/>
            <rFont val="Tahoma"/>
            <family val="2"/>
          </rPr>
          <t xml:space="preserve">* Resume la situación problemática en forma clara y breve.
* Se formula como un hecho negativo, o como una situación que debe ser revertida.
* Define la problación afectada o el área de enfoque.
* Hace una referencia cuantitativa que permite una verificación.
</t>
        </r>
      </text>
    </comment>
    <comment ref="C9" authorId="0" shapeId="0">
      <text>
        <r>
          <rPr>
            <sz val="10"/>
            <color indexed="81"/>
            <rFont val="Tahoma"/>
            <family val="2"/>
          </rPr>
          <t xml:space="preserve">* Resume la situación problemática en forma clara y breve.
* Se formula como un hecho negativo, o como una situación que debe ser revertida.
* Define la problación afectada o el área de enfoque.
* Hace una referencia cuantitativa que permite una verificación.
</t>
        </r>
      </text>
    </comment>
    <comment ref="C11" authorId="0" shapeId="0">
      <text>
        <r>
          <rPr>
            <sz val="10"/>
            <color indexed="81"/>
            <rFont val="Tahoma"/>
            <family val="2"/>
          </rPr>
          <t xml:space="preserve">* Resume la situación problemática en forma clara y breve.
* Se formula como un hecho negativo, o como una situación que debe ser revertida.
* Define la problación afectada o el área de enfoque.
* Hace una referencia cuantitativa que permite una verificación.
</t>
        </r>
      </text>
    </comment>
  </commentList>
</comments>
</file>

<file path=xl/comments3.xml><?xml version="1.0" encoding="utf-8"?>
<comments xmlns="http://schemas.openxmlformats.org/spreadsheetml/2006/main">
  <authors>
    <author>laura.uribe</author>
    <author>Laura Uribe Quintero</author>
  </authors>
  <commentList>
    <comment ref="B1" authorId="0" shapeId="0">
      <text>
        <r>
          <rPr>
            <sz val="10"/>
            <color indexed="81"/>
            <rFont val="Tahoma"/>
            <family val="2"/>
          </rPr>
          <t xml:space="preserve">Art.61.- Además de la información prevista en las respectivas leyes en materia financiera, fiscal y </t>
        </r>
        <r>
          <rPr>
            <b/>
            <u/>
            <sz val="10"/>
            <color indexed="81"/>
            <rFont val="Tahoma"/>
            <family val="2"/>
          </rPr>
          <t>presupuestaria y la información señalada en los arts. 46 a 48 de esta Ley</t>
        </r>
        <r>
          <rPr>
            <sz val="10"/>
            <color indexed="81"/>
            <rFont val="Tahoma"/>
            <family val="2"/>
          </rPr>
          <t xml:space="preserve"> la Federación….., los municipios,…. Incluirán en sus respectivas leyes de ingresos y presupuesto de egresos....... la información siguiente:</t>
        </r>
        <r>
          <rPr>
            <sz val="10"/>
            <color indexed="81"/>
            <rFont val="Tahoma"/>
            <family val="2"/>
          </rPr>
          <t xml:space="preserve">
II.- Presupuesto de Egresos: a) Las prioridades del gasto, </t>
        </r>
        <r>
          <rPr>
            <b/>
            <u/>
            <sz val="10"/>
            <color indexed="81"/>
            <rFont val="Tahoma"/>
            <family val="2"/>
          </rPr>
          <t>los programas y proyectos</t>
        </r>
        <r>
          <rPr>
            <sz val="10"/>
            <color indexed="81"/>
            <rFont val="Tahoma"/>
            <family val="2"/>
          </rPr>
          <t xml:space="preserve">.......
b) </t>
        </r>
        <r>
          <rPr>
            <b/>
            <u/>
            <sz val="10"/>
            <color indexed="81"/>
            <rFont val="Tahoma"/>
            <family val="2"/>
          </rPr>
          <t xml:space="preserve">El listado de programas así como sus indicadores estratégicos y de gestión aprobados.
Último párrafo:
</t>
        </r>
        <r>
          <rPr>
            <sz val="10"/>
            <color indexed="81"/>
            <rFont val="Tahoma"/>
            <family val="2"/>
          </rPr>
          <t xml:space="preserve">El consejo establecerá las normas, metodologías, </t>
        </r>
        <r>
          <rPr>
            <b/>
            <u/>
            <sz val="10"/>
            <color indexed="81"/>
            <rFont val="Tahoma"/>
            <family val="2"/>
          </rPr>
          <t xml:space="preserve">clasificadores </t>
        </r>
        <r>
          <rPr>
            <sz val="10"/>
            <color indexed="81"/>
            <rFont val="Tahoma"/>
            <family val="2"/>
          </rPr>
          <t xml:space="preserve"> y los formatos, con la estructura y contenido de la información...</t>
        </r>
      </text>
    </comment>
    <comment ref="W5" authorId="0" shapeId="0">
      <text>
        <r>
          <rPr>
            <sz val="10"/>
            <color indexed="81"/>
            <rFont val="Tahoma"/>
            <family val="2"/>
          </rPr>
          <t>Es la expresión que identifica al indicador y que manifiesta lo que se desea medir con él. Desde el punto de vista operativo, puede expresar al indicador en términos de las variables que en él intervienen;</t>
        </r>
      </text>
    </comment>
    <comment ref="AD5" authorId="0" shapeId="0">
      <text>
        <r>
          <rPr>
            <sz val="10"/>
            <color indexed="81"/>
            <rFont val="Tahoma"/>
            <family val="2"/>
          </rPr>
          <t>Es la expresión que identifica al indicador y que manifiesta lo que se desea medir con él. Desde el punto de vista operativo, puede expresar al indicador en términos de las variables que en él intervienen;</t>
        </r>
      </text>
    </comment>
    <comment ref="AK5" authorId="0" shapeId="0">
      <text>
        <r>
          <rPr>
            <b/>
            <sz val="10"/>
            <color indexed="81"/>
            <rFont val="Tahoma"/>
            <family val="2"/>
          </rPr>
          <t>Se refiere a la expresión matemática del indicador. Determina la forma en que se relacionan las variables;</t>
        </r>
      </text>
    </comment>
    <comment ref="AV5" authorId="0" shapeId="0">
      <text>
        <r>
          <rPr>
            <b/>
            <sz val="10"/>
            <color indexed="81"/>
            <rFont val="Tahoma"/>
            <family val="2"/>
          </rPr>
          <t>Periodicidad en el tiempo con que se realiza la medición del indicador</t>
        </r>
        <r>
          <rPr>
            <sz val="10"/>
            <color indexed="81"/>
            <rFont val="Tahoma"/>
            <family val="2"/>
          </rPr>
          <t xml:space="preserve">
</t>
        </r>
      </text>
    </comment>
    <comment ref="BC5" authorId="1" shapeId="0">
      <text>
        <r>
          <rPr>
            <b/>
            <sz val="9"/>
            <color indexed="81"/>
            <rFont val="Tahoma"/>
            <family val="2"/>
          </rPr>
          <t xml:space="preserve"> hace referencia a la determinación concreta de la forma en que se quiere expresar el resultado de la medición al aplicar el indicador, </t>
        </r>
        <r>
          <rPr>
            <sz val="9"/>
            <color indexed="81"/>
            <rFont val="Tahoma"/>
            <family val="2"/>
          </rPr>
          <t xml:space="preserve">
</t>
        </r>
      </text>
    </comment>
    <comment ref="BN5" authorId="0" shapeId="0">
      <text>
        <r>
          <rPr>
            <b/>
            <sz val="10"/>
            <color indexed="81"/>
            <rFont val="Tahoma"/>
            <family val="2"/>
          </rPr>
          <t xml:space="preserve">Para dar seguimiento, realizar una evaluación adecuada; deberán establecerlose los parámetros de semaforización que </t>
        </r>
        <r>
          <rPr>
            <b/>
            <u/>
            <sz val="10"/>
            <color indexed="81"/>
            <rFont val="Tahoma"/>
            <family val="2"/>
          </rPr>
          <t>indiquen si el cumplimiento del indicador fue adecuado o esperado.</t>
        </r>
        <r>
          <rPr>
            <sz val="10"/>
            <color indexed="81"/>
            <rFont val="Tahoma"/>
            <family val="2"/>
          </rPr>
          <t xml:space="preserve">
</t>
        </r>
      </text>
    </comment>
    <comment ref="BN6" authorId="0" shapeId="0">
      <text>
        <r>
          <rPr>
            <sz val="10"/>
            <color indexed="81"/>
            <rFont val="Tahoma"/>
            <family val="2"/>
          </rPr>
          <t xml:space="preserve">
</t>
        </r>
        <r>
          <rPr>
            <b/>
            <sz val="10"/>
            <color indexed="81"/>
            <rFont val="Tahoma"/>
            <family val="2"/>
          </rPr>
          <t>ACEPTABLE</t>
        </r>
        <r>
          <rPr>
            <sz val="10"/>
            <color indexed="81"/>
            <rFont val="Tahoma"/>
            <family val="2"/>
          </rPr>
          <t xml:space="preserve">
</t>
        </r>
      </text>
    </comment>
    <comment ref="BT6" authorId="0" shapeId="0">
      <text>
        <r>
          <rPr>
            <b/>
            <sz val="10"/>
            <color indexed="81"/>
            <rFont val="Tahoma"/>
            <family val="2"/>
          </rPr>
          <t>CON RIESGO</t>
        </r>
        <r>
          <rPr>
            <sz val="10"/>
            <color indexed="81"/>
            <rFont val="Tahoma"/>
            <family val="2"/>
          </rPr>
          <t xml:space="preserve">
</t>
        </r>
      </text>
    </comment>
    <comment ref="BZ6" authorId="0" shapeId="0">
      <text>
        <r>
          <rPr>
            <sz val="10"/>
            <color indexed="81"/>
            <rFont val="Tahoma"/>
            <family val="2"/>
          </rPr>
          <t xml:space="preserve">
</t>
        </r>
        <r>
          <rPr>
            <b/>
            <sz val="10"/>
            <color indexed="81"/>
            <rFont val="Tahoma"/>
            <family val="2"/>
          </rPr>
          <t>CRÍTICO</t>
        </r>
        <r>
          <rPr>
            <sz val="10"/>
            <color indexed="81"/>
            <rFont val="Tahoma"/>
            <family val="2"/>
          </rPr>
          <t xml:space="preserve">
</t>
        </r>
      </text>
    </comment>
    <comment ref="W7" authorId="1" shapeId="0">
      <text>
        <r>
          <rPr>
            <b/>
            <sz val="9"/>
            <color indexed="81"/>
            <rFont val="Tahoma"/>
            <family val="2"/>
          </rPr>
          <t xml:space="preserve">
a) Eficacia: mide el grado de cumplimiento de los objetivos;
b) Eficiencia: mide la relación entre los productos y servicios generados con respecto a los insumos o recursos utilizados;
c) Calidad: mide los atributos, propiedades o características que deben tener los bienes y servicios para satisfacer los objetivos del programa.
d) Economía: Mide la capacidad para generar y movilizar adecuadamente los recursos financieros:
</t>
        </r>
        <r>
          <rPr>
            <sz val="9"/>
            <color indexed="81"/>
            <rFont val="Tahoma"/>
            <family val="2"/>
          </rPr>
          <t xml:space="preserve">
</t>
        </r>
      </text>
    </comment>
    <comment ref="W9" authorId="1" shapeId="0">
      <text>
        <r>
          <rPr>
            <b/>
            <sz val="9"/>
            <color indexed="81"/>
            <rFont val="Tahoma"/>
            <family val="2"/>
          </rPr>
          <t xml:space="preserve">
a) Eficacia: mide el grado de cumplimiento de los objetivos;
b) Eficiencia: mide la relación entre los productos y servicios generados con respecto a los insumos o recursos utilizados;
c) Calidad: mide los atributos, propiedades o características que deben tener los bienes y servicios para satisfacer los objetivos del programa.
d) Economía: Mide la capacidad para generar y movilizar adecuadamente los recursos financieros:
</t>
        </r>
        <r>
          <rPr>
            <sz val="9"/>
            <color indexed="81"/>
            <rFont val="Tahoma"/>
            <family val="2"/>
          </rPr>
          <t xml:space="preserve">
</t>
        </r>
      </text>
    </comment>
    <comment ref="W11" authorId="1" shapeId="0">
      <text>
        <r>
          <rPr>
            <b/>
            <sz val="9"/>
            <color indexed="81"/>
            <rFont val="Tahoma"/>
            <family val="2"/>
          </rPr>
          <t xml:space="preserve">
a) Eficacia: mide el grado de cumplimiento de los objetivos;
b) Eficiencia: mide la relación entre los productos y servicios generados con respecto a los insumos o recursos utilizados;
c) Calidad: mide los atributos, propiedades o características que deben tener los bienes y servicios para satisfacer los objetivos del programa.
d) Economía: Mide la capacidad para generar y movilizar adecuadamente los recursos financieros:
</t>
        </r>
        <r>
          <rPr>
            <sz val="9"/>
            <color indexed="81"/>
            <rFont val="Tahoma"/>
            <family val="2"/>
          </rPr>
          <t xml:space="preserve">
</t>
        </r>
      </text>
    </comment>
    <comment ref="W13" authorId="1" shapeId="0">
      <text>
        <r>
          <rPr>
            <b/>
            <sz val="9"/>
            <color indexed="81"/>
            <rFont val="Tahoma"/>
            <family val="2"/>
          </rPr>
          <t xml:space="preserve">
a) Eficacia: mide el grado de cumplimiento de los objetivos;
b) Eficiencia: mide la relación entre los productos y servicios generados con respecto a los insumos o recursos utilizados;
c) Calidad: mide los atributos, propiedades o características que deben tener los bienes y servicios para satisfacer los objetivos del programa.
d) Economía: Mide la capacidad para generar y movilizar adecuadamente los recursos financieros:
</t>
        </r>
        <r>
          <rPr>
            <sz val="9"/>
            <color indexed="81"/>
            <rFont val="Tahoma"/>
            <family val="2"/>
          </rPr>
          <t xml:space="preserve">
</t>
        </r>
      </text>
    </comment>
  </commentList>
</comments>
</file>

<file path=xl/comments4.xml><?xml version="1.0" encoding="utf-8"?>
<comments xmlns="http://schemas.openxmlformats.org/spreadsheetml/2006/main">
  <authors>
    <author>laura.uribe</author>
    <author>Laura Uribe Quintero</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 ref="A6" authorId="1" shapeId="0">
      <text>
        <r>
          <rPr>
            <b/>
            <sz val="9"/>
            <color indexed="81"/>
            <rFont val="Tahoma"/>
            <family val="2"/>
          </rPr>
          <t>Clasificación emitida en acuerdo del 8 de agosto 2013 DOF Por el CONAC</t>
        </r>
        <r>
          <rPr>
            <sz val="9"/>
            <color indexed="81"/>
            <rFont val="Tahoma"/>
            <family val="2"/>
          </rPr>
          <t xml:space="preserve">
</t>
        </r>
      </text>
    </comment>
    <comment ref="AM13" authorId="1" shapeId="0">
      <text>
        <r>
          <rPr>
            <b/>
            <sz val="9"/>
            <color indexed="81"/>
            <rFont val="Tahoma"/>
            <family val="2"/>
          </rPr>
          <t xml:space="preserve">Fuente de información para el cálculo los Indicadores de la (MIR)
</t>
        </r>
        <r>
          <rPr>
            <sz val="9"/>
            <color indexed="81"/>
            <rFont val="Tahoma"/>
            <family val="2"/>
          </rPr>
          <t xml:space="preserve">
 </t>
        </r>
      </text>
    </comment>
  </commentList>
</comments>
</file>

<file path=xl/comments5.xml><?xml version="1.0" encoding="utf-8"?>
<comments xmlns="http://schemas.openxmlformats.org/spreadsheetml/2006/main">
  <authors>
    <author>laura.uribe</author>
    <author>manuel.fonseca</author>
  </authors>
  <commentList>
    <comment ref="A3" authorId="0" shapeId="0">
      <text>
        <r>
          <rPr>
            <b/>
            <sz val="11"/>
            <color indexed="81"/>
            <rFont val="Tahoma"/>
            <family val="2"/>
          </rPr>
          <t>Los presupuesto de egresos deben contener…..
a) La información detallada de la situación hacendaria del municipio durante el último ejercicio fiscal, con las conidicones previstas para el próximo (Art. 79 fracc.II inciso a de la LGAPM)</t>
        </r>
        <r>
          <rPr>
            <sz val="10"/>
            <color indexed="81"/>
            <rFont val="Tahoma"/>
            <family val="2"/>
          </rPr>
          <t xml:space="preserve">
</t>
        </r>
      </text>
    </comment>
    <comment ref="B6" authorId="1" shapeId="0">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15" authorId="1" shapeId="0">
      <text>
        <r>
          <rPr>
            <b/>
            <sz val="12"/>
            <color indexed="81"/>
            <rFont val="Arial"/>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(CONAC)
 </t>
        </r>
      </text>
    </comment>
    <comment ref="B21" authorId="1" shapeId="0">
      <text>
        <r>
          <rPr>
            <b/>
            <sz val="12"/>
            <color indexed="81"/>
            <rFont val="Arial"/>
            <family val="2"/>
          </rPr>
          <t>Son las establecidas en Ley a cargo de las personas físicas y morales que se beneficien de manera directa por obras públicas. (CONAC)</t>
        </r>
      </text>
    </comment>
    <comment ref="B23" authorId="1" shapeId="0">
      <text>
        <r>
          <rPr>
            <b/>
            <sz val="12"/>
            <color indexed="81"/>
            <rFont val="Arial"/>
            <family val="2"/>
          </rPr>
          <t>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Fiscales respectivas. También son derechos las contribuciones a cargo de los organismos públicos descentralizados por prestar servicios exclusivos del Estado. (CONAC)</t>
        </r>
      </text>
    </comment>
    <comment ref="B29" authorId="1" shapeId="0">
      <text>
        <r>
          <rPr>
            <b/>
            <sz val="12"/>
            <color indexed="81"/>
            <rFont val="Arial"/>
            <family val="2"/>
          </rPr>
          <t>Son contraprestaciones por los servicios que preste el Estado en sus funciones de derecho privado, así como por el uso, aprovechamiento o enajenación de bienes del dominio privado. (CONAC)</t>
        </r>
      </text>
    </comment>
    <comment ref="B33" authorId="1" shapeId="0">
      <text>
        <r>
          <rPr>
            <b/>
            <sz val="12"/>
            <color indexed="81"/>
            <rFont val="Arial"/>
            <family val="2"/>
          </rPr>
          <t>Son los ingresos que percibe el Estado por funciones de derecho público distintos de las contribuciones, de los ingresos derivados de financiamientos y de los que obtengan los organismos descentralizados y las empresas de participación estatal.
(CONAC)</t>
        </r>
      </text>
    </comment>
    <comment ref="B38" authorId="1" shapeId="0">
      <text>
        <r>
          <rPr>
            <b/>
            <sz val="12"/>
            <color indexed="81"/>
            <rFont val="Arial"/>
            <family val="2"/>
          </rPr>
          <t>Son recursos propios que obtienen las diversas entidades que conforman el sector paraestatal y gobierno central por sus actividades de producción y/o comercialización. (CONAC)</t>
        </r>
      </text>
    </comment>
    <comment ref="B44" authorId="1" shapeId="0">
      <text>
        <r>
          <rPr>
            <b/>
            <sz val="12"/>
            <color indexed="81"/>
            <rFont val="Arial"/>
            <family val="2"/>
          </rPr>
          <t>Recursos destinados a cubrir las participaciones y aportaciones para las entidades federativas y los municipios. Incluye los recursos destinados a la ejecución de programas federales a través de las entidades federativas mediante la reasignación de responsabilidades y recursos presupuestarios, en los términos de los convenios que celebre el Gobierno Federal con éstas.</t>
        </r>
      </text>
    </comment>
    <comment ref="B48" authorId="1" shapeId="0">
      <text>
        <r>
          <rPr>
            <b/>
            <sz val="12"/>
            <color indexed="81"/>
            <rFont val="Arial"/>
            <family val="2"/>
          </rPr>
          <t xml:space="preserve">Recursos destinados en forma directa o indirecta a los sectores público, privado y externo, organismos y empresas paraestatales y apoyos como parte de su política económica y social, de acuerdo a las estrategias y prioridades de desarrollo para el sostenimiento y desempeño de sus actividades.
</t>
        </r>
      </text>
    </comment>
    <comment ref="B55" authorId="1" shapeId="0">
      <text>
        <r>
          <rPr>
            <b/>
            <sz val="12"/>
            <color indexed="81"/>
            <rFont val="Arial"/>
            <family val="2"/>
          </rPr>
          <t>Comprende el importe de los otros ingresos y beneficios que se derivan de transacciones y eventos inusuales, que son propios del objeto del ente público</t>
        </r>
      </text>
    </comment>
    <comment ref="B59" authorId="0" shapeId="0">
      <text>
        <r>
          <rPr>
            <sz val="10"/>
            <color indexed="81"/>
            <rFont val="Tahoma"/>
            <family val="2"/>
          </rPr>
          <t>Son los ingresos obtenidos por la celebración de empréstitos internos y externos, autorizados o ratificados por el H. Congreso de la Unión y Congresos de los Estados y Asamblea Legislativa del Distrito Federal. Siendo principalmente los créditos por instrumento de emisiones en los mercados nacionales e internacionales de capital, organismos financieros internacionales, créditos bilaterales y otras fuentes. Asimismo, incluye los financiamientos derivados del rescate y/o aplicación de activos financieros.</t>
        </r>
      </text>
    </comment>
    <comment ref="B60" authorId="1" shapeId="0">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67" authorId="1" shapeId="0">
      <text>
        <r>
          <rPr>
            <b/>
            <sz val="8"/>
            <color indexed="81"/>
            <rFont val="Tahoma"/>
            <family val="2"/>
          </rPr>
          <t>Comprende el importe de los ingresos correspondientes a las contribuciones, productos, aprovechamientos, así como la venta de bienes y servicios.</t>
        </r>
      </text>
    </comment>
    <comment ref="B68" authorId="1" shapeId="0">
      <text>
        <r>
          <rPr>
            <b/>
            <sz val="8"/>
            <color indexed="81"/>
            <rFont val="Tahoma"/>
            <family val="2"/>
          </rPr>
          <t>Comprende el importe de los ingresos de las Entidades Federativas y Municipios por concepto de participaciones, aportaciones, transferencias, asignaciones, subsidios y otras ayudas.</t>
        </r>
        <r>
          <rPr>
            <sz val="8"/>
            <color indexed="81"/>
            <rFont val="Tahoma"/>
            <family val="2"/>
          </rPr>
          <t xml:space="preserve">
</t>
        </r>
      </text>
    </comment>
    <comment ref="B69" authorId="1" shapeId="0">
      <text>
        <r>
          <rPr>
            <b/>
            <sz val="8"/>
            <color indexed="81"/>
            <rFont val="Tahoma"/>
            <family val="2"/>
          </rPr>
          <t>Comprende el importe de los otros ingresos y beneficios que se derivan de transacciones y eventos inusuales, que no son propios del objeto del ente público.</t>
        </r>
      </text>
    </comment>
    <comment ref="B73" authorId="0" shapeId="0">
      <text>
        <r>
          <rPr>
            <sz val="10"/>
            <color indexed="81"/>
            <rFont val="Tahoma"/>
            <family val="2"/>
          </rPr>
          <t xml:space="preserve">Son los ingresos que se obtienen por: </t>
        </r>
        <r>
          <rPr>
            <b/>
            <sz val="10"/>
            <color indexed="81"/>
            <rFont val="Tahoma"/>
            <family val="2"/>
          </rPr>
          <t xml:space="preserve">Impuestos, contribuciones de mejora, derechos, productos, y aprovechamientos; cuotas y aportaciones de seguridad social, asignaciones y transferencias presupuestarias a los </t>
        </r>
        <r>
          <rPr>
            <sz val="10"/>
            <color indexed="81"/>
            <rFont val="Tahoma"/>
            <family val="2"/>
          </rPr>
          <t xml:space="preserve">poderes ejecutivo, legislativo y judicial; organismos autónomos, así como a las entidades paraestatales, federales, estatales y </t>
        </r>
        <r>
          <rPr>
            <b/>
            <sz val="10"/>
            <color indexed="81"/>
            <rFont val="Tahoma"/>
            <family val="2"/>
          </rPr>
          <t>municipales</t>
        </r>
        <r>
          <rPr>
            <sz val="10"/>
            <color indexed="81"/>
            <rFont val="Tahoma"/>
            <family val="2"/>
          </rPr>
          <t xml:space="preserve">
</t>
        </r>
      </text>
    </comment>
    <comment ref="B74" authorId="0" shapeId="0">
      <text>
        <r>
          <rPr>
            <b/>
            <sz val="10"/>
            <color indexed="81"/>
            <rFont val="Tahoma"/>
            <family val="2"/>
          </rPr>
          <t>Son los recursos provenientes de obligaciones contraídas con acreedores nacionales y pagaderos en el interior del país en moneda nacional</t>
        </r>
        <r>
          <rPr>
            <sz val="10"/>
            <color indexed="81"/>
            <rFont val="Tahoma"/>
            <family val="2"/>
          </rPr>
          <t xml:space="preserve">
</t>
        </r>
      </text>
    </comment>
    <comment ref="B75" authorId="0" shapeId="0">
      <text>
        <r>
          <rPr>
            <b/>
            <sz val="10"/>
            <color indexed="81"/>
            <rFont val="Tahoma"/>
            <family val="2"/>
          </rPr>
          <t>Son los recursos generados por los poderes legislativo y judicial, organismos autónomos y municipios, así como las entidades paraestatales o paramunicipales respectivas.</t>
        </r>
        <r>
          <rPr>
            <sz val="10"/>
            <color indexed="81"/>
            <rFont val="Tahoma"/>
            <family val="2"/>
          </rPr>
          <t xml:space="preserve">
</t>
        </r>
      </text>
    </comment>
    <comment ref="B76" authorId="0" shapeId="0">
      <text>
        <r>
          <rPr>
            <b/>
            <sz val="10"/>
            <color indexed="81"/>
            <rFont val="Tahoma"/>
            <family val="2"/>
          </rPr>
          <t>Son los recursos por subsidios, asignaciones presupuestarias y fondos derivados de la Ley de Ingresos de la Federación o del Presupuesto de Egresos de la Federación y que se destinan a los Gobiernos Estatales o Municipales</t>
        </r>
        <r>
          <rPr>
            <sz val="10"/>
            <color indexed="81"/>
            <rFont val="Tahoma"/>
            <family val="2"/>
          </rPr>
          <t xml:space="preserve">
</t>
        </r>
      </text>
    </comment>
    <comment ref="B77" authorId="0" shapeId="0">
      <text>
        <r>
          <rPr>
            <b/>
            <sz val="10"/>
            <color indexed="81"/>
            <rFont val="Tahoma"/>
            <family val="2"/>
          </rPr>
          <t>Son los recursos por subsidios, asignaciones presupuestarias y fondos derivados de la Ley de Ingresos Estatal o del Presupuesto de Egresos Estatal y que se destina a los gobiernos municipales</t>
        </r>
        <r>
          <rPr>
            <sz val="10"/>
            <color indexed="81"/>
            <rFont val="Tahoma"/>
            <family val="2"/>
          </rPr>
          <t xml:space="preserve">
</t>
        </r>
      </text>
    </comment>
    <comment ref="B78" authorId="0" shapeId="0">
      <text>
        <r>
          <rPr>
            <b/>
            <sz val="10"/>
            <color indexed="81"/>
            <rFont val="Tahoma"/>
            <family val="2"/>
          </rPr>
          <t>Son los recursos provenientes del sector privado, de fondos internacionales y otros no comprendidos en los numerales anteriores</t>
        </r>
        <r>
          <rPr>
            <sz val="10"/>
            <color indexed="81"/>
            <rFont val="Tahoma"/>
            <family val="2"/>
          </rPr>
          <t xml:space="preserve">
</t>
        </r>
      </text>
    </comment>
  </commentList>
</comments>
</file>

<file path=xl/comments6.xml><?xml version="1.0" encoding="utf-8"?>
<comments xmlns="http://schemas.openxmlformats.org/spreadsheetml/2006/main">
  <authors>
    <author>laura.uribe</author>
  </authors>
  <commentList>
    <comment ref="A3" authorId="0" shapeId="0">
      <text>
        <r>
          <rPr>
            <sz val="10"/>
            <color indexed="81"/>
            <rFont val="Tahoma"/>
            <family val="2"/>
          </rPr>
          <t xml:space="preserve">Los presupuesto de egresos deben contener…..
a) La información detallada de la situación hacendaria del municipio durante el último ejercicio fiscal, con las conidicones previstas para el próximo (Art. 79 fracc.II inciso a de la LGAPM)
</t>
        </r>
      </text>
    </comment>
    <comment ref="B79" authorId="0" shapeId="0">
      <text>
        <r>
          <rPr>
            <sz val="10"/>
            <color indexed="81"/>
            <rFont val="Tahoma"/>
            <family val="2"/>
          </rPr>
          <t xml:space="preserve">Son los gastos de consumo y/o operación, el arrendamiento de la propiedad y las transferencias otorgadas a los otros componentes institucionales del sistema económico para financiar gastos de esas características
</t>
        </r>
      </text>
    </comment>
    <comment ref="B80" authorId="0" shapeId="0">
      <text>
        <r>
          <rPr>
            <sz val="10"/>
            <color indexed="81"/>
            <rFont val="Tahoma"/>
            <family val="2"/>
          </rPr>
          <t xml:space="preserve">Son los gastos destinados a la inversión de capital y las transferencias a los otros componentes institucionales del sistema económico que se efectúan para financias gastos de éstos con tal propósito
</t>
        </r>
      </text>
    </comment>
    <comment ref="B81" authorId="0" shapeId="0">
      <text>
        <r>
          <rPr>
            <sz val="10"/>
            <color indexed="81"/>
            <rFont val="Tahoma"/>
            <family val="2"/>
          </rPr>
          <t xml:space="preserve">Comprende la amortización de la deuda adquirida y disminución de pasivos con el sector privado, público y externo
</t>
        </r>
      </text>
    </comment>
    <comment ref="B82" authorId="0" shapeId="0">
      <text>
        <r>
          <rPr>
            <sz val="10"/>
            <color indexed="81"/>
            <rFont val="Tahoma"/>
            <family val="2"/>
          </rPr>
          <t xml:space="preserve">Comprende la amortización de la deuda adquirida y disminución de pasivos con el sector privado, público y externo
</t>
        </r>
      </text>
    </comment>
    <comment ref="B83" authorId="0" shapeId="0">
      <text>
        <r>
          <rPr>
            <sz val="10"/>
            <color indexed="81"/>
            <rFont val="Tahoma"/>
            <family val="2"/>
          </rPr>
          <t xml:space="preserve">Comprende la amortización de la deuda adquirida y disminución de pasivos con el sector privado, público y externo
</t>
        </r>
      </text>
    </comment>
    <comment ref="A85" authorId="0" shapeId="0">
      <text>
        <r>
          <rPr>
            <b/>
            <sz val="11"/>
            <color indexed="81"/>
            <rFont val="Tahoma"/>
            <family val="2"/>
          </rPr>
          <t>Clasificador emitido por el CONAC y publicado el 2 de enero 2013 Fundam. Art. Tercero Transitorio fracc. III de la LGCG.
La clasificación por fuente de financiamiento consiste en presentar los gastos públicos según los agregados genéricos de los recursos empleados para su financiamiento. 
Esta clasificación permite identificar las fuentes u orígenes de los ingresos que financian los egresos y precisar la orientación específica de cada fuente a efecto de controlar su aplicación</t>
        </r>
      </text>
    </comment>
    <comment ref="B88" authorId="0" shapeId="0">
      <text>
        <r>
          <rPr>
            <sz val="10"/>
            <color indexed="81"/>
            <rFont val="Tahoma"/>
            <family val="2"/>
          </rPr>
          <t>Son los recursos provenientes de obligaciones contraídas con acreedores nacionales y pagaderos en el interior del país en moneda nacional</t>
        </r>
      </text>
    </comment>
    <comment ref="B89" authorId="0" shapeId="0">
      <text>
        <r>
          <rPr>
            <sz val="10"/>
            <color indexed="81"/>
            <rFont val="Tahoma"/>
            <family val="2"/>
          </rPr>
          <t xml:space="preserve">Son los recursos generados por los poderes legislativo y judicial, organismos autónomos y municipios, así como las entidades paraestatales o paramunicipales respectivas.
</t>
        </r>
      </text>
    </comment>
    <comment ref="B90" authorId="0" shapeId="0">
      <text>
        <r>
          <rPr>
            <sz val="10"/>
            <color indexed="81"/>
            <rFont val="Tahoma"/>
            <family val="2"/>
          </rPr>
          <t xml:space="preserve">Son los recursos por subsidios, asignaciones presupuestales y fondos derivados de la Ley de Ingresos de la Federación o del Presupuesto de Egresos de la Federación y que se destinan a los Gobiernos Estatales y Municipales
</t>
        </r>
      </text>
    </comment>
    <comment ref="B91" authorId="0" shapeId="0">
      <text>
        <r>
          <rPr>
            <sz val="10"/>
            <color indexed="81"/>
            <rFont val="Tahoma"/>
            <family val="2"/>
          </rPr>
          <t xml:space="preserve">Son los recursos por subsidios, asignaciones presupuestales y fondos derivados de la Ley de Ingresos Estatal o del Presupuesto de Egresos Estatal  y que se destinan a los Gobiernos  Municipales
</t>
        </r>
      </text>
    </comment>
    <comment ref="B92" authorId="0" shapeId="0">
      <text>
        <r>
          <rPr>
            <sz val="10"/>
            <color indexed="81"/>
            <rFont val="Tahoma"/>
            <family val="2"/>
          </rPr>
          <t xml:space="preserve">Son los recursos provenientes del sector privado, de fondos internacionales y otros no comprendidos en numerales anteriores
</t>
        </r>
      </text>
    </comment>
    <comment ref="B93" authorId="0" shapeId="0">
      <text>
        <r>
          <rPr>
            <sz val="10"/>
            <color indexed="81"/>
            <rFont val="Tahoma"/>
            <family val="2"/>
          </rPr>
          <t xml:space="preserve">Son los recursos provenientes del sector privado, de fondos internacionales y otros no comprendidos en numerales anteriores
</t>
        </r>
      </text>
    </comment>
  </commentList>
</comments>
</file>

<file path=xl/comments7.xml><?xml version="1.0" encoding="utf-8"?>
<comments xmlns="http://schemas.openxmlformats.org/spreadsheetml/2006/main">
  <authors>
    <author>laura.uribe</author>
    <author>manuel.fonseca</author>
    <author>Pedro Fabián Monarrez Mercado</author>
    <author>pedro.monarrez</author>
  </authors>
  <commentList>
    <comment ref="A3" authorId="0" shapeId="0">
      <text>
        <r>
          <rPr>
            <sz val="10"/>
            <color indexed="81"/>
            <rFont val="Tahoma"/>
            <family val="2"/>
          </rPr>
          <t xml:space="preserve">CRI: Clasificador por Rubro de Ingresos
LI: Ley de Ingresos Municipal
</t>
        </r>
      </text>
    </comment>
    <comment ref="B3" authorId="0" shapeId="0">
      <text>
        <r>
          <rPr>
            <b/>
            <sz val="10"/>
            <color indexed="81"/>
            <rFont val="Tahoma"/>
            <family val="2"/>
          </rPr>
          <t xml:space="preserve">Norma para establecer la estructura del formato para publicar en internet el calendario  de Ingresos base mensual. (publicado el 3 de abr. 2013)
En apego al Art. 66 de LGCG, las secretarías de finanzas o equivalentes de las entidades federativas, así como las tesorerías de los municipios ddberán publicar en internet, los calendarios de ingresos en base mensual en los formatos y plazos que determine el CONAC
</t>
        </r>
        <r>
          <rPr>
            <sz val="10"/>
            <color indexed="81"/>
            <rFont val="Tahoma"/>
            <family val="2"/>
          </rPr>
          <t xml:space="preserve">
</t>
        </r>
      </text>
    </comment>
    <comment ref="B5" authorId="1" shapeId="0">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6" authorId="1" shapeId="0">
      <text>
        <r>
          <rPr>
            <b/>
            <sz val="12"/>
            <color indexed="81"/>
            <rFont val="Arial"/>
            <family val="2"/>
          </rPr>
          <t>Importe de los ingresos que obtiene el Estado por las imposiciones fiscales que en forma unilateral y obligatoria fija a las personas físicas y morales, sobre sus ingresos.</t>
        </r>
      </text>
    </comment>
    <comment ref="B7" authorId="1" shapeId="0">
      <text>
        <r>
          <rPr>
            <b/>
            <sz val="12"/>
            <color indexed="81"/>
            <rFont val="Arial"/>
            <family val="2"/>
          </rPr>
          <t>Importe de los Ingresos que obtiene el municipio por concepto del impuesto sobre la explotación de espectáculos, tales como teatro, ballet, ópera, circo, lucha libre, box, taurinos, fútbol, básquetbol, béisbol; así como de espectáculos de carpa, variedades, conciertos, audiciones musicales y exhibiciones de cualquier naturaleza o de carácter artístico.</t>
        </r>
      </text>
    </comment>
    <comment ref="B8" authorId="2" shapeId="0">
      <text>
        <r>
          <rPr>
            <b/>
            <sz val="12"/>
            <color indexed="81"/>
            <rFont val="Arial"/>
            <family val="2"/>
          </rPr>
          <t>Entero del impuesto a pagar por las personas físicas o morales en la realización de espectáculos de circo. Calculado con base en el monto de los ingresos que se obtengan por la venta de boletos de entradas, tanto en preventa como en taquilla.</t>
        </r>
      </text>
    </comment>
    <comment ref="B9" authorId="2" shapeId="0">
      <text>
        <r>
          <rPr>
            <b/>
            <sz val="12"/>
            <color indexed="81"/>
            <rFont val="Arial"/>
            <family val="2"/>
          </rPr>
          <t>Entero del impuesto a pagar por las personas físicas o morales en la realización de conciertos, presentaciones de artistas, audiciones musicales y similares. Calculado sobre el monto de los ingresos que se obtengan por la venta de boletos de entradas, tanto en preventa como en taquillas.</t>
        </r>
      </text>
    </comment>
    <comment ref="B10" authorId="2" shapeId="0">
      <text>
        <r>
          <rPr>
            <b/>
            <sz val="12"/>
            <color indexed="81"/>
            <rFont val="Arial"/>
            <family val="2"/>
          </rPr>
          <t>Entero del impuesto a pagar por las personas físicas o morales en la realización de funciones de peleas de gallos, palenques, carreras de caballos y similares. Calculado sobre el monto de los ingresos que se obtengan por la venta de boletos de entradas, tanto en preventa como en taquillas.</t>
        </r>
      </text>
    </comment>
    <comment ref="B11" authorId="2" shapeId="0">
      <text>
        <r>
          <rPr>
            <b/>
            <sz val="12"/>
            <color indexed="81"/>
            <rFont val="Arial"/>
            <family val="2"/>
          </rPr>
          <t>Entero del impuesto a pagar por las personas físicas o morales en la realización de eventos y espectáculos deportivos, tales como funciones de box, lucha libre, fútbol, básquetbol, voleibol, tenis, beisbol, deportes extremos, carreras, arrancones, entre otros. Con base en el monto de los ingresos que se obtengan por la venta de boletos de entradas, tanto en preventa como en taquillas.</t>
        </r>
      </text>
    </comment>
    <comment ref="B12" authorId="2" shapeId="0">
      <text>
        <r>
          <rPr>
            <b/>
            <sz val="12"/>
            <color indexed="81"/>
            <rFont val="Arial"/>
            <family val="2"/>
          </rPr>
          <t>Entero del impuesto a pagar por las personas físicas o morales en la realización de espectáculos culturales; tales como teatro, fonomímicas, ballet, ópera y similares. Calculado con base en el monto de los ingresos que se obtengan por la venta de boletos de entradas, tanto en preventa como en taquillas.</t>
        </r>
      </text>
    </comment>
    <comment ref="B13" authorId="2" shapeId="0">
      <text>
        <r>
          <rPr>
            <b/>
            <sz val="12"/>
            <color indexed="81"/>
            <rFont val="Arial"/>
            <family val="2"/>
          </rPr>
          <t xml:space="preserve">Entero del impuesto a pagar por las personas físicas o morales en la realización de espectáculos taurinos y ecuestres. Calculado sobre el monto de los ingresos que se obtengan por la venta de boletos de entradas, tanto en preventa como en taquillas.
</t>
        </r>
      </text>
    </comment>
    <comment ref="B14" authorId="2" shapeId="0">
      <text>
        <r>
          <rPr>
            <b/>
            <sz val="12"/>
            <color indexed="81"/>
            <rFont val="Arial"/>
            <family val="2"/>
          </rPr>
          <t>Entero del impuesto a pagar por las personas físicas o morales en la realización de otros espectáculos no considerados en las partidas anteriores y calculado sobre el monto de los ingresos que se obtengan por la venta de boletos de entradas, tanto en preventa como en taquillas.</t>
        </r>
      </text>
    </comment>
    <comment ref="B15" authorId="3" shapeId="0">
      <text>
        <r>
          <rPr>
            <b/>
            <sz val="12"/>
            <color indexed="81"/>
            <rFont val="Arial"/>
            <family val="2"/>
          </rPr>
          <t>Importe de los ingresos que obtiene el Estado, por las imposiciones fiscales que en forma unilateral y obligatoria, fija a las personas físicas y morales, sobre el patrimonio.</t>
        </r>
        <r>
          <rPr>
            <sz val="12"/>
            <color indexed="81"/>
            <rFont val="Arial"/>
            <family val="2"/>
          </rPr>
          <t xml:space="preserve">
</t>
        </r>
      </text>
    </comment>
    <comment ref="B16" authorId="2" shapeId="0">
      <text>
        <r>
          <rPr>
            <b/>
            <sz val="12"/>
            <color indexed="81"/>
            <rFont val="Arial"/>
            <family val="2"/>
          </rPr>
          <t>Importe de la contribución que realiza la persona física o jurídica sobre sus predios, el que se causará y pagará de conformidad con las bases, tasas, cuotas y tarifas establecidas en la ley de Ingresos correspondiente.</t>
        </r>
      </text>
    </comment>
    <comment ref="B17" authorId="2" shapeId="0">
      <text>
        <r>
          <rPr>
            <b/>
            <sz val="12"/>
            <color indexed="81"/>
            <rFont val="Arial"/>
            <family val="2"/>
          </rPr>
          <t>Imposición fiscal que realiza la persona física o jurídica sobre predios rústicos de su patrimonio, en base a la Ley de Catastro Municipal, Ley de Hacienda Municipal del Estado y Ley de Ingresos Municipal correspondiente.</t>
        </r>
      </text>
    </comment>
    <comment ref="B18" authorId="2" shapeId="0">
      <text>
        <r>
          <rPr>
            <b/>
            <sz val="12"/>
            <color indexed="81"/>
            <rFont val="Arial"/>
            <family val="2"/>
          </rPr>
          <t>Imposición fiscal que realiza la persona física o jurídica sobre predios urbanos de su patrimonio, cuyo monto se determine en los términos de la Ley de Catastro Municipal, Ley de Hacienda Municipal del Estado y Ley de Ingresos Municipal correspondiente.</t>
        </r>
      </text>
    </comment>
    <comment ref="B19" authorId="2" shapeId="0">
      <text>
        <r>
          <rPr>
            <b/>
            <sz val="12"/>
            <color indexed="81"/>
            <rFont val="Arial"/>
            <family val="2"/>
          </rPr>
          <t>Importe de los ingresos cobrados a persona física o jurídica por concepto del traslado de dominio de la propiedad o de los derechos de copropiedad sobre bienes inmuebles ubicados en el territorio municipal.</t>
        </r>
      </text>
    </comment>
    <comment ref="B20" authorId="2" shapeId="0">
      <text>
        <r>
          <rPr>
            <b/>
            <sz val="12"/>
            <color indexed="81"/>
            <rFont val="Arial"/>
            <family val="2"/>
          </rPr>
          <t>Importe del impuesto por la trasmisión de dominio, de la propiedad o de los derechos de copropiedad sobre bienes inmuebles, tales como departamentos, casas, viviendas, entre otros.</t>
        </r>
      </text>
    </comment>
    <comment ref="B21" authorId="2" shapeId="0">
      <text>
        <r>
          <rPr>
            <b/>
            <sz val="12"/>
            <color indexed="81"/>
            <rFont val="Arial"/>
            <family val="2"/>
          </rPr>
          <t>Importe del impuesto por la trasmisión de dominio, de la propiedad o de los derechos de copropiedad sobre bienes inmuebles, tales como terrenos rústicos o urbanos.</t>
        </r>
      </text>
    </comment>
    <comment ref="B22" authorId="2" shapeId="0">
      <text>
        <r>
          <rPr>
            <b/>
            <sz val="12"/>
            <color indexed="81"/>
            <rFont val="Arial"/>
            <family val="2"/>
          </rPr>
          <t>Importe de los ingresos que obtiene el municipio de persona física o jurídica por la  realización, celebración o expedición de actos jurídicos, que tenga por objeto la construcción, reconstrucción ó ampliación de inmuebles.</t>
        </r>
      </text>
    </comment>
    <comment ref="B23" authorId="2" shapeId="0">
      <text>
        <r>
          <rPr>
            <b/>
            <sz val="12"/>
            <color indexed="81"/>
            <rFont val="Arial"/>
            <family val="2"/>
          </rPr>
          <t>Importe de los ingresos de persona física o jurídica por la  realización, celebración o expedición de actos jurídicos, que tenga por objeto la construcción de inmuebles.</t>
        </r>
      </text>
    </comment>
    <comment ref="B24" authorId="2" shapeId="0">
      <text>
        <r>
          <rPr>
            <b/>
            <sz val="12"/>
            <color indexed="81"/>
            <rFont val="Arial"/>
            <family val="2"/>
          </rPr>
          <t>Importe de los ingresos de persona física o jurídica por la  realización, celebración ó expedición de actos jurídicos, que tenga por objeto la reconstrucción de inmuebles.</t>
        </r>
      </text>
    </comment>
    <comment ref="B25" authorId="2" shapeId="0">
      <text>
        <r>
          <rPr>
            <b/>
            <sz val="12"/>
            <color indexed="81"/>
            <rFont val="Arial"/>
            <family val="2"/>
          </rPr>
          <t>Importe de los ingresos de persona física ó jurídica por la  realización, celebración ó expedición de actos jurídicos, que tenga por objeto la ampliación de inmuebles.</t>
        </r>
      </text>
    </comment>
    <comment ref="B26" authorId="3" shapeId="0">
      <text>
        <r>
          <rPr>
            <b/>
            <sz val="12"/>
            <color indexed="81"/>
            <rFont val="Arial"/>
            <family val="2"/>
          </rPr>
          <t>Importe  de los ingresos que obtiene el Estado por las imposiciones fiscales que en forma unilateral y obligatoria, fija a las personas físicas y morales, sobre la producción, el consumo y las transacciones.</t>
        </r>
        <r>
          <rPr>
            <sz val="8"/>
            <color indexed="81"/>
            <rFont val="Tahoma"/>
            <family val="2"/>
          </rPr>
          <t xml:space="preserve">
</t>
        </r>
      </text>
    </comment>
    <comment ref="B27" authorId="3" shapeId="0">
      <text>
        <r>
          <rPr>
            <b/>
            <sz val="12"/>
            <color indexed="81"/>
            <rFont val="Arial"/>
            <family val="2"/>
          </rPr>
          <t>Importe de los ingresos que obtiene el Estado por las imposiciones fiscales que en forma unilateral y obligatoria, fija a las personas físicas y morales, sobre impuestos al comercio exterior.</t>
        </r>
        <r>
          <rPr>
            <sz val="8"/>
            <color indexed="81"/>
            <rFont val="Tahoma"/>
            <family val="2"/>
          </rPr>
          <t xml:space="preserve">
</t>
        </r>
      </text>
    </comment>
    <comment ref="B28" authorId="3" shapeId="0">
      <text>
        <r>
          <rPr>
            <b/>
            <sz val="12"/>
            <color indexed="81"/>
            <rFont val="Arial"/>
            <family val="2"/>
          </rPr>
          <t xml:space="preserve">Importe de los ingresos que obtiene el Estado por las imposiciones fiscales que en forma unilateral y obligatoria, fija a las personas físicas y morales, sobre las nóminas y asimilables.
</t>
        </r>
      </text>
    </comment>
    <comment ref="B29" authorId="3" shapeId="0">
      <text>
        <r>
          <rPr>
            <b/>
            <sz val="12"/>
            <color indexed="81"/>
            <rFont val="Arial"/>
            <family val="2"/>
          </rPr>
          <t>Importe de los ingresos que obtiene el Estado por las imposiciones fiscales que en forma unilateral y obligatoria, fija a las personas físicas y morales, por daño al medio ambiente.</t>
        </r>
        <r>
          <rPr>
            <sz val="8"/>
            <color indexed="81"/>
            <rFont val="Tahoma"/>
            <family val="2"/>
          </rPr>
          <t xml:space="preserve">
</t>
        </r>
      </text>
    </comment>
    <comment ref="B30" authorId="3" shapeId="0">
      <text>
        <r>
          <rPr>
            <b/>
            <sz val="12"/>
            <color indexed="81"/>
            <rFont val="Arial"/>
            <family val="2"/>
          </rPr>
          <t>Importe de los ingresos generados cuando no se cubran los impuestos en la fecha o dentro del plazo fijado por las disposiciones fiscales.</t>
        </r>
        <r>
          <rPr>
            <sz val="8"/>
            <color indexed="81"/>
            <rFont val="Tahoma"/>
            <family val="2"/>
          </rPr>
          <t xml:space="preserve">
</t>
        </r>
      </text>
    </comment>
    <comment ref="B31" authorId="2" shapeId="0">
      <text>
        <r>
          <rPr>
            <b/>
            <sz val="12"/>
            <color indexed="81"/>
            <rFont val="Arial"/>
            <family val="2"/>
          </rPr>
          <t>Importe de la indemnización causada por la falta de pago oportuno de los ingresos señalados en el título de impuestos de la ley de ingresos.</t>
        </r>
      </text>
    </comment>
    <comment ref="B32" authorId="2" shapeId="0">
      <text>
        <r>
          <rPr>
            <b/>
            <sz val="12"/>
            <color indexed="81"/>
            <rFont val="Arial"/>
            <family val="2"/>
          </rPr>
          <t>Importe de la indemnización causada por la falta de pago oportuno en la fecha o dentro del plazo señalado en la ley de ingresos en el título de impuestos.</t>
        </r>
      </text>
    </comment>
    <comment ref="B33" authorId="2" shapeId="0">
      <text>
        <r>
          <rPr>
            <b/>
            <sz val="12"/>
            <color indexed="81"/>
            <rFont val="Arial"/>
            <family val="2"/>
          </rPr>
          <t>Ingresos derivados de sanciones económicas por el incumplimiento de disposiciones en la forma, fecha y términos que establezcan las disposiciones fiscales, respecto del pago de los impuestos señalados en la ley de ingresos.</t>
        </r>
      </text>
    </comment>
    <comment ref="B34" authorId="2" shapeId="0">
      <text>
        <r>
          <rPr>
            <b/>
            <sz val="12"/>
            <color indexed="81"/>
            <rFont val="Arial"/>
            <family val="2"/>
          </rPr>
          <t>Importe del ingreso obtenido por concepto de multas, derivadas del incumplimiento en la forma, fecha y términos, que establezcan las disposiciones fiscales respecto del pago de impuestos, siempre que no esté considerada en otra sanción.</t>
        </r>
      </text>
    </comment>
    <comment ref="B35" authorId="2" shapeId="0">
      <text>
        <r>
          <rPr>
            <b/>
            <sz val="12"/>
            <color indexed="81"/>
            <rFont val="Arial"/>
            <family val="2"/>
          </rPr>
          <t>Importe de los ingresos por concepto de intereses derivados por la falta de pago de impuestos conforme establece la ley y convenidos entre las autoridades municipales y el contribuyente para ser pagado en un plazo determinado o en parcialidades.</t>
        </r>
      </text>
    </comment>
    <comment ref="B36" authorId="2" shapeId="0">
      <text>
        <r>
          <rPr>
            <b/>
            <sz val="12"/>
            <color indexed="81"/>
            <rFont val="Arial"/>
            <family val="2"/>
          </rPr>
          <t>Importe de los ingresos por concepto de intereses derivados de créditos fiscales no pagados y convenidos a pagar en un plazo determinado o en parcialidades.</t>
        </r>
      </text>
    </comment>
    <comment ref="B37" authorId="2" shapeId="0">
      <text>
        <r>
          <rPr>
            <b/>
            <sz val="12"/>
            <color indexed="81"/>
            <rFont val="Arial"/>
            <family val="2"/>
          </rPr>
          <t>Importe del ingreso por concepto del procedimiento administrativo de ejecución, derivado por la no satisfacción de créditos fiscales dentro de los plazos legales o gastos de ejecución por la práctica de diligencias relacionadas con el procedimiento.</t>
        </r>
      </text>
    </comment>
    <comment ref="B38" authorId="2" shapeId="0">
      <text>
        <r>
          <rPr>
            <b/>
            <sz val="12"/>
            <color indexed="81"/>
            <rFont val="Arial"/>
            <family val="2"/>
          </rPr>
          <t>Importe del ingreso por concepto de gasto de notificación en el procedimiento administrativo de ejecución, derivado por la no satisfacción de créditos fiscales dentro de los plazos establecido en las disposiciones legales.</t>
        </r>
      </text>
    </comment>
    <comment ref="B39" authorId="2" shapeId="0">
      <text>
        <r>
          <rPr>
            <b/>
            <sz val="12"/>
            <color indexed="81"/>
            <rFont val="Arial"/>
            <family val="2"/>
          </rPr>
          <t>Importe del ingreso por concepto de gastos de embargo en el procedimiento administrativo de ejecución, derivado por la no satisfacción de créditos fiscales dentro de los plazos establecido en las disposiciones legales.</t>
        </r>
      </text>
    </comment>
    <comment ref="B40" authorId="2" shapeId="0">
      <text>
        <r>
          <rPr>
            <b/>
            <sz val="12"/>
            <color indexed="81"/>
            <rFont val="Arial"/>
            <family val="2"/>
          </rPr>
          <t>Importe del ingreso por concepto de otros gastos no considerados en los anteriores rubros durante el procedimiento administrativo de ejecución, derivado por la no satisfacción de créditos fiscales dentro de los plazos establecidos en las disposiciones legales.</t>
        </r>
      </text>
    </comment>
    <comment ref="B41" authorId="2" shapeId="0">
      <text>
        <r>
          <rPr>
            <b/>
            <sz val="12"/>
            <color indexed="81"/>
            <rFont val="Arial"/>
            <family val="2"/>
          </rPr>
          <t>Importe de otros ingresos que obtiene el municipio por concepto de accesorios de los impuestos y no están considerados en los rubros anteriores.</t>
        </r>
      </text>
    </comment>
    <comment ref="B42" authorId="2" shapeId="0">
      <text>
        <r>
          <rPr>
            <b/>
            <sz val="12"/>
            <color indexed="81"/>
            <rFont val="Arial"/>
            <family val="2"/>
          </rPr>
          <t>Importe del ingreso obtenido, otros accesorios que no se encuentren contemplados  en los conceptos anteriores.</t>
        </r>
      </text>
    </comment>
    <comment ref="B43" authorId="3" shapeId="0">
      <text>
        <r>
          <rPr>
            <b/>
            <sz val="12"/>
            <color indexed="81"/>
            <rFont val="Arial"/>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44" authorId="2" shapeId="0">
      <text>
        <r>
          <rPr>
            <b/>
            <sz val="12"/>
            <color indexed="81"/>
            <rFont val="Arial"/>
            <family val="2"/>
          </rPr>
          <t>Importe del ingreso que percibe la entidad pública por los impuestos extraordinarios sobre las fuentes impositivas que determine las leyes fiscales.</t>
        </r>
      </text>
    </comment>
    <comment ref="B45" authorId="2" shapeId="0">
      <text>
        <r>
          <rPr>
            <b/>
            <sz val="12"/>
            <color indexed="81"/>
            <rFont val="Arial"/>
            <family val="2"/>
          </rPr>
          <t>Importe de los ingresos obtenidos por los impuestos extraordinarios establecidos o que se establezcan por las leyes fiscales sobre las fuentes impositivas que se determinen.</t>
        </r>
      </text>
    </comment>
    <comment ref="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47" authorId="3" shapeId="0">
      <text>
        <r>
          <rPr>
            <b/>
            <sz val="12"/>
            <color indexed="81"/>
            <rFont val="Arial"/>
            <family val="2"/>
          </rPr>
          <t>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(CONAC)</t>
        </r>
        <r>
          <rPr>
            <sz val="8"/>
            <color indexed="81"/>
            <rFont val="Tahoma"/>
            <family val="2"/>
          </rPr>
          <t xml:space="preserve">
 </t>
        </r>
      </text>
    </comment>
    <comment ref="B48" authorId="3" shapeId="0">
      <text>
        <r>
          <rPr>
            <b/>
            <sz val="12"/>
            <color indexed="81"/>
            <rFont val="Arial"/>
            <family val="2"/>
          </rPr>
          <t xml:space="preserve">Importe de los ingresos para fondos de vivienda.
</t>
        </r>
      </text>
    </comment>
    <comment ref="B49" authorId="3" shapeId="0">
      <text>
        <r>
          <rPr>
            <b/>
            <sz val="12"/>
            <color indexed="81"/>
            <rFont val="Arial"/>
            <family val="2"/>
          </rPr>
          <t xml:space="preserve">Importe de los ingresos por las cuotas para el seguro social.
</t>
        </r>
      </text>
    </comment>
    <comment ref="B50" authorId="3" shapeId="0">
      <text>
        <r>
          <rPr>
            <b/>
            <sz val="12"/>
            <color indexed="81"/>
            <rFont val="Arial"/>
            <family val="2"/>
          </rPr>
          <t xml:space="preserve">Importe de los ingresos para fondos del  ahorro para el retiro.
</t>
        </r>
      </text>
    </comment>
    <comment ref="B51" authorId="3" shapeId="0">
      <text>
        <r>
          <rPr>
            <b/>
            <sz val="12"/>
            <color indexed="81"/>
            <rFont val="Arial"/>
            <family val="2"/>
          </rPr>
          <t xml:space="preserve">Importe de los ingresos por cuotas y aportaciones de seguridad social establecidas en la Ley a cargo de personas que son sustituidas por el Estado en el cumplimiento de obligaciones fijadas en materia de seguridad social ó a las personas que se beneficien en forma especial por servicios de seguridad social proporcionados por el mismo, que sean distintas de los impuestos, contribuciones de mejoras y derechos, no incluidas en las cuentas anteriores.
</t>
        </r>
      </text>
    </comment>
    <comment ref="B52" authorId="3" shapeId="0">
      <text>
        <r>
          <rPr>
            <b/>
            <sz val="12"/>
            <color indexed="81"/>
            <rFont val="Arial"/>
            <family val="2"/>
          </rPr>
          <t>Importe  de los ingresos generados cuando no se cubran las cuotas y aportaciones de seguridad social en la fecha o dentro del plazo fijado por las disposiciones fiscales.</t>
        </r>
      </text>
    </comment>
    <comment ref="B53" authorId="3" shapeId="0">
      <text>
        <r>
          <rPr>
            <b/>
            <sz val="12"/>
            <color indexed="81"/>
            <rFont val="Arial"/>
            <family val="2"/>
          </rPr>
          <t>Son las establecidas en Ley a cargo de las personas físicas y morales que se beneficien de manera directa por obras públicas. (CONAC)</t>
        </r>
      </text>
    </comment>
    <comment ref="B54" authorId="3" shapeId="0">
      <text>
        <r>
          <rPr>
            <b/>
            <sz val="12"/>
            <color indexed="81"/>
            <rFont val="Arial"/>
            <family val="2"/>
          </rPr>
          <t>Importe de los ingresos establecidos en Ley a cargo de las personas físicas y morales que se beneficien de manera directa por obras públicas.</t>
        </r>
      </text>
    </comment>
    <comment ref="B55" authorId="2" shapeId="0">
      <text>
        <r>
          <rPr>
            <b/>
            <sz val="12"/>
            <color indexed="81"/>
            <rFont val="Arial"/>
            <family val="2"/>
          </rPr>
          <t>Importe de los ingresos derivados  de contribuciones de mejoras sobre el incremento de valor o mejoría a la propiedad raíz  ante la realización de una obra pública.</t>
        </r>
      </text>
    </comment>
    <comment ref="B56" authorId="2" shapeId="0">
      <text>
        <r>
          <rPr>
            <b/>
            <sz val="12"/>
            <color indexed="81"/>
            <rFont val="Arial"/>
            <family val="2"/>
          </rPr>
          <t>Son las establecidas en Ley a cargo de las personas físicas y morales que se beneficien de manera directa por obras públicas. (CONAC)</t>
        </r>
      </text>
    </comment>
    <comment ref="B57" authorId="3" shapeId="0">
      <text>
        <r>
          <rPr>
            <b/>
            <sz val="12"/>
            <color indexed="81"/>
            <rFont val="Arial"/>
            <family val="2"/>
          </rPr>
          <t>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Fiscales respectivas. También son derechos las contribuciones a cargo de los organismos públicos descentralizados por prestar servicios exclusivos del Estado. (CONAC)</t>
        </r>
        <r>
          <rPr>
            <sz val="8"/>
            <color indexed="81"/>
            <rFont val="Tahoma"/>
            <family val="2"/>
          </rPr>
          <t xml:space="preserve">
</t>
        </r>
      </text>
    </comment>
    <comment ref="B58" authorId="3" shapeId="0">
      <text>
        <r>
          <rPr>
            <b/>
            <sz val="12"/>
            <color indexed="81"/>
            <rFont val="Arial"/>
            <family val="2"/>
          </rPr>
          <t>Importe de los ingresos por derecho que percibe el ente público por otorgar el uso, goce, aprovechamiento o explotación  de bienes de dominio público a los particulares.</t>
        </r>
      </text>
    </comment>
    <comment ref="B59" authorId="2" shapeId="0">
      <text>
        <r>
          <rPr>
            <b/>
            <sz val="12"/>
            <color indexed="81"/>
            <rFont val="Arial"/>
            <family val="2"/>
          </rPr>
          <t>Importe de los derechos a pagar por las personas físicas o jurídicas que hagan uso con fines de especulación en plazas, portales, calles y demás lugares, para la instalación de puestos fijos o ambulantes, aparatos que funcionen con monedas o fichas; para la realización de cualquier actividad comercial, industrial o prestación de servicios; además del uso de la vía pública, en calles que los municipios señalen para el establecimiento de vehículos o fines distintos de los mencionados.</t>
        </r>
      </text>
    </comment>
    <comment ref="B60" authorId="2" shapeId="0">
      <text>
        <r>
          <rPr>
            <b/>
            <sz val="12"/>
            <color indexed="81"/>
            <rFont val="Arial"/>
            <family val="2"/>
          </rPr>
          <t>Importe de los ingresos obtenidos de persona física o jurídica por el uso de la vía pública en calles, para el establecimiento de vehículos o para cualquier otro fin distinto a la especulación, instalación de puestos o la realización de cualquier actividad comercial, industrial o de prestación de servicios. (Para considerarse un Derecho deberá estar incorporados los bienes en referencia, a la formalidad del dominio público).</t>
        </r>
      </text>
    </comment>
    <comment ref="B61" authorId="2" shapeId="0">
      <text>
        <r>
          <rPr>
            <b/>
            <sz val="12"/>
            <color indexed="81"/>
            <rFont val="Arial"/>
            <family val="2"/>
          </rPr>
          <t>Importe de los ingresos obtenidos de persona física o jurídica por el uso con fines especulativos de plazas, portales, calles y demás lugares públicos para la instalación de puestos permanentes o eventuales. (Para considerarse un Derecho deberá estar incorporados los bienes en referencia, a la formalidad del dominio público).</t>
        </r>
      </text>
    </comment>
    <comment ref="B62" authorId="2" shapeId="0">
      <text>
        <r>
          <rPr>
            <b/>
            <sz val="12"/>
            <color indexed="81"/>
            <rFont val="Arial"/>
            <family val="2"/>
          </rPr>
          <t>Importe de los ingresos obtenidos de persona física o jurídica por el uso con fines especulativos de plazas, portales, calles y demás lugares públicos para actividades comerciales e industriales. (Para considerarse un Derecho deberá estar incorporados los bienes en referencia, a la formalidad del dominio público).</t>
        </r>
      </text>
    </comment>
    <comment ref="B63" authorId="2" shapeId="0">
      <text>
        <r>
          <rPr>
            <b/>
            <sz val="12"/>
            <color indexed="81"/>
            <rFont val="Arial"/>
            <family val="2"/>
          </rPr>
          <t>Importe de los ingresos obtenidos de persona física o jurídica por el uso con fines especulativos de plazas, portales, calles y demás lugares públicos para la realización de espectáculos y diversiones públicas. (Para considerarse un Derecho deberá estar incorporados los bienes en referencia, a la formalidad del dominio público).</t>
        </r>
      </text>
    </comment>
    <comment ref="B64" authorId="2" shapeId="0">
      <text>
        <r>
          <rPr>
            <b/>
            <sz val="12"/>
            <color indexed="81"/>
            <rFont val="Arial"/>
            <family val="2"/>
          </rPr>
          <t>Importe de los ingresos obtenidos de persona física o jurídica por el uso con fines especulativos de plazas, portales, calles y demás lugares públicos para otros fines o actividades no previstas en los rubros anteriores. (Para considerarse un Derecho deberá estar incorporados los bienes en referencia, a la formalidad del dominio público).</t>
        </r>
      </text>
    </comment>
    <comment ref="B65" authorId="2" shapeId="0">
      <text>
        <r>
          <rPr>
            <b/>
            <sz val="12"/>
            <color indexed="81"/>
            <rFont val="Arial"/>
            <family val="2"/>
          </rPr>
          <t>Importe de los ingresos por el uso o aprovechamiento de los bienes de dominio público de las personas físicas o morales concesionarias del servicio público de estacionamientos o usuarios de tiempo medido en la vía pública.</t>
        </r>
      </text>
    </comment>
    <comment ref="B66" authorId="2" shapeId="0">
      <text>
        <r>
          <rPr>
            <b/>
            <sz val="12"/>
            <color indexed="81"/>
            <rFont val="Arial"/>
            <family val="2"/>
          </rPr>
          <t>Importe de los ingresos por el uso o aprovechamiento de los bienes de dominio público de las personas físicas o morales concesionarias del servicio público de estacionamientos o usuarios de tiempo medido en la vía pública.</t>
        </r>
      </text>
    </comment>
    <comment ref="B67" authorId="2" shapeId="0">
      <text>
        <r>
          <rPr>
            <b/>
            <sz val="12"/>
            <color indexed="81"/>
            <rFont val="Arial"/>
            <family val="2"/>
          </rPr>
          <t>Importe de los ingresos que obtiene el municipio por la solicitud en uso a perpetuidad o temporal lotes en los cementerios municipales de dominio público.</t>
        </r>
      </text>
    </comment>
    <comment ref="B68" authorId="2" shapeId="0">
      <text>
        <r>
          <rPr>
            <b/>
            <sz val="12"/>
            <color indexed="81"/>
            <rFont val="Arial"/>
            <family val="2"/>
          </rPr>
          <t>Importe obtenido de los derechos correspondientes a quienes hagan uso a perpetuidad y temporal lotes en los cementerios  de Dominio Público para la construcción de fosas. (Para considerarse un Derecho deberá estar incorporados los bienes en referencia, a la formalidad del dominio público).</t>
        </r>
      </text>
    </comment>
    <comment ref="B69" authorId="2" shapeId="0">
      <text>
        <r>
          <rPr>
            <b/>
            <sz val="12"/>
            <color indexed="81"/>
            <rFont val="Arial"/>
            <family val="2"/>
          </rPr>
          <t>Importe de los ingresos obtenidos de los derechos correspondientes, para el mantenimiento de las calles, andadores, bardas, jardines y áreas comunes dentro del cementerio público. (Para considerarse un Derecho deberá estar incorporados los bienes en referencia, a la formalidad del dominio público).</t>
        </r>
      </text>
    </comment>
    <comment ref="B70" authorId="2" shapeId="0">
      <text>
        <r>
          <rPr>
            <b/>
            <sz val="12"/>
            <color indexed="81"/>
            <rFont val="Arial"/>
            <family val="2"/>
          </rPr>
          <t>Importe de los ingresos que obtiene el municipio por la venta de gavetas a perpetuidad en los cementerios municipales de Dominio Público. (Para considerarse un Derecho deberá estar incorporados los bienes en referencia, a la formalidad del dominio público).</t>
        </r>
      </text>
    </comment>
    <comment ref="B71" authorId="2" shapeId="0">
      <text>
        <r>
          <rPr>
            <b/>
            <sz val="12"/>
            <color indexed="81"/>
            <rFont val="Arial"/>
            <family val="2"/>
          </rPr>
          <t>Importe de los ingresos que obtiene el municipio por otros conceptos no considerados en los anteriores rubros de los cementerios municipales de Dominio Público. (Para considerarse un Derecho deberá estar incorporados los bienes en referencia, a la formalidad del dominio público).</t>
        </r>
      </text>
    </comment>
    <comment ref="B72" authorId="2" shapeId="0">
      <text>
        <r>
          <rPr>
            <b/>
            <sz val="12"/>
            <color indexed="81"/>
            <rFont val="Arial"/>
            <family val="2"/>
          </rPr>
          <t>Importe del Ingreso obtenido por las rentas o concesión de toda clase de bienes propiedad del municipio y se encuentran incorporados al dominio público.</t>
        </r>
      </text>
    </comment>
    <comment ref="B73" authorId="2" shapeId="0">
      <text>
        <r>
          <rPr>
            <b/>
            <sz val="12"/>
            <color indexed="81"/>
            <rFont val="Arial"/>
            <family val="2"/>
          </rPr>
          <t>Importe que obtiene la entidad de persona física o jurídica por el arrendamiento o la concesión de locales dentro y fuera de los mercados municipales. (Para considerarse un Derecho deberá estar incorporados los bienes en referencia, a la formalidad del dominio público).</t>
        </r>
      </text>
    </comment>
    <comment ref="B74" authorId="2" shapeId="0">
      <text>
        <r>
          <rPr>
            <b/>
            <sz val="12"/>
            <color indexed="81"/>
            <rFont val="Arial"/>
            <family val="2"/>
          </rPr>
          <t>Importe que obtiene la entidad de persona física o jurídica por el arrendamiento o la concesión de kioscos en plazas y jardines públicos. (Para considerarse un Derecho deberá estar incorporados los bienes en referencia, a la formalidad del dominio público).</t>
        </r>
      </text>
    </comment>
    <comment ref="B75" authorId="2" shapeId="0">
      <text>
        <r>
          <rPr>
            <b/>
            <sz val="12"/>
            <color indexed="81"/>
            <rFont val="Arial"/>
            <family val="2"/>
          </rPr>
          <t>Importe que obtiene la entidad de persona física o jurídica por el arrendamiento o la concesión de escusados y baños públicos. (Para considerarse un Derecho deberá estar incorporados los bienes en referencia, a la formalidad del dominio público).</t>
        </r>
      </text>
    </comment>
    <comment ref="B76" authorId="2" shapeId="0">
      <text>
        <r>
          <rPr>
            <b/>
            <sz val="12"/>
            <color indexed="81"/>
            <rFont val="Arial"/>
            <family val="2"/>
          </rPr>
          <t>Importe que obtiene la entidad de persona física o jurídica por el arrendamiento de inmuebles públicos para anuncios. (Para considerarse un Derecho deberá estar incorporados los bienes en referencia, a la formalidad del dominio público).</t>
        </r>
      </text>
    </comment>
    <comment ref="B77" authorId="2" shapeId="0">
      <text>
        <r>
          <rPr>
            <b/>
            <sz val="12"/>
            <color indexed="81"/>
            <rFont val="Arial"/>
            <family val="2"/>
          </rPr>
          <t>Importe que obtiene la entidad de persona física o jurídica por otros arrendamientos o concesiones distintos a los señalados en los rubros anteriores; tales como módulos de aseo de calzado, auditorios para eventos, canchas deportivas, bodegas, entre otros. (Para considerarse un Derecho deberá estar incorporados los bienes en referencia, a la formalidad del dominio público).</t>
        </r>
      </text>
    </comment>
    <comment ref="B78" authorId="3" shapeId="0">
      <text>
        <r>
          <rPr>
            <b/>
            <sz val="12"/>
            <color indexed="81"/>
            <rFont val="Arial"/>
            <family val="2"/>
          </rPr>
          <t xml:space="preserve">Importe de los ingresos por derechos derivados de la extracción de petróleo crudo y gas natural.
</t>
        </r>
      </text>
    </comment>
    <comment ref="B79" authorId="3" shapeId="0">
      <text>
        <r>
          <rPr>
            <b/>
            <sz val="12"/>
            <color indexed="81"/>
            <rFont val="Arial"/>
            <family val="2"/>
          </rPr>
          <t>Importe de los ingresos por derechos que percibe el ente público por prestar servicios exclusivos del estado.</t>
        </r>
        <r>
          <rPr>
            <sz val="8"/>
            <color indexed="81"/>
            <rFont val="Arial"/>
            <family val="2"/>
          </rPr>
          <t xml:space="preserve">
</t>
        </r>
      </text>
    </comment>
    <comment ref="B80" authorId="2" shapeId="0">
      <text>
        <r>
          <rPr>
            <b/>
            <sz val="12"/>
            <color indexed="81"/>
            <rFont val="Arial"/>
            <family val="2"/>
          </rPr>
          <t>Importe de los derechos que recauda la entidad de persona física o jurídica en la obtención o refrendo de licencias, permisos o autorización para el funcionamiento de establecimientos o locales con giros de venta, servicio y/o consumo de bebidas alcohólicas; tales como cabarets, centros nocturnos, cantinas, bares, pulquerías expendios, salones para fiesta, tendejones, supermercados, entre otros.</t>
        </r>
      </text>
    </comment>
    <comment ref="B81" authorId="2" shapeId="0">
      <text>
        <r>
          <rPr>
            <b/>
            <sz val="12"/>
            <color indexed="81"/>
            <rFont val="Arial"/>
            <family val="2"/>
          </rPr>
          <t>Importe de los derechos que recauda la entidad de persona física o jurídica en la obtención o refrendo de licencias, permisos o registros, para la venta de bebidas alcohólicas.</t>
        </r>
      </text>
    </comment>
    <comment ref="B82" authorId="2" shapeId="0">
      <text>
        <r>
          <rPr>
            <b/>
            <sz val="12"/>
            <color indexed="81"/>
            <rFont val="Arial"/>
            <family val="2"/>
          </rPr>
          <t>Importe de los derechos que recauda la entidad de persona física o jurídica en la obtención o refrendo de licencias, permisos o registros, para el servicio de bebidas alcohólicas.</t>
        </r>
      </text>
    </comment>
    <comment ref="B83" authorId="2" shapeId="0">
      <text>
        <r>
          <rPr>
            <b/>
            <sz val="12"/>
            <color indexed="81"/>
            <rFont val="Arial"/>
            <family val="2"/>
          </rPr>
          <t>Importe de los derechos que recauda la entidad de persona física o jurídica en la obtención o refrendo de licencias, permisos o registros, para otros conceptos distintos a los anteriores en giros con bebidas alcohólicas.</t>
        </r>
      </text>
    </comment>
    <comment ref="B84" authorId="2" shapeId="0">
      <text>
        <r>
          <rPr>
            <b/>
            <sz val="12"/>
            <color indexed="81"/>
            <rFont val="Arial"/>
            <family val="2"/>
          </rPr>
          <t>Importe de los derechos obtenidos de los giros que requieran funcionar en horario extraordinario, siempre y cuando lo autorice el Consejo de Giros Restringidos o su equivalente, sobre la venta y consumo de bebidas alcohólicas.</t>
        </r>
      </text>
    </comment>
    <comment ref="B85" authorId="2" shapeId="0">
      <text>
        <r>
          <rPr>
            <b/>
            <sz val="12"/>
            <color indexed="81"/>
            <rFont val="Arial"/>
            <family val="2"/>
          </rPr>
          <t>Importe de los derechos obtenidos por la entidad de persona física o jurídica en la obtención o refrendo de licencias, o permisos para anuncios de estos, de productos o de actividades anunciados en forma permanente o eventual.</t>
        </r>
      </text>
    </comment>
    <comment ref="B86" authorId="2" shapeId="0">
      <text>
        <r>
          <rPr>
            <b/>
            <sz val="12"/>
            <color indexed="81"/>
            <rFont val="Arial"/>
            <family val="2"/>
          </rPr>
          <t>Importe de los derechos obtenidos por la entidad de persona física o jurídica en la obtención o refrendo de licencias, o permisos a quienes se anuncien o cuyos productos o actividades sean anunciados en forma permanente.</t>
        </r>
      </text>
    </comment>
    <comment ref="B87" authorId="2" shapeId="0">
      <text>
        <r>
          <rPr>
            <b/>
            <sz val="12"/>
            <color indexed="81"/>
            <rFont val="Arial"/>
            <family val="2"/>
          </rPr>
          <t>Importe de los derechos obtenidos por la entidad de persona física o jurídica en la obtención o refrendo de licencias, o permisos a quienes se anuncien o cuyos productos o actividades sean anunciados en forma eventual.</t>
        </r>
      </text>
    </comment>
    <comment ref="B88" authorId="2" shapeId="0">
      <text>
        <r>
          <rPr>
            <b/>
            <sz val="12"/>
            <color indexed="81"/>
            <rFont val="Arial"/>
            <family val="2"/>
          </rPr>
          <t>Importe de los derechos obtenidos por la entidad de persona física o jurídica en la obtención o refrendo de licencias, o permisos a quienes se anuncien o cuyos productos o actividades sean anunciados distinto a los rubros anteriores.</t>
        </r>
      </text>
    </comment>
    <comment ref="B89" authorId="2" shapeId="0">
      <text>
        <r>
          <rPr>
            <b/>
            <sz val="12"/>
            <color indexed="81"/>
            <rFont val="Arial"/>
            <family val="2"/>
          </rPr>
          <t>Importe de los derechos que recibe de persona física o jurídica en la obtención  de licencias, o permisos en la realización de acciones para construcción, reconstrucción, reparación, demolición de obras, así como en la ocupación provisional de la vía pública o en el movimiento de tierras.</t>
        </r>
      </text>
    </comment>
    <comment ref="B90" authorId="2" shapeId="0">
      <text>
        <r>
          <rPr>
            <b/>
            <sz val="12"/>
            <color indexed="81"/>
            <rFont val="Arial"/>
            <family val="2"/>
          </rPr>
          <t>Importe de los derechos de la entidad que recibe de persona física o jurídica en la obtención  de licencias, o permisos en la realización de acciones para la construcción de obras.</t>
        </r>
      </text>
    </comment>
    <comment ref="B91" authorId="2" shapeId="0">
      <text>
        <r>
          <rPr>
            <b/>
            <sz val="12"/>
            <color indexed="81"/>
            <rFont val="Arial"/>
            <family val="2"/>
          </rPr>
          <t>Importe de los derechos de la entidad que recibe de persona física o jurídica en la obtención  de licencias, o permisos en la realización de acciones para la demolición de obras.</t>
        </r>
      </text>
    </comment>
    <comment ref="B92" authorId="2" shapeId="0">
      <text>
        <r>
          <rPr>
            <b/>
            <sz val="12"/>
            <color indexed="81"/>
            <rFont val="Arial"/>
            <family val="2"/>
          </rPr>
          <t>Importe de los derechos de la entidad que recibe de persona física o jurídica en la obtención  de licencias, o permisos en la realización de acciones para la remodelación de obras.</t>
        </r>
      </text>
    </comment>
    <comment ref="B93" authorId="2" shapeId="0">
      <text>
        <r>
          <rPr>
            <b/>
            <sz val="12"/>
            <color indexed="81"/>
            <rFont val="Arial"/>
            <family val="2"/>
          </rPr>
          <t>Importe de los derechos de la entidad que recibe de persona física o jurídica en la obtención  de licencias, o permisos en la realización de acciones para la reconstrucción, reestructuración o adaptación de obras.</t>
        </r>
      </text>
    </comment>
    <comment ref="B94" authorId="2" shapeId="0">
      <text>
        <r>
          <rPr>
            <b/>
            <sz val="12"/>
            <color indexed="81"/>
            <rFont val="Arial"/>
            <family val="2"/>
          </rPr>
          <t>Importe de los derechos correspondientes en la obtención de licencias o permisos, para ocupación en la vía pública, con materiales de construcción y/o tapiales, según los lineamientos de la dirección de Obras Públicas.</t>
        </r>
      </text>
    </comment>
    <comment ref="B95" authorId="2" shapeId="0">
      <text>
        <r>
          <rPr>
            <b/>
            <sz val="12"/>
            <color indexed="81"/>
            <rFont val="Arial"/>
            <family val="2"/>
          </rPr>
          <t xml:space="preserve">Importe de los derechos correspondientes en la obtención  de licencias o permisos, para movimientos de tierra, previo dictamen de la Dirección de Obras.
</t>
        </r>
      </text>
    </comment>
    <comment ref="B96" authorId="2" shapeId="0">
      <text>
        <r>
          <rPr>
            <b/>
            <sz val="12"/>
            <color indexed="81"/>
            <rFont val="Arial"/>
            <family val="2"/>
          </rPr>
          <t>Importe de los derechos de la entidad que recibe de persona física o jurídica en la obtención de licencias, o permisos en la realización de otras acciones de obra similares y no previstas en los anteriores rubros; tales como bardeados, colocación de estructuras, entre otros.</t>
        </r>
      </text>
    </comment>
    <comment ref="B97" authorId="2" shapeId="0">
      <text>
        <r>
          <rPr>
            <b/>
            <sz val="12"/>
            <color indexed="81"/>
            <rFont val="Arial"/>
            <family val="2"/>
          </rPr>
          <t>Importe de los ingresos de persona física o jurídica en la obtención de los permisos para el alineamiento, designación de número oficial e inspección de acciones de obras.</t>
        </r>
      </text>
    </comment>
    <comment ref="B98" authorId="2" shapeId="0">
      <text>
        <r>
          <rPr>
            <b/>
            <sz val="12"/>
            <color indexed="81"/>
            <rFont val="Arial"/>
            <family val="2"/>
          </rPr>
          <t>Importe de los ingresos de persona física o jurídica en la obtención de los permisos para el alineamiento de predios.</t>
        </r>
      </text>
    </comment>
    <comment ref="B99" authorId="2" shapeId="0">
      <text>
        <r>
          <rPr>
            <b/>
            <sz val="12"/>
            <color indexed="81"/>
            <rFont val="Arial"/>
            <family val="2"/>
          </rPr>
          <t>Importe de los ingresos de persona física o jurídica en la asignación del número oficial. No incluye el costo de los números.</t>
        </r>
      </text>
    </comment>
    <comment ref="B100" authorId="2" shapeId="0">
      <text>
        <r>
          <rPr>
            <b/>
            <sz val="12"/>
            <color indexed="81"/>
            <rFont val="Arial"/>
            <family val="2"/>
          </rPr>
          <t>Importe de los ingresos, a solicitud del interesado para la inspección del valor sobre inmuebles.</t>
        </r>
      </text>
    </comment>
    <comment ref="B101" authorId="2" shapeId="0">
      <text>
        <r>
          <rPr>
            <b/>
            <sz val="12"/>
            <color indexed="81"/>
            <rFont val="Arial"/>
            <family val="2"/>
          </rPr>
          <t>Importe de los ingresos de persona física o jurídica en otros servicios similares de la dirección de obras públicas.</t>
        </r>
      </text>
    </comment>
    <comment ref="B102" authorId="2" shapeId="0">
      <text>
        <r>
          <rPr>
            <b/>
            <sz val="12"/>
            <color indexed="81"/>
            <rFont val="Arial"/>
            <family val="2"/>
          </rPr>
          <t xml:space="preserve">Importe de los ingresos que obtiene el municipio de persona física o jurídica por la obtención de licencia, peritaje dictamen o inspección en acciones urbanísticas o de cambio de régimen de propiedad. </t>
        </r>
      </text>
    </comment>
    <comment ref="B103" authorId="2" shapeId="0">
      <text>
        <r>
          <rPr>
            <b/>
            <sz val="12"/>
            <color indexed="81"/>
            <rFont val="Arial"/>
            <family val="2"/>
          </rPr>
          <t>Importe de los ingresos obtenidos de persona física o jurídica por las licencias de cambio de régimen de propiedad individual a condominio.</t>
        </r>
      </text>
    </comment>
    <comment ref="B104" authorId="2" shapeId="0">
      <text>
        <r>
          <rPr>
            <b/>
            <sz val="12"/>
            <color indexed="81"/>
            <rFont val="Arial"/>
            <family val="2"/>
          </rPr>
          <t>Importe de los ingresos recibidos de persona física o jurídica en la obtención de licencia para dividir o transformar terrenos en lotes mediante la realización de obras de urbanización.</t>
        </r>
      </text>
    </comment>
    <comment ref="B105" authorId="2" shapeId="0">
      <text>
        <r>
          <rPr>
            <b/>
            <sz val="12"/>
            <color indexed="81"/>
            <rFont val="Arial"/>
            <family val="2"/>
          </rPr>
          <t>Importe de los ingresos obtenidos por el peritaje, dictamen o inspección realizado por la dependencia municipal de obras públicas de carácter extraordinario.</t>
        </r>
      </text>
    </comment>
    <comment ref="B106" authorId="2" shapeId="0">
      <text>
        <r>
          <rPr>
            <b/>
            <sz val="12"/>
            <color indexed="81"/>
            <rFont val="Arial"/>
            <family val="2"/>
          </rPr>
          <t>Importe de los ingresos obtenidos por el municipio de persona física o jurídica en la realización del servicio de medición de terrenos por la dirección de obras públicas ó para el permiso de romper pavimento, banquetas o machuelos, así como para la realización de obras de infraestructura en la vía pública.</t>
        </r>
      </text>
    </comment>
    <comment ref="B107" authorId="2" shapeId="0">
      <text>
        <r>
          <rPr>
            <b/>
            <sz val="12"/>
            <color indexed="81"/>
            <rFont val="Arial"/>
            <family val="2"/>
          </rPr>
          <t xml:space="preserve">Importe  de los ingresos obtenidos  por medición de terrenos  por la dependencia municipal de obras públicas.
</t>
        </r>
      </text>
    </comment>
    <comment ref="B108" authorId="2" shapeId="0">
      <text>
        <r>
          <rPr>
            <b/>
            <sz val="12"/>
            <color indexed="81"/>
            <rFont val="Arial"/>
            <family val="2"/>
          </rPr>
          <t>Importe de los ingresos obtenidos por la autorización para romper pavimento, banquetas y/o machuelos en la instalación de tomas de agua, descargas o reparación de tuberías o servicios de cualquier naturaleza. Independientemente del permiso se pagará adicionalmente por el contribuyente los costos de los materiales de la reparación.</t>
        </r>
      </text>
    </comment>
    <comment ref="B109" authorId="2" shapeId="0">
      <text>
        <r>
          <rPr>
            <b/>
            <sz val="12"/>
            <color indexed="81"/>
            <rFont val="Arial"/>
            <family val="2"/>
          </rPr>
          <t>Importe obtenido de los ingresos de persona física o jurídica para la construcciones de infraestructura en la vía pública, tales como la colocación oculta o visible de líneas de telefonía, televisión, conducción de combustibles o la construcción de registros o túneles.</t>
        </r>
      </text>
    </comment>
    <comment ref="B110" authorId="2" shapeId="0">
      <text>
        <r>
          <rPr>
            <b/>
            <sz val="12"/>
            <color indexed="81"/>
            <rFont val="Arial"/>
            <family val="2"/>
          </rPr>
          <t>Importe de los ingresos obtenidos por el municipio de persona física o jurídica en la realización del servicio de medición de terrenos por la dirección de obras públicas ó para el permiso de romper pavimento, banquetas o machuelos, así como para la realización de obras de infraestructura en la vía pública.</t>
        </r>
      </text>
    </comment>
    <comment ref="B111" authorId="2" shapeId="0">
      <text>
        <r>
          <rPr>
            <b/>
            <sz val="12"/>
            <color indexed="81"/>
            <rFont val="Arial"/>
            <family val="2"/>
          </rPr>
          <t xml:space="preserve">Importe  de los ingresos obtenidos  por concepto de licencias de construcción por los primeros 120 metros cuadrados; debiendo cubrir el excedente de acuerdo a su Ley de Ingresos Municipal vigente
</t>
        </r>
      </text>
    </comment>
    <comment ref="B112" authorId="2" shapeId="0">
      <text>
        <r>
          <rPr>
            <b/>
            <sz val="12"/>
            <color indexed="81"/>
            <rFont val="Arial"/>
            <family val="2"/>
          </rPr>
          <t xml:space="preserve">Importe de los ingresos obtenidos por concepto de licencia de registro de obra, sobre los usos y tarifas de la Ley de Ingresos Municipal vigente.
La antigüedad deberá ser acreditada mediante un certificado catastral o la presentación de recibos de pago del impuesto predial de los cinco años anteriores a la tramitación.
</t>
        </r>
      </text>
    </comment>
    <comment ref="B113" authorId="2" shapeId="0">
      <text>
        <r>
          <rPr>
            <b/>
            <sz val="12"/>
            <color indexed="81"/>
            <rFont val="Arial"/>
            <family val="2"/>
          </rPr>
          <t>Importe obtenido de los ingresos por concepto de licencias de registro de obra pública, sobre los usos y tarifas establecidas en la Ley de Ingresos Municipal.</t>
        </r>
      </text>
    </comment>
    <comment ref="B114" authorId="2" shapeId="0">
      <text>
        <r>
          <rPr>
            <b/>
            <sz val="12"/>
            <color indexed="81"/>
            <rFont val="Arial"/>
            <family val="2"/>
          </rPr>
          <t>Importe de los ingresos que obtiene el municipio de persona física o jurídica por servicios de sanidad, tales como inhumaciones, exhumaciones, servicios de cremación y/o traslado de cadáveres fuera del municipio.</t>
        </r>
      </text>
    </comment>
    <comment ref="B115" authorId="2" shapeId="0">
      <text>
        <r>
          <rPr>
            <b/>
            <sz val="12"/>
            <color indexed="81"/>
            <rFont val="Arial"/>
            <family val="2"/>
          </rPr>
          <t>Importe de los ingresos obtenidos de las personas físicas o morales que requieran de realizar la inhumación o reinhumaciones de cadáveres.</t>
        </r>
      </text>
    </comment>
    <comment ref="B116" authorId="2" shapeId="0">
      <text>
        <r>
          <rPr>
            <b/>
            <sz val="12"/>
            <color indexed="81"/>
            <rFont val="Arial"/>
            <family val="2"/>
          </rPr>
          <t>Importe de los ingresos obtenidos por el permiso de exhumaciones prematuras o de restos áridos.</t>
        </r>
      </text>
    </comment>
    <comment ref="B117" authorId="2" shapeId="0">
      <text>
        <r>
          <rPr>
            <b/>
            <sz val="12"/>
            <color indexed="81"/>
            <rFont val="Arial"/>
            <family val="2"/>
          </rPr>
          <t>Importe de los ingresos obtenidos por el servicio realizado por el municipio para la cremación de cadáveres.</t>
        </r>
      </text>
    </comment>
    <comment ref="B118" authorId="2" shapeId="0">
      <text>
        <r>
          <rPr>
            <b/>
            <sz val="12"/>
            <color indexed="81"/>
            <rFont val="Arial"/>
            <family val="2"/>
          </rPr>
          <t>Importe de los ingresos obtenidos por el permiso de traslado de cadáveres fuera del municipio.</t>
        </r>
      </text>
    </comment>
    <comment ref="B119" authorId="2" shapeId="0">
      <text>
        <r>
          <rPr>
            <b/>
            <sz val="12"/>
            <color indexed="81"/>
            <rFont val="Arial"/>
            <family val="2"/>
          </rPr>
          <t>Importe de los ingresos que obtiene el municipio por la prestación del servicio de limpieza, recolección, traslado, tratamiento y/o disposición final de residuos sólidos, cuando el servicio sea en forma especial, a solicitud o en rebeldía del usuario.</t>
        </r>
      </text>
    </comment>
    <comment ref="B120" authorId="2" shapeId="0">
      <text>
        <r>
          <rPr>
            <b/>
            <sz val="12"/>
            <color indexed="81"/>
            <rFont val="Arial"/>
            <family val="2"/>
          </rPr>
          <t>Importe de los ingresos que obtiene el municipio por la prestación del servicio de recolección y traslado de basura, desechos o desperdicios no peligrosos, en vehículos del ayuntamiento, cuando el servicio sea en forma especial, a solicitud o en rebeldía del usuario.</t>
        </r>
      </text>
    </comment>
    <comment ref="B121" authorId="2" shapeId="0">
      <text>
        <r>
          <rPr>
            <b/>
            <sz val="12"/>
            <color indexed="81"/>
            <rFont val="Arial"/>
            <family val="2"/>
          </rPr>
          <t>Importe de los ingresos que obtiene el municipio por la prestación del servicio de recolección y traslado de basura, desechos o desperdicios peligrosos en vehículos del ayuntamiento, cuando el servicio sea en forma especial, a solicitud o en rebeldía del usuario.</t>
        </r>
      </text>
    </comment>
    <comment ref="B122" authorId="2" shapeId="0">
      <text>
        <r>
          <rPr>
            <b/>
            <sz val="12"/>
            <color indexed="81"/>
            <rFont val="Arial"/>
            <family val="2"/>
          </rPr>
          <t>Importe de los ingresos que obtiene el municipio por la prestación del servicio de limpieza de lotes baldíos, jardines, prados, banquetas y similares, cuando el servicio sea en forma especial, a solicitud o en rebeldía del usuario.</t>
        </r>
      </text>
    </comment>
    <comment ref="B123" authorId="2" shapeId="0">
      <text>
        <r>
          <rPr>
            <b/>
            <sz val="12"/>
            <color indexed="81"/>
            <rFont val="Arial"/>
            <family val="2"/>
          </rPr>
          <t>Importe de los ingresos que obtiene el municipio por la prestación del servicio exclusivo de camiones de aseo a solicitud del usuario.</t>
        </r>
      </text>
    </comment>
    <comment ref="B124" authorId="2" shapeId="0">
      <text>
        <r>
          <rPr>
            <b/>
            <sz val="12"/>
            <color indexed="81"/>
            <rFont val="Arial"/>
            <family val="2"/>
          </rPr>
          <t>Importe de los ingresos obtenidos por el permiso a particulares que utilicen los tiraderos municipales o rellenos sanitarios de derecho público municipal.</t>
        </r>
      </text>
    </comment>
    <comment ref="B125" authorId="2" shapeId="0">
      <text>
        <r>
          <rPr>
            <b/>
            <sz val="12"/>
            <color indexed="81"/>
            <rFont val="Arial"/>
            <family val="2"/>
          </rPr>
          <t>Importe de los ingresos obtenidos por otros servicios similares no especificados en los rubros de servicios de limpieza, recolección, traslado y disposición final de residuos sólidos, tales como la recepción de residuos sólidos como llantas, colchones, etc. o la venta de composta de rellenos sanitarios, entre otros.</t>
        </r>
      </text>
    </comment>
    <comment ref="B126" authorId="2" shapeId="0">
      <text>
        <r>
          <rPr>
            <b/>
            <sz val="12"/>
            <color indexed="81"/>
            <rFont val="Arial"/>
            <family val="2"/>
          </rPr>
          <t>Importe de los ingresos que obtiene el municipio de las personas físicas ó jurídicas propietarios o poseedores de inmuebles, que se beneficien directa o indirectamente con los servicios de agua potable, alcantarillado y saneamiento, bien por que reciban todos o algunos de ellos o por que por el frente de los inmuebles, estén instaladas redes de agua potable o alcantarillado.</t>
        </r>
      </text>
    </comment>
    <comment ref="B127" authorId="2" shapeId="0">
      <text>
        <r>
          <rPr>
            <b/>
            <sz val="12"/>
            <color indexed="81"/>
            <rFont val="Arial"/>
            <family val="2"/>
          </rPr>
          <t>Importe de los ingresos obtenidos de las personas físicas o jurídicas propietarios o poseedores de inmuebles que se beneficien directa o indirectamente con el servicio de agua potable y alcantarillado en sus modalidades de servicio medido o en régimen de cuota fija a casa habitación, bien por que reciban todos o alguno de ellos o por que por el frente de los inmuebles, estén instaladas redes de agua potable o alcantarillado.</t>
        </r>
      </text>
    </comment>
    <comment ref="B128" authorId="2" shapeId="0">
      <text>
        <r>
          <rPr>
            <b/>
            <sz val="12"/>
            <color indexed="81"/>
            <rFont val="Arial"/>
            <family val="2"/>
          </rPr>
          <t>Importe de los ingresos obtenidos de las personas físicas o jurídicas propietarios o poseedores de inmuebles que se beneficien directa o indirectamente con el servicio de agua potable y alcantarillado en sus modalidades de servicio medido o en régimen de cuota fija a comercios, industrias, establos e inmuebles no considerados como casa habitacional, bien por que reciban todos o alguno de ellos o por que por el frente de los inmuebles, estén instaladas redes de agua potable o alcantarillado.</t>
        </r>
      </text>
    </comment>
    <comment ref="B129" authorId="2" shapeId="0">
      <text>
        <r>
          <rPr>
            <b/>
            <sz val="12"/>
            <color indexed="81"/>
            <rFont val="Arial"/>
            <family val="2"/>
          </rPr>
          <t>Importe de los ingresos obtenidos por la prestación del servicio de agua potable que por el frente del predio baldío pasen todos o algunos de los servicios de agua potable y alcantarillado.</t>
        </r>
      </text>
    </comment>
    <comment ref="B130" authorId="2" shapeId="0">
      <text>
        <r>
          <rPr>
            <b/>
            <sz val="12"/>
            <color indexed="81"/>
            <rFont val="Arial"/>
            <family val="2"/>
          </rPr>
          <t>Importe de los ingresos obtenidos por la prestación del servicio de agua potable en sus modalidades de servicio medido o en régimen de cuota fija en delegaciones y agencias municipales.</t>
        </r>
      </text>
    </comment>
    <comment ref="B131" authorId="2" shapeId="0">
      <text>
        <r>
          <rPr>
            <b/>
            <sz val="12"/>
            <color indexed="81"/>
            <rFont val="Arial"/>
            <family val="2"/>
          </rPr>
          <t>Ingresos obtenidos de quienes se beneficien directa o indirectamente de los servicios de agua potable y/o alcantarillado, pagarán adicionalmente un 20% sobre los derechos del servicios de agua potable y/o alcantarillado, cuyo producto será destinado a la construcción, operación y mantenimiento de infraestructura para el saneamiento de aguas residuales, tales como la construcción o mantenimiento de plantas tratadoras de aguas residuales.</t>
        </r>
      </text>
    </comment>
    <comment ref="B132" authorId="2" shapeId="0">
      <text>
        <r>
          <rPr>
            <b/>
            <sz val="12"/>
            <color indexed="81"/>
            <rFont val="Arial"/>
            <family val="2"/>
          </rPr>
          <t>Ingresos obtenidos de quienes se beneficien directa o indirectamente de los servicios de agua potable y/o alcantarillado, pagaran adicionalmente un 2% o 3% sobre los derechos del servicios de agua potable y/o alcantarillado, cuyo producto será destinado a la construcción y mantenimiento de infraestructura de las redes de agua potable existentes.</t>
        </r>
      </text>
    </comment>
    <comment ref="B133" authorId="2" shapeId="0">
      <text>
        <r>
          <rPr>
            <b/>
            <sz val="12"/>
            <color indexed="81"/>
            <rFont val="Arial"/>
            <family val="2"/>
          </rPr>
          <t xml:space="preserve">Importe de los ingresos obtenidos por el aprovechamiento de la infraestructura de agua potable y saneamiento existente, por la incorporación de nuevas urbanizaciones, conjuntos habitacionales, desarrollos industriales y comerciales o conexión de predios ya urbanizados. </t>
        </r>
      </text>
    </comment>
    <comment ref="B134" authorId="2" shapeId="0">
      <text>
        <r>
          <rPr>
            <b/>
            <sz val="12"/>
            <color indexed="81"/>
            <rFont val="Arial"/>
            <family val="2"/>
          </rPr>
          <t>Importe de los ingresos obtenidos por la solicitud de conexión o reconexión al servicio del agua potable y/o descarga de drenaje, incluyen en este rubro los costos de materiales necesarios para su instalación tales como medidor, tubos, mano de obra entre otros.</t>
        </r>
      </text>
    </comment>
    <comment ref="B135" authorId="2" shapeId="0">
      <text>
        <r>
          <rPr>
            <b/>
            <sz val="12"/>
            <color indexed="81"/>
            <rFont val="Arial"/>
            <family val="2"/>
          </rPr>
          <t>Importe de los ingresos que obtiene el municipio de persona física o jurídica que pretenda realizar el sacrificio de ganado, aves y otras especies de consumo humano, ya sea dentro o fuera del rastro municipal.</t>
        </r>
      </text>
    </comment>
    <comment ref="B136" authorId="2" shapeId="0">
      <text>
        <r>
          <rPr>
            <b/>
            <sz val="12"/>
            <color indexed="81"/>
            <rFont val="Arial"/>
            <family val="2"/>
          </rPr>
          <t>Importe de los ingresos obtenidos por la autorización de matanza de ganado, aves y otras especies de consumo humano, dentro y fuera del rastro municipal, en rastros concesionados o particulares, incluyendo establecimientos T.I.F.</t>
        </r>
      </text>
    </comment>
    <comment ref="B137" authorId="2" shapeId="0">
      <text>
        <r>
          <rPr>
            <b/>
            <sz val="12"/>
            <color indexed="81"/>
            <rFont val="Arial"/>
            <family val="2"/>
          </rPr>
          <t>Importe de los ingresos obtenidos por la autorización de la salida de animales del rastro para envíos fuera del municipio.</t>
        </r>
      </text>
    </comment>
    <comment ref="B138" authorId="2" shapeId="0">
      <text>
        <r>
          <rPr>
            <b/>
            <sz val="12"/>
            <color indexed="81"/>
            <rFont val="Arial"/>
            <family val="2"/>
          </rPr>
          <t xml:space="preserve">Importe de los ingresos obtenidos por la autorización de  la introducción de ganado al rastro en horas extraordinarias.
</t>
        </r>
      </text>
    </comment>
    <comment ref="B139" authorId="2" shapeId="0">
      <text>
        <r>
          <rPr>
            <b/>
            <sz val="12"/>
            <color indexed="81"/>
            <rFont val="Arial"/>
            <family val="2"/>
          </rPr>
          <t>Importe de los ingresos obtenidos en la inspección sanitaria de pieles, ganado y otras especies de consumo humano.</t>
        </r>
      </text>
    </comment>
    <comment ref="B140" authorId="2" shapeId="0">
      <text>
        <r>
          <rPr>
            <b/>
            <sz val="12"/>
            <color indexed="81"/>
            <rFont val="Arial"/>
            <family val="2"/>
          </rPr>
          <t xml:space="preserve">Importe de los ingresos obtenidos para la entrega y acarreo de carnes en camiones municipales.
</t>
        </r>
      </text>
    </comment>
    <comment ref="B141" authorId="2" shapeId="0">
      <text>
        <r>
          <rPr>
            <b/>
            <sz val="12"/>
            <color indexed="81"/>
            <rFont val="Arial"/>
            <family val="2"/>
          </rPr>
          <t>Importe de los ingresos obtenidos por el servicio de sacrificio de ganado, aves y otras especies de consumo humano que se presten en el interior del rastro municipal, por personal pagado por el ayuntamiento.</t>
        </r>
      </text>
    </comment>
    <comment ref="B142" authorId="2" shapeId="0">
      <text>
        <r>
          <rPr>
            <b/>
            <sz val="12"/>
            <color indexed="81"/>
            <rFont val="Arial"/>
            <family val="2"/>
          </rPr>
          <t>Importe de los ingresos obtenidos por la venta de productos obtenidos en el rastro, tales como harina de sangre y estiércol, entre otros.</t>
        </r>
      </text>
    </comment>
    <comment ref="B143" authorId="2" shapeId="0">
      <text>
        <r>
          <rPr>
            <b/>
            <sz val="12"/>
            <color indexed="81"/>
            <rFont val="Arial"/>
            <family val="2"/>
          </rPr>
          <t>Importe de los ingresos que se obtienen por otros servicios prestados en el rastro municipal no previstos en los rubros anteriores; tales como el uso de corrales, enmantado de canales, encierro de animales de consumo humano, refrigeración, entre otros similares.</t>
        </r>
      </text>
    </comment>
    <comment ref="B144" authorId="2" shapeId="0">
      <text>
        <r>
          <rPr>
            <b/>
            <sz val="12"/>
            <color indexed="81"/>
            <rFont val="Arial"/>
            <family val="2"/>
          </rPr>
          <t>Importe de los ingresos que obtiene el municipio por la prestación del servicio del registro civil, a domicilio o fuera del horario de oficina.</t>
        </r>
      </text>
    </comment>
    <comment ref="B145" authorId="2" shapeId="0">
      <text>
        <r>
          <rPr>
            <b/>
            <sz val="12"/>
            <color indexed="81"/>
            <rFont val="Arial"/>
            <family val="2"/>
          </rPr>
          <t>Importe de los ingresos que obtiene el municipio por la prestación del servicio del registro civil en las oficinas de este, fuera del horario normal.</t>
        </r>
      </text>
    </comment>
    <comment ref="B146" authorId="2" shapeId="0">
      <text>
        <r>
          <rPr>
            <b/>
            <sz val="12"/>
            <color indexed="81"/>
            <rFont val="Arial"/>
            <family val="2"/>
          </rPr>
          <t>Importe de los ingresos que obtiene el municipio por la prestación del servicio del registro civil a domicilio; tales como matrimonios civiles a domicilio.</t>
        </r>
      </text>
    </comment>
    <comment ref="B147" authorId="2" shapeId="0">
      <text>
        <r>
          <rPr>
            <b/>
            <sz val="12"/>
            <color indexed="81"/>
            <rFont val="Arial"/>
            <family val="2"/>
          </rPr>
          <t>Importe de los ingresos que se obtienen por la realización de anotaciones e inserciones en las actas del registro civil, como son el cambio de régimen patrimonial en el matrimonio, actas de defunción de personas fallecidas fuera del municipio, inscripciones extranjeras del registro civil. No se pagarán los derechos a que se refiere este rubro en los supuestos de anotaciones marginales de reconocimiento y legitimación de descendientes, así como de matrimonios colectivos.</t>
        </r>
      </text>
    </comment>
    <comment ref="B148" authorId="2" shapeId="0">
      <text>
        <r>
          <rPr>
            <b/>
            <sz val="12"/>
            <color indexed="81"/>
            <rFont val="Arial"/>
            <family val="2"/>
          </rPr>
          <t>Importe de los ingresos por la expedición de toda clase de certificados, certificaciones o copias de documentos existentes en los archivos de las oficinas municipales, a solicitud del interesado.</t>
        </r>
      </text>
    </comment>
    <comment ref="B149" authorId="2" shapeId="0">
      <text>
        <r>
          <rPr>
            <b/>
            <sz val="12"/>
            <color indexed="81"/>
            <rFont val="Arial"/>
            <family val="2"/>
          </rPr>
          <t>Importe de los ingresos por la expedición de certificados, certificaciones, constancias o copias, a solicitud del interesado, tales como certificación de firmas, certificados de inexistencia de actas del registro civil, certificados de residencia, constancias de existencia, certificados médicos prenupciales, certificado de alcoholemia, entre otros.</t>
        </r>
      </text>
    </comment>
    <comment ref="B150" authorId="2" shapeId="0">
      <text>
        <r>
          <rPr>
            <b/>
            <sz val="12"/>
            <color indexed="81"/>
            <rFont val="Arial"/>
            <family val="2"/>
          </rPr>
          <t>Importe de los ingresos por la expedición de extractos de actas, a solicitud del interesado.</t>
        </r>
      </text>
    </comment>
    <comment ref="B151" authorId="2" shapeId="0">
      <text>
        <r>
          <rPr>
            <b/>
            <sz val="12"/>
            <color indexed="81"/>
            <rFont val="Arial"/>
            <family val="2"/>
          </rPr>
          <t>Importe de los ingresos por la solicitud de dictámenes de trazo, uso y destino, a solicitud del interesado; tales como el dictamen técnico de factibilidad.</t>
        </r>
      </text>
    </comment>
    <comment ref="B152" authorId="2" shapeId="0">
      <text>
        <r>
          <rPr>
            <b/>
            <sz val="12"/>
            <color indexed="81"/>
            <rFont val="Arial"/>
            <family val="2"/>
          </rPr>
          <t>Importe de los ingresos que obtiene el municipio por los servicios proporcionados en la dirección o área de catastro, como es la solicitud de copias de planos, certificaciones catastrales, expedición de fotocopias, informes catastrales, deslindes, entre otros.</t>
        </r>
      </text>
    </comment>
    <comment ref="B153" authorId="2" shapeId="0">
      <text>
        <r>
          <rPr>
            <b/>
            <sz val="12"/>
            <color indexed="81"/>
            <rFont val="Arial"/>
            <family val="2"/>
          </rPr>
          <t>Importe de los ingresos obtenidos por la solicitud de copias de planos simples y en maduro; como son planos generales de población, fotografía de ortofoto, planos con tabla de valores unitarios, entre otros.</t>
        </r>
      </text>
    </comment>
    <comment ref="B154" authorId="2" shapeId="0">
      <text>
        <r>
          <rPr>
            <b/>
            <sz val="12"/>
            <color indexed="81"/>
            <rFont val="Arial"/>
            <family val="2"/>
          </rPr>
          <t>Importe de los ingresos que se obtienen por la expedición de certificaciones catastrales, tales como certificados de no-inscripción de propiedad, certificaciones de planos, certificaciones de no adeudo, entre otros.</t>
        </r>
      </text>
    </comment>
    <comment ref="B155" authorId="2" shapeId="0">
      <text>
        <r>
          <rPr>
            <b/>
            <sz val="12"/>
            <color indexed="81"/>
            <rFont val="Arial"/>
            <family val="2"/>
          </rPr>
          <t>Importe de los ingresos obtenidos por informes catastrales en la expedición de fotocopias e informes catastrales por datos técnicos; tales como expedición de fotocopias del microfilme, informes catastrales de datos técnicos, entre otros.</t>
        </r>
      </text>
    </comment>
    <comment ref="B156" authorId="2" shapeId="0">
      <text>
        <r>
          <rPr>
            <b/>
            <sz val="12"/>
            <color indexed="81"/>
            <rFont val="Arial"/>
            <family val="2"/>
          </rPr>
          <t>Importe de los ingresos obtenidos por la practica y expedición de deslindes de predios urbanos, con base en planos catastrales existentes.</t>
        </r>
      </text>
    </comment>
    <comment ref="B157" authorId="2" shapeId="0">
      <text>
        <r>
          <rPr>
            <b/>
            <sz val="12"/>
            <color indexed="81"/>
            <rFont val="Arial"/>
            <family val="2"/>
          </rPr>
          <t>Importe de los ingresos obtenidos por la solicitud de dictamen de valor, practicado por el área de catastro.</t>
        </r>
      </text>
    </comment>
    <comment ref="B158" authorId="2" shapeId="0">
      <text>
        <r>
          <rPr>
            <b/>
            <sz val="12"/>
            <color indexed="81"/>
            <rFont val="Arial"/>
            <family val="2"/>
          </rPr>
          <t>Importe de los ingresos obtenidos por la revisión y autorización de cada avalúo practicado por otras instituciones o valuadores independientes autorizados por el área de catastro.</t>
        </r>
      </text>
    </comment>
    <comment ref="B159" authorId="3" shapeId="0">
      <text>
        <r>
          <rPr>
            <b/>
            <sz val="12"/>
            <color indexed="81"/>
            <rFont val="Arial"/>
            <family val="2"/>
          </rPr>
          <t>Comprende el importe de los ingresos por derechos establecidos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 Ley. También son de derechos las contribuciones a cargo de los organismos públicos descentralizados por prestar servicios exclusivos del Estado, no incluidos en las cuentas anteriores.</t>
        </r>
        <r>
          <rPr>
            <sz val="8"/>
            <color indexed="81"/>
            <rFont val="Tahoma"/>
            <family val="2"/>
          </rPr>
          <t xml:space="preserve">
</t>
        </r>
      </text>
    </comment>
    <comment ref="B160" authorId="2" shapeId="0">
      <text>
        <r>
          <rPr>
            <b/>
            <sz val="12"/>
            <color indexed="81"/>
            <rFont val="Arial"/>
            <family val="2"/>
          </rPr>
          <t>Importe de los derechos por concepto de otros servicios que provengan de la autoridad municipal, que no contravengan las disposiciones del Convenio de Coordinación fiscal en materia de derechos, y que no estén previstos en el título de Derechos.</t>
        </r>
      </text>
    </comment>
    <comment ref="B161" authorId="2" shapeId="0">
      <text>
        <r>
          <rPr>
            <b/>
            <sz val="12"/>
            <color indexed="81"/>
            <rFont val="Arial"/>
            <family val="2"/>
          </rPr>
          <t>Importe de los ingresos obtenidos por servicios que se presten en horas hábiles.</t>
        </r>
      </text>
    </comment>
    <comment ref="B162" authorId="2" shapeId="0">
      <text>
        <r>
          <rPr>
            <b/>
            <sz val="12"/>
            <color indexed="81"/>
            <rFont val="Arial"/>
            <family val="2"/>
          </rPr>
          <t>Importe de los ingresos obtenidos por servicios que se presten en horas inhábiles.</t>
        </r>
      </text>
    </comment>
    <comment ref="B163" authorId="2" shapeId="0">
      <text>
        <r>
          <rPr>
            <b/>
            <sz val="12"/>
            <color indexed="81"/>
            <rFont val="Arial"/>
            <family val="2"/>
          </rPr>
          <t>Importe de los ingresos obtenidos por proporcionar información en documentos o elementos técnicos o electrónicos a solicitudes de información en cumplimiento de la ley de transparencia; tales como copia simple de documentos, información en disco o DVD, fotografías impresas, entre otros.</t>
        </r>
      </text>
    </comment>
    <comment ref="B164" authorId="2" shapeId="0">
      <text>
        <r>
          <rPr>
            <b/>
            <sz val="12"/>
            <color indexed="81"/>
            <rFont val="Arial"/>
            <family val="2"/>
          </rPr>
          <t>Importe de los ingresos obtenidos por revisión de control epidemiológico, certificados de salud y certificados de casos médicos legales.</t>
        </r>
      </text>
    </comment>
    <comment ref="B165" authorId="2" shapeId="0">
      <text>
        <r>
          <rPr>
            <b/>
            <sz val="12"/>
            <color indexed="81"/>
            <rFont val="Arial"/>
            <family val="2"/>
          </rPr>
          <t>Importe de los ingresos que se obtienen por otros servicios prestados no previstos con anterioridad, tales como poda de árboles, recolección de desechos vegetales, dictamen de inspección por servicios de tala o poda de árboles, entre otros.</t>
        </r>
      </text>
    </comment>
    <comment ref="B166" authorId="3" shapeId="0">
      <text>
        <r>
          <rPr>
            <b/>
            <sz val="12"/>
            <color indexed="81"/>
            <rFont val="Arial"/>
            <family val="2"/>
          </rPr>
          <t xml:space="preserve">Importe de los ingresos por derechos generados cuando no se cubran los derechos en la fecha o dentro del plazo fijado por las disposiciones fiscales.
</t>
        </r>
      </text>
    </comment>
    <comment ref="B167" authorId="2" shapeId="0">
      <text>
        <r>
          <rPr>
            <b/>
            <sz val="12"/>
            <color indexed="81"/>
            <rFont val="Arial"/>
            <family val="2"/>
          </rPr>
          <t>Importe de la indemnización causada por la falta de pago oportuno de los ingresos señalados en el título de derechos de la ley de ingresos.</t>
        </r>
      </text>
    </comment>
    <comment ref="B168" authorId="2" shapeId="0">
      <text>
        <r>
          <rPr>
            <b/>
            <sz val="12"/>
            <color indexed="81"/>
            <rFont val="Arial"/>
            <family val="2"/>
          </rPr>
          <t>Importe de la indemnización causada por la falta de pago oportuno en la fecha o dentro del plazo señalado en la ley de ingresos en el título de derechos.</t>
        </r>
      </text>
    </comment>
    <comment ref="B169" authorId="2" shapeId="0">
      <text>
        <r>
          <rPr>
            <b/>
            <sz val="12"/>
            <color indexed="81"/>
            <rFont val="Arial"/>
            <family val="2"/>
          </rPr>
          <t>Ingresos derivados de sanciones económicas por el incumplimiento de disposiciones en la forma, fecha y términos que establezcan las disposiciones fiscales, respecto del pago de los derechos señalados en la ley de ingresos.</t>
        </r>
      </text>
    </comment>
    <comment ref="B170" authorId="2" shapeId="0">
      <text>
        <r>
          <rPr>
            <b/>
            <sz val="12"/>
            <color indexed="81"/>
            <rFont val="Arial"/>
            <family val="2"/>
          </rPr>
          <t>Importe del ingreso obtenido por concepto de multas, derivadas del incumplimiento en la forma, fecha y términos, que establezcan las disposiciones fiscales respecto del pago de derechos, siempre que no esté considerada en otra sanción.</t>
        </r>
      </text>
    </comment>
    <comment ref="B171" authorId="2" shapeId="0">
      <text>
        <r>
          <rPr>
            <b/>
            <sz val="12"/>
            <color indexed="81"/>
            <rFont val="Arial"/>
            <family val="2"/>
          </rPr>
          <t>Importe de los ingresos por concepto de intereses derivados por la falta de pago de derechos conforme establece la ley y convenidos entre las autoridades municipales y el contribuyente para ser pagado en un plazo determinado o en parcialidades.</t>
        </r>
      </text>
    </comment>
    <comment ref="B172" authorId="2" shapeId="0">
      <text>
        <r>
          <rPr>
            <b/>
            <sz val="12"/>
            <color indexed="81"/>
            <rFont val="Arial"/>
            <family val="2"/>
          </rPr>
          <t>Importe de los ingresos por concepto de intereses derivados de créditos fiscales no pagados y convenidos a pagar en un plazo determinado o en parcialidades.</t>
        </r>
      </text>
    </comment>
    <comment ref="B173" authorId="2" shapeId="0">
      <text>
        <r>
          <rPr>
            <b/>
            <sz val="12"/>
            <color indexed="81"/>
            <rFont val="Arial"/>
            <family val="2"/>
          </rPr>
          <t>Importe del ingreso por concepto del procedimiento administrativo de ejecución, derivado por la no satisfacción de créditos fiscales dentro de los plazos legales o gastos de ejecución por la práctica de diligencias relacionadas con el procedimiento.</t>
        </r>
      </text>
    </comment>
    <comment ref="B174" authorId="2" shapeId="0">
      <text>
        <r>
          <rPr>
            <b/>
            <sz val="12"/>
            <color indexed="81"/>
            <rFont val="Arial"/>
            <family val="2"/>
          </rPr>
          <t>Importe del ingreso por concepto de gasto de notificación en el procedimiento administrativo de ejecución, derivado por la no satisfacción de créditos fiscales dentro de los plazos establecidos en las disposiciones legales.</t>
        </r>
      </text>
    </comment>
    <comment ref="B175" authorId="2" shapeId="0">
      <text>
        <r>
          <rPr>
            <b/>
            <sz val="12"/>
            <color indexed="81"/>
            <rFont val="Arial"/>
            <family val="2"/>
          </rPr>
          <t>Importe del ingreso por concepto de gastos de embargo en el procedimiento administrativo de ejecución, derivado por la no satisfacción de créditos fiscales dentro de los plazos establecidos en las disposiciones legales.</t>
        </r>
      </text>
    </comment>
    <comment ref="B176" authorId="2" shapeId="0">
      <text>
        <r>
          <rPr>
            <b/>
            <sz val="12"/>
            <color indexed="81"/>
            <rFont val="Arial"/>
            <family val="2"/>
          </rPr>
          <t>Importe del ingreso por concepto de otros gastos no considerados en los anteriores rubros durante el procedimiento administrativo de ejecución, derivado por la no satisfacción de créditos fiscales dentro de los plazos establecidos en las disposiciones legales.</t>
        </r>
      </text>
    </comment>
    <comment ref="B177" authorId="2" shapeId="0">
      <text>
        <r>
          <rPr>
            <b/>
            <sz val="12"/>
            <color indexed="81"/>
            <rFont val="Arial"/>
            <family val="2"/>
          </rPr>
          <t>Importe de otros ingresos que obtiene el municipio por concepto de accesorios de los impuestos y no están considerados en los rubros anteriores.</t>
        </r>
      </text>
    </comment>
    <comment ref="B178" authorId="2" shapeId="0">
      <text>
        <r>
          <rPr>
            <b/>
            <sz val="12"/>
            <color indexed="81"/>
            <rFont val="Arial"/>
            <family val="2"/>
          </rPr>
          <t>Importe del ingreso obtenidos otros accesorios que no se encuentren contemplados  en los conceptos anteriores.</t>
        </r>
      </text>
    </comment>
    <comment ref="B179" authorId="3" shapeId="0">
      <text>
        <r>
          <rPr>
            <b/>
            <sz val="12"/>
            <color indexed="81"/>
            <rFont val="Arial"/>
            <family val="2"/>
          </rPr>
          <t>Son contraprestaciones por los servicios que preste el Estado en sus funciones de derecho privado, así como por el uso, aprovechamiento o enajenación de bienes del dominio privado. (CONAC)</t>
        </r>
        <r>
          <rPr>
            <sz val="12"/>
            <color indexed="81"/>
            <rFont val="Arial"/>
            <family val="2"/>
          </rPr>
          <t xml:space="preserve">
</t>
        </r>
      </text>
    </comment>
    <comment ref="B180" authorId="3" shapeId="0">
      <text>
        <r>
          <rPr>
            <b/>
            <sz val="12"/>
            <color indexed="81"/>
            <rFont val="Arial"/>
            <family val="2"/>
          </rPr>
          <t>Comprende el importe de los ingresos por contraprestaciones por los servicios que preste el Estado en sus funciones de derecho privado, así como por el uso y aprovechamiento de bienes; originando recursos que significan un aumento del efectivo del sector público, como resultado de sus operaciones normales, sin que provengan de la enajenación de su patrimonio.</t>
        </r>
        <r>
          <rPr>
            <sz val="8"/>
            <color indexed="81"/>
            <rFont val="Tahoma"/>
            <family val="2"/>
          </rPr>
          <t xml:space="preserve">
</t>
        </r>
      </text>
    </comment>
    <comment ref="B181" authorId="2" shapeId="0">
      <text>
        <r>
          <rPr>
            <b/>
            <sz val="12"/>
            <color indexed="81"/>
            <rFont val="Arial"/>
            <family val="2"/>
          </rPr>
          <t>Importe del Ingreso obtenido por contraprestaciones derivadas del uso o concesión de toda clase de bienes no sujetos al régimen de dominio público, tales como arrendamiento de locales, kioscos, plazas, baños, entre otros.</t>
        </r>
      </text>
    </comment>
    <comment ref="B182" authorId="2" shapeId="0">
      <text>
        <r>
          <rPr>
            <b/>
            <sz val="12"/>
            <color indexed="81"/>
            <rFont val="Arial"/>
            <family val="2"/>
          </rPr>
          <t>Importe que obtiene la entidad de persona física o jurídica por el arrendamiento o la celebración de contrato de concesión de locales dentro y fuera de los mercados municipales y estos no se encuentran incorporados a los bienes de dominio público.</t>
        </r>
      </text>
    </comment>
    <comment ref="B183" authorId="2" shapeId="0">
      <text>
        <r>
          <rPr>
            <b/>
            <sz val="12"/>
            <color indexed="81"/>
            <rFont val="Arial"/>
            <family val="2"/>
          </rPr>
          <t>Importe que obtiene la entidad de persona física o jurídica por el arrendamiento o la celebración de contratos de concesión de kioscos en plazas y jardines públicos y estos no se encuentran incorporados a los bienes de dominio público.</t>
        </r>
      </text>
    </comment>
    <comment ref="B184" authorId="2" shapeId="0">
      <text>
        <r>
          <rPr>
            <b/>
            <sz val="12"/>
            <color indexed="81"/>
            <rFont val="Arial"/>
            <family val="2"/>
          </rPr>
          <t>Importe que obtiene la entidad de persona física o jurídica por el arrendamiento o la celebración de contratos de concesión de escusados y baños públicos y estos no se encuentran incorporados a los bienes de dominio público.</t>
        </r>
      </text>
    </comment>
    <comment ref="B185" authorId="2" shapeId="0">
      <text>
        <r>
          <rPr>
            <b/>
            <sz val="12"/>
            <color indexed="81"/>
            <rFont val="Arial"/>
            <family val="2"/>
          </rPr>
          <t>Importe que obtiene la entidad de persona física o jurídica por el arrendamiento de inmuebles públicos para anuncios y estos no se encuentran incorporados a los bienes de dominio público.</t>
        </r>
      </text>
    </comment>
    <comment ref="B186" authorId="2" shapeId="0">
      <text>
        <r>
          <rPr>
            <b/>
            <sz val="12"/>
            <color indexed="81"/>
            <rFont val="Arial"/>
            <family val="2"/>
          </rPr>
          <t>Importe que obtiene la entidad de persona física o jurídica por otros arrendamientos o concesiones distintos a los señalados en los rubros anteriores y estos no se encuentran incorporados a los bienes de dominio público; tales como arrendamiento de auditorios, bodegas, caballerizas, entre otros.</t>
        </r>
      </text>
    </comment>
    <comment ref="B187" authorId="2" shapeId="0">
      <text>
        <r>
          <rPr>
            <b/>
            <sz val="12"/>
            <color indexed="81"/>
            <rFont val="Arial"/>
            <family val="2"/>
          </rPr>
          <t>Importe de los ingresos que obtiene el municipio por la solicitud en uso a perpetuidad o uso temporal lotes en los cementerios municipales de dominio privado para la construcción de fosas. Los cementerios que no se encuentren incorporado a los bienes de dominio público afectarán esta partida.</t>
        </r>
      </text>
    </comment>
    <comment ref="B188" authorId="2" shapeId="0">
      <text>
        <r>
          <rPr>
            <b/>
            <sz val="12"/>
            <color indexed="81"/>
            <rFont val="Arial"/>
            <family val="2"/>
          </rPr>
          <t>Importe obtenido de los productos correspondientes a quienes hagan uso a perpetuidad y temporal lotes en los cementerios de dominio público para la construcción de fosas. Los cementerios que no se encuentren incorporados a los bienes de dominio público afectaran esta partida.</t>
        </r>
      </text>
    </comment>
    <comment ref="B189" authorId="2" shapeId="0">
      <text>
        <r>
          <rPr>
            <b/>
            <sz val="12"/>
            <color indexed="81"/>
            <rFont val="Arial"/>
            <family val="2"/>
          </rPr>
          <t>Importe de los ingresos obtenidos de los derechos correspondientes, para el mantenimiento de las calles, andadores, bardas, jardines y áreas comunes dentro del cementerio. Los cementerios que no se encuentren incorporados a los bienes de dominio público afectarán esta partida.</t>
        </r>
      </text>
    </comment>
    <comment ref="B190" authorId="2" shapeId="0">
      <text>
        <r>
          <rPr>
            <b/>
            <sz val="12"/>
            <color indexed="81"/>
            <rFont val="Arial"/>
            <family val="2"/>
          </rPr>
          <t>Importe de los ingresos que obtiene el municipio por la venta de gavetas a perpetuidad en los cementerios municipales. Los cementerios que no se encuentren incorporados a los bienes de dominio público afectarán esta partida.</t>
        </r>
      </text>
    </comment>
    <comment ref="B191" authorId="2" shapeId="0">
      <text>
        <r>
          <rPr>
            <b/>
            <sz val="12"/>
            <color indexed="81"/>
            <rFont val="Arial"/>
            <family val="2"/>
          </rPr>
          <t>Importe de los ingresos que obtiene el municipio por otros conceptos no considerados en los anteriores rubros de los cementerios municipales. Los cementerios que no se encuentren incorporados a los bienes de dominio público afectarán esta partida.</t>
        </r>
      </text>
    </comment>
    <comment ref="B192" authorId="2" shapeId="0">
      <text>
        <r>
          <rPr>
            <b/>
            <sz val="12"/>
            <color indexed="81"/>
            <rFont val="Arial"/>
            <family val="2"/>
          </rPr>
          <t xml:space="preserve">Importe de los ingresos que obtenga el erario municipal por la explotación, de los bienes de su propiedad o por la realización de actividades que no correspondan al desarrollo de sus funciones propias de derecho público; como formas impresas, calcomanías de identificación, credenciales, escudos, entre otros. </t>
        </r>
      </text>
    </comment>
    <comment ref="B193" authorId="2" shapeId="0">
      <text>
        <r>
          <rPr>
            <b/>
            <sz val="12"/>
            <color indexed="81"/>
            <rFont val="Arial"/>
            <family val="2"/>
          </rPr>
          <t>Importe de  los ingresos que obtiene el erario municipal por formas y ediciones impresas del municipio de dominio privado, tales como solicitud de licencias, inscripción o modificación al registro de contribuyentes, registro o certificado de residencias, solicitud de aclaración de actas, entre otros similares.</t>
        </r>
      </text>
    </comment>
    <comment ref="B194" authorId="2" shapeId="0">
      <text>
        <r>
          <rPr>
            <b/>
            <sz val="12"/>
            <color indexed="81"/>
            <rFont val="Arial"/>
            <family val="2"/>
          </rPr>
          <t>Importe de los ingresos que obtenga el erario municipal por la expedición de calcomanías, credenciales, placas, escudos y otros medios de identificación, tales como números para casa, credenciales, escudos, entre otros similares.</t>
        </r>
      </text>
    </comment>
    <comment ref="B195" authorId="2" shapeId="0">
      <text>
        <r>
          <rPr>
            <b/>
            <sz val="12"/>
            <color indexed="81"/>
            <rFont val="Arial"/>
            <family val="2"/>
          </rPr>
          <t>Importe de los ingresos que obtenga el erario municipal por depósito de vehículos en corralones propiedad del municipio de dominio privado.</t>
        </r>
      </text>
    </comment>
    <comment ref="B196" authorId="2" shapeId="0">
      <text>
        <r>
          <rPr>
            <b/>
            <sz val="12"/>
            <color indexed="81"/>
            <rFont val="Arial"/>
            <family val="2"/>
          </rPr>
          <t>Importe de los ingresos que obtenga el erario municipal por la explotación de bienes propiedad del municipio y pertenecen al dominio privado, tales como la extracción de tierras para la elaboración de adobe, teja, ladrillo o la extracción de cantera, piedra, entre otros similares.</t>
        </r>
      </text>
    </comment>
    <comment ref="B197" authorId="2" shapeId="0">
      <text>
        <r>
          <rPr>
            <b/>
            <sz val="12"/>
            <color indexed="81"/>
            <rFont val="Arial"/>
            <family val="2"/>
          </rPr>
          <t>Importe de los ingresos que obtenga el erario municipal por concepto productos o utilidades generados por talleres o centros de trabajo que operen dentro de establecimientos municipales y no correspondan al desarrollo de sus funciones propias de derecho público.</t>
        </r>
      </text>
    </comment>
    <comment ref="B198" authorId="2" shapeId="0">
      <text>
        <r>
          <rPr>
            <b/>
            <sz val="12"/>
            <color indexed="81"/>
            <rFont val="Arial"/>
            <family val="2"/>
          </rPr>
          <t xml:space="preserve">Importe de  los ingresos que obtenga el erario municipal por la venta de esquilmos , productos de aparcería, desechos y basura, tales como fertilizante, víseras, entre otros similares.
</t>
        </r>
      </text>
    </comment>
    <comment ref="B199" authorId="2" shapeId="0">
      <text>
        <r>
          <rPr>
            <b/>
            <sz val="12"/>
            <color indexed="81"/>
            <rFont val="Arial"/>
            <family val="2"/>
          </rPr>
          <t>Importe de los ingresos que obtenga el erario municipal por la venta de productos procedentes de viveros y jardines,  tales como árboles, plantas, flores entre otros similares.</t>
        </r>
      </text>
    </comment>
    <comment ref="B200" authorId="2" shapeId="0">
      <text>
        <r>
          <rPr>
            <b/>
            <sz val="12"/>
            <color indexed="81"/>
            <rFont val="Arial"/>
            <family val="2"/>
          </rPr>
          <t>Importe de los ingresos que obtenga el erario municipal por proporcionar información en documentos o elementos técnicos establecidos por la ley de ingresos municipales, tales como copias simples, información en disco magnético, audio casete, video casete,  entre otros similares.</t>
        </r>
      </text>
    </comment>
    <comment ref="B201" authorId="2" shapeId="0">
      <text>
        <r>
          <rPr>
            <b/>
            <sz val="12"/>
            <color indexed="81"/>
            <rFont val="Arial"/>
            <family val="2"/>
          </rPr>
          <t>Importe de los ingresos que obtenga el erario municipal por productos no especificados en los rubros anteriores, tales como entradas a parques y unidades deportivas, talleres, consultas, entre otros.</t>
        </r>
      </text>
    </comment>
    <comment ref="B202" authorId="2" shapeId="0">
      <text>
        <r>
          <rPr>
            <b/>
            <sz val="12"/>
            <color indexed="81"/>
            <rFont val="Arial"/>
            <family val="2"/>
          </rPr>
          <t xml:space="preserve">Importe de los Ingresos por el uso y aprovechamiento de bienes de dominio privado, originando recursos que significan un aumento del efectivo del sector público como resultado de sus operaciones normales tales como intereses de crédito, bienes vacantes, ventas de bienes muebles e inmuebles.
</t>
        </r>
      </text>
    </comment>
    <comment ref="B203" authorId="2" shapeId="0">
      <text>
        <r>
          <rPr>
            <b/>
            <sz val="12"/>
            <color indexed="81"/>
            <rFont val="Arial"/>
            <family val="2"/>
          </rPr>
          <t xml:space="preserve">Importe de los Ingresos por el uso y aprovechamiento de bienes de dominio privado, originando recursos que significan un aumento del efectivo del sector público como resultado de sus operaciones normales tales como intereses de crédito, bienes vacantes, ventas de bienes muebles e inmuebles.
</t>
        </r>
      </text>
    </comment>
    <comment ref="B204" authorId="2" shapeId="0">
      <text>
        <r>
          <rPr>
            <b/>
            <sz val="12"/>
            <color indexed="81"/>
            <rFont val="Arial"/>
            <family val="2"/>
          </rPr>
          <t>Importe de los Ingresos por el uso y aprovechamiento de bienes de dominio privado, originando recursos que significan un aumento del efectivo del sector público como resultado de sus operaciones normales no sujetos al régimen de dominio público y no inventariables; tales como intereses de crédito, bienes vacantes, ventas de bienes muebles.</t>
        </r>
      </text>
    </comment>
    <comment ref="B205" authorId="2" shapeId="0">
      <text>
        <r>
          <rPr>
            <b/>
            <sz val="12"/>
            <color indexed="81"/>
            <rFont val="Arial"/>
            <family val="2"/>
          </rPr>
          <t>Importe de los ingresos por productos generados cuando no se cubran los productos en la fecha o dentro plazo fijado por las disposiciones fiscales.</t>
        </r>
      </text>
    </comment>
    <comment ref="B206" authorId="2" shapeId="0">
      <text>
        <r>
          <rPr>
            <b/>
            <sz val="12"/>
            <color indexed="81"/>
            <rFont val="Arial"/>
            <family val="2"/>
          </rPr>
          <t>Importe de otros ingresos que obtiene el municipio por concepto de accesorios de los productos y no están considerados en los rubros anteriores.</t>
        </r>
      </text>
    </comment>
    <comment ref="B207" authorId="2" shapeId="0">
      <text>
        <r>
          <rPr>
            <b/>
            <sz val="12"/>
            <color indexed="81"/>
            <rFont val="Arial"/>
            <family val="2"/>
          </rPr>
          <t>Importe del ingreso obtenido de otros accesorios.</t>
        </r>
      </text>
    </comment>
    <comment ref="B208" authorId="3" shapeId="0">
      <text>
        <r>
          <rPr>
            <b/>
            <sz val="12"/>
            <color indexed="81"/>
            <rFont val="Arial"/>
            <family val="2"/>
          </rPr>
          <t>Son los ingresos que percibe el Estado por funciones de derecho público distintos de las contribuciones, de los ingresos derivados de financiamientos y de los que obtengan los organismos descentralizados y las empresas de participación estatal.</t>
        </r>
        <r>
          <rPr>
            <sz val="8"/>
            <color indexed="81"/>
            <rFont val="Tahoma"/>
            <family val="2"/>
          </rPr>
          <t xml:space="preserve">
</t>
        </r>
        <r>
          <rPr>
            <b/>
            <sz val="9"/>
            <color indexed="81"/>
            <rFont val="Tahoma"/>
            <family val="2"/>
          </rPr>
          <t>(CONAC)</t>
        </r>
      </text>
    </comment>
    <comment ref="B209" authorId="3" shapeId="0">
      <text>
        <r>
          <rPr>
            <b/>
            <sz val="12"/>
            <color indexed="81"/>
            <rFont val="Arial"/>
            <family val="2"/>
          </rPr>
          <t>Comprende el importe de los ingresos que percibe el Estado por funciones de derecho público distintos de las contribuciones,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t>
        </r>
      </text>
    </comment>
    <comment ref="B210" authorId="2" shapeId="0">
      <text>
        <r>
          <rPr>
            <b/>
            <sz val="12"/>
            <color indexed="81"/>
            <rFont val="Arial"/>
            <family val="2"/>
          </rPr>
          <t>Importe de los ingresos derivados de incentivos por la colaboración en el cobro de las contribuciones.</t>
        </r>
      </text>
    </comment>
    <comment ref="B211" authorId="2" shapeId="0">
      <text>
        <r>
          <rPr>
            <b/>
            <sz val="12"/>
            <color indexed="81"/>
            <rFont val="Arial"/>
            <family val="2"/>
          </rPr>
          <t>Importe de los ingresos derivados de incentivos por la colaboración en el cobro de las contribuciones.</t>
        </r>
      </text>
    </comment>
    <comment ref="B212" authorId="2" shapeId="0">
      <text>
        <r>
          <rPr>
            <b/>
            <sz val="12"/>
            <color indexed="81"/>
            <rFont val="Arial"/>
            <family val="2"/>
          </rPr>
          <t>Importe de los ingresos por sanciones no fiscales de carácter monetario.</t>
        </r>
      </text>
    </comment>
    <comment ref="B213" authorId="2" shapeId="0">
      <text>
        <r>
          <rPr>
            <b/>
            <sz val="12"/>
            <color indexed="81"/>
            <rFont val="Arial"/>
            <family val="2"/>
          </rPr>
          <t>Importe de los ingresos obtenidos por concepto de multas derivadas de faltas distintas a las fiscales, tales como sanciones administrativas.</t>
        </r>
      </text>
    </comment>
    <comment ref="B214" authorId="2" shapeId="0">
      <text>
        <r>
          <rPr>
            <b/>
            <sz val="12"/>
            <color indexed="81"/>
            <rFont val="Arial"/>
            <family val="2"/>
          </rPr>
          <t>Importe de los ingresos por indemnizaciones.</t>
        </r>
      </text>
    </comment>
    <comment ref="B215" authorId="2" shapeId="0">
      <text>
        <r>
          <rPr>
            <b/>
            <sz val="12"/>
            <color indexed="81"/>
            <rFont val="Arial"/>
            <family val="2"/>
          </rPr>
          <t>Importe de los ingresos por concepto de indemnizaciones a favor del municipio.</t>
        </r>
      </text>
    </comment>
    <comment ref="B216" authorId="2" shapeId="0">
      <text>
        <r>
          <rPr>
            <b/>
            <sz val="12"/>
            <color indexed="81"/>
            <rFont val="Arial"/>
            <family val="2"/>
          </rPr>
          <t>Importe de los reintegros por ingresos de aprovechamientos por sostenimiento de las escuelas y servicio de vigilancia forestal.</t>
        </r>
      </text>
    </comment>
    <comment ref="B217" authorId="2" shapeId="0">
      <text>
        <r>
          <rPr>
            <b/>
            <sz val="12"/>
            <color indexed="81"/>
            <rFont val="Arial"/>
            <family val="2"/>
          </rPr>
          <t>Importe de los reintegros por ingresos de aprovechamientos por sostenimiento de las escuelas y servicio de vigilancia forestal.</t>
        </r>
      </text>
    </comment>
    <comment ref="B218" authorId="2" shapeId="0">
      <text>
        <r>
          <rPr>
            <b/>
            <sz val="12"/>
            <color indexed="81"/>
            <rFont val="Arial"/>
            <family val="2"/>
          </rPr>
          <t>Importe de los ingresos por obras públicas que realiza el ente público.</t>
        </r>
      </text>
    </comment>
    <comment ref="B219" authorId="2" shapeId="0">
      <text>
        <r>
          <rPr>
            <b/>
            <sz val="12"/>
            <color indexed="81"/>
            <rFont val="Arial"/>
            <family val="2"/>
          </rPr>
          <t>Importe de los ingresos por obras públicas que realiza el ente público, provenientes de terceros para obras o servicios.</t>
        </r>
      </text>
    </comment>
    <comment ref="B220" authorId="2" shapeId="0">
      <text>
        <r>
          <rPr>
            <b/>
            <sz val="12"/>
            <color indexed="81"/>
            <rFont val="Arial"/>
            <family val="2"/>
          </rPr>
          <t>Importe de los ingresos por aplicación de gravámenes sobre herencias, legados y donaciones.</t>
        </r>
      </text>
    </comment>
    <comment ref="B221" authorId="2" shapeId="0">
      <text>
        <r>
          <rPr>
            <b/>
            <sz val="12"/>
            <color indexed="81"/>
            <rFont val="Arial"/>
            <family val="2"/>
          </rPr>
          <t>Importe de los ingresos por aplicación de gravámenes sobre herencias, legados y donaciones.</t>
        </r>
      </text>
    </comment>
    <comment ref="B222" authorId="2" shapeId="0">
      <text>
        <r>
          <rPr>
            <b/>
            <sz val="12"/>
            <color indexed="81"/>
            <rFont val="Arial"/>
            <family val="2"/>
          </rPr>
          <t>Importe de los ingresos para el servicio del sistema escolar federalizado, proveniente de juegos y sorteos y explotación de obras del dominio público; así como por servicios públicos y obras públicas.</t>
        </r>
      </text>
    </comment>
    <comment ref="B223" authorId="2" shapeId="0">
      <text>
        <r>
          <rPr>
            <b/>
            <sz val="12"/>
            <color indexed="81"/>
            <rFont val="Arial"/>
            <family val="2"/>
          </rPr>
          <t>Importe de los ingresos para el servicio del sistema escolar federalizado, proveniente de juegos y sorteos y explotación de obras del dominio público; así como por servicios públicos y obras públicas.</t>
        </r>
      </text>
    </comment>
    <comment ref="B224" authorId="3" shapeId="0">
      <text>
        <r>
          <rPr>
            <b/>
            <sz val="12"/>
            <color indexed="81"/>
            <rFont val="Arial"/>
            <family val="2"/>
          </rPr>
          <t>Comprende el importe de los ingresos que percibe el Estado por funciones de derecho público distintos de las contribuciones,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t>
        </r>
      </text>
    </comment>
    <comment ref="B225" authorId="2" shapeId="0">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226" authorId="2" shapeId="0">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227" authorId="2" shapeId="0">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228" authorId="2" shapeId="0">
      <text>
        <r>
          <rPr>
            <b/>
            <sz val="12"/>
            <color indexed="81"/>
            <rFont val="Arial"/>
            <family val="2"/>
          </rPr>
          <t>Importe de los ingresos por aprovechamientos generados cuando no se cubran los aprovechamientos en la fecha o dentro del plazo fijado por las disposiciones fiscales.</t>
        </r>
      </text>
    </comment>
    <comment ref="B229" authorId="2" shapeId="0">
      <text>
        <r>
          <rPr>
            <b/>
            <sz val="12"/>
            <color indexed="81"/>
            <rFont val="Arial"/>
            <family val="2"/>
          </rPr>
          <t>Importe de otros ingresos que obtiene el municipio por concepto de accesorios de los aprovechamientos y no están considerados en los rubros anteriores.</t>
        </r>
      </text>
    </comment>
    <comment ref="B230" authorId="2" shapeId="0">
      <text>
        <r>
          <rPr>
            <b/>
            <sz val="12"/>
            <color indexed="81"/>
            <rFont val="Arial"/>
            <family val="2"/>
          </rPr>
          <t>Importe del ingreso obtenido de otros accesorios.</t>
        </r>
      </text>
    </comment>
    <comment ref="B231" authorId="3" shapeId="0">
      <text>
        <r>
          <rPr>
            <b/>
            <sz val="12"/>
            <color indexed="81"/>
            <rFont val="Arial"/>
            <family val="2"/>
          </rPr>
          <t>Son recursos propios que obtienen las diversas entidades que conforman el sector paraestatal y gobierno central por sus actividades de producción y/o comercialización. (CONAC)</t>
        </r>
        <r>
          <rPr>
            <sz val="8"/>
            <color indexed="81"/>
            <rFont val="Tahoma"/>
            <family val="2"/>
          </rPr>
          <t xml:space="preserve">
</t>
        </r>
      </text>
    </comment>
    <comment ref="B232" authorId="3" shapeId="0">
      <text>
        <r>
          <rPr>
            <b/>
            <sz val="12"/>
            <color indexed="81"/>
            <rFont val="Arial"/>
            <family val="2"/>
          </rPr>
          <t>Ingresos propios que obtienen los organismo descentralizados que conforman el sector paraestatal, derivados de sus actividades producidas por bienes y servicios.</t>
        </r>
      </text>
    </comment>
    <comment ref="B233" authorId="3" shapeId="0">
      <text>
        <r>
          <rPr>
            <b/>
            <sz val="12"/>
            <color indexed="81"/>
            <rFont val="Arial"/>
            <family val="2"/>
          </rPr>
          <t>Ingresos propios que obtienen los organismo descentralizados que conforman el sector paraestatal, derivados de sus actividades producidas por bienes y servicios.</t>
        </r>
      </text>
    </comment>
    <comment ref="B234" authorId="2" shapeId="0">
      <text>
        <r>
          <rPr>
            <b/>
            <sz val="12"/>
            <color indexed="81"/>
            <rFont val="Arial"/>
            <family val="2"/>
          </rPr>
          <t>Importe de los ingresos por venta de bienes y servicios producidos en establecimientos del gobierno.</t>
        </r>
      </text>
    </comment>
    <comment ref="B235" authorId="3" shapeId="0">
      <text>
        <r>
          <rPr>
            <b/>
            <sz val="12"/>
            <color indexed="81"/>
            <rFont val="Arial"/>
            <family val="2"/>
          </rPr>
          <t>Ingresos propios que obtienen los organismo descentralizados que conforman el sector paraestatal, derivados de sus actividades producidas por bienes y servicios.</t>
        </r>
      </text>
    </comment>
    <comment ref="B236" authorId="2" shapeId="0">
      <text>
        <r>
          <rPr>
            <b/>
            <sz val="12"/>
            <color indexed="81"/>
            <rFont val="Arial"/>
            <family val="2"/>
          </rPr>
          <t>Importe de los ingresos por concepto de venta de bienes y servicios de organismos descentralizados para fines de asistencia o seguridad social.</t>
        </r>
      </text>
    </comment>
    <comment ref="B237" authorId="3" shapeId="0">
      <text>
        <r>
          <rPr>
            <b/>
            <sz val="12"/>
            <color indexed="81"/>
            <rFont val="Arial"/>
            <family val="2"/>
          </rPr>
          <t xml:space="preserve">Ingresos propios producidos en establecimientos del gobierno central derivadas de sus actividades. </t>
        </r>
      </text>
    </comment>
    <comment ref="B238" authorId="2" shapeId="0">
      <text>
        <r>
          <rPr>
            <b/>
            <sz val="12"/>
            <color indexed="81"/>
            <rFont val="Arial"/>
            <family val="2"/>
          </rPr>
          <t>Importe de los ingresos por impuestos causados en ejercicios fiscales anteriores pendientes de liquidación o de pago, los cuales se captan en un ejercicio posterior.</t>
        </r>
      </text>
    </comment>
    <comment ref="B239" authorId="3" shapeId="0">
      <text>
        <r>
          <rPr>
            <b/>
            <sz val="12"/>
            <color indexed="81"/>
            <rFont val="Arial"/>
            <family val="2"/>
          </rPr>
          <t>Comprende el importe de los ingresos causados en ejercicios fiscales anteriores pendientes de liquidación o de pago, los cuales se captan en un ejercicio posterior.</t>
        </r>
      </text>
    </comment>
    <comment ref="B240" authorId="2" shapeId="0">
      <text>
        <r>
          <rPr>
            <b/>
            <sz val="12"/>
            <color indexed="81"/>
            <rFont val="Arial"/>
            <family val="2"/>
          </rPr>
          <t>Importe de los ingresos por impuestos causados en ejercicios fiscales anteriores pendientes de liquidación o de pago, los cuales se captan en un ejercicio posterior.</t>
        </r>
      </text>
    </comment>
    <comment ref="B241" authorId="1" shapeId="0">
      <text>
        <r>
          <rPr>
            <b/>
            <sz val="12"/>
            <color indexed="81"/>
            <rFont val="Arial"/>
            <family val="2"/>
          </rPr>
          <t>Importe de los ingresos por contribuciones de mejoras, derechos, productos y aprovechamientos, causados en ejercicios fiscales anteriores pendientes de liquidación o de pago, los cuales se captan en un ejercicio posterior.</t>
        </r>
      </text>
    </comment>
    <comment ref="B242" authorId="3" shapeId="0">
      <text>
        <r>
          <rPr>
            <b/>
            <sz val="12"/>
            <color indexed="81"/>
            <rFont val="Arial"/>
            <family val="2"/>
          </rPr>
          <t>Recursos destinados a cubrir las participaciones y aportaciones para las entidades federativas y los municipios. Incluye los recursos destinados a la ejecución de programas federales a través de las entidades federativas mediante la reasignación de responsabilidades y recursos presupuestarios, en los términos de los convenios que celebre el Gobierno Federal con éstas.</t>
        </r>
        <r>
          <rPr>
            <sz val="8"/>
            <color indexed="81"/>
            <rFont val="Tahoma"/>
            <family val="2"/>
          </rPr>
          <t xml:space="preserve">
</t>
        </r>
      </text>
    </comment>
    <comment ref="B243" authorId="3" shapeId="0">
      <text>
        <r>
          <rPr>
            <b/>
            <sz val="12"/>
            <color indexed="81"/>
            <rFont val="Arial"/>
            <family val="2"/>
          </rPr>
          <t>Importe de los ingresos de las Entidades Federativas y Municipios que se derivan del Sistema Nacional de Coordinación Fiscal, así como las que  correspondan a sistemas Estatales de coordinación fiscal determinados  por las leyes correspondientes.</t>
        </r>
      </text>
    </comment>
    <comment ref="B244" authorId="2" shapeId="0">
      <text>
        <r>
          <rPr>
            <b/>
            <sz val="12"/>
            <color indexed="81"/>
            <rFont val="Arial"/>
            <family val="2"/>
          </rPr>
          <t>Importe de los ingresos de las Entidades Federativas y Municipios que se derivan del Sistema Nacional de Coordinación Fiscal, así como las que  correspondan a sistemas Estatales de coordinación fiscal determinados  por las leyes correspondientes.</t>
        </r>
      </text>
    </comment>
    <comment ref="B245" authorId="2" shapeId="0">
      <text>
        <r>
          <rPr>
            <b/>
            <sz val="12"/>
            <color indexed="81"/>
            <rFont val="Arial"/>
            <family val="2"/>
          </rPr>
          <t>Importe de los ingresos de las Entidades Federativas y Municipios que se derivan del Sistema Nacional de Coordinación Fiscal federal.</t>
        </r>
      </text>
    </comment>
    <comment ref="B246" authorId="2" shapeId="0">
      <text>
        <r>
          <rPr>
            <b/>
            <sz val="12"/>
            <color indexed="81"/>
            <rFont val="Arial"/>
            <family val="2"/>
          </rPr>
          <t>Importe de los ingresos de los Municipios que se derivan del Sistema Nacional de Coordinación Fiscal Estatal.</t>
        </r>
      </text>
    </comment>
    <comment ref="B247" authorId="3" shapeId="0">
      <text>
        <r>
          <rPr>
            <b/>
            <sz val="12"/>
            <color indexed="81"/>
            <rFont val="Arial"/>
            <family val="2"/>
          </rPr>
          <t>Importe de los ingresos de las Entidades Federativas y Municipios que se derivan del Sistema Nacional de Coordinación Fiscal.</t>
        </r>
      </text>
    </comment>
    <comment ref="B248" authorId="2" shapeId="0">
      <text>
        <r>
          <rPr>
            <b/>
            <sz val="12"/>
            <color indexed="81"/>
            <rFont val="Arial"/>
            <family val="2"/>
          </rPr>
          <t xml:space="preserve">El importe que a través de diferentes fondos le corresponden al municipio, se percibirán en los términos que establezcan el Presupuesto de Egresos de la Federación, la Ley de Coordinación Fiscal y los convenios respectivos.
</t>
        </r>
      </text>
    </comment>
    <comment ref="B249" authorId="2" shapeId="0">
      <text>
        <r>
          <rPr>
            <b/>
            <sz val="12"/>
            <color indexed="81"/>
            <rFont val="Arial"/>
            <family val="2"/>
          </rPr>
          <t xml:space="preserve">Importe del ingreso obtenido a que tiene derecho el municipio derivado de la Ley de Coordinación Fiscal Federal, específicamente del fondo de aportaciones para la infraestructura social. 
</t>
        </r>
      </text>
    </comment>
    <comment ref="B250" authorId="2" shapeId="0">
      <text>
        <r>
          <rPr>
            <b/>
            <sz val="12"/>
            <color indexed="81"/>
            <rFont val="Arial"/>
            <family val="2"/>
          </rPr>
          <t xml:space="preserve">Importe del ingreso obtenido derivado del rendimiento financiero que  genera la cantidad depositada en bancos o alternativa crediticia, del fondo de aportaciones de infraestructura social.
</t>
        </r>
      </text>
    </comment>
    <comment ref="B251" authorId="2" shapeId="0">
      <text>
        <r>
          <rPr>
            <b/>
            <sz val="12"/>
            <color indexed="81"/>
            <rFont val="Arial"/>
            <family val="2"/>
          </rPr>
          <t xml:space="preserve">Importe del ingreso obtenido a que tiene derecho el municipio derivado de la Ley de Coordinación Fiscal Federal, específicamente del fondo de aportaciones para el fortalecimiento municipal. 
</t>
        </r>
      </text>
    </comment>
    <comment ref="B252" authorId="2" shapeId="0">
      <text>
        <r>
          <rPr>
            <b/>
            <sz val="12"/>
            <color indexed="81"/>
            <rFont val="Arial"/>
            <family val="2"/>
          </rPr>
          <t xml:space="preserve">Importe del ingreso obtenido derivado del rendimiento financiero que  genera la cantidad depositada en bancos o alternativa crediticia, del fondo de aportaciones para el fortalecimiento municipal.
</t>
        </r>
      </text>
    </comment>
    <comment ref="B253" authorId="3" shapeId="0">
      <text>
        <r>
          <rPr>
            <b/>
            <sz val="12"/>
            <color indexed="81"/>
            <rFont val="Arial"/>
            <family val="2"/>
          </rPr>
          <t>Importe de los ingresos del ente público para su reasignación por éste a otro a través de convenios para su ejecución.</t>
        </r>
        <r>
          <rPr>
            <sz val="8"/>
            <color indexed="81"/>
            <rFont val="Tahoma"/>
            <family val="2"/>
          </rPr>
          <t xml:space="preserve">
</t>
        </r>
      </text>
    </comment>
    <comment ref="B254" authorId="2" shapeId="0">
      <text>
        <r>
          <rPr>
            <b/>
            <sz val="12"/>
            <color indexed="81"/>
            <rFont val="Arial"/>
            <family val="2"/>
          </rPr>
          <t xml:space="preserve">Importe del ingreso por convenios celebrados por el municipio con entidades públicas o de la iniciativa privada.
</t>
        </r>
      </text>
    </comment>
    <comment ref="B258" authorId="3" shapeId="0">
      <text>
        <r>
          <rPr>
            <b/>
            <sz val="12"/>
            <color indexed="81"/>
            <rFont val="Arial"/>
            <family val="2"/>
          </rPr>
          <t>Recursos destinados en forma directa o indirecta a los sectores público, privado y externo, organismos y empresas paraestatales y apoyos como parte de su política económica y social, de acuerdo a las estrategias y prioridades de desarrollo para el sostenimiento y desempeño de sus actividades.</t>
        </r>
        <r>
          <rPr>
            <sz val="8"/>
            <color indexed="81"/>
            <rFont val="Tahoma"/>
            <family val="2"/>
          </rPr>
          <t xml:space="preserve">
</t>
        </r>
      </text>
    </comment>
    <comment ref="B259" authorId="3" shapeId="0">
      <text>
        <r>
          <rPr>
            <b/>
            <sz val="12"/>
            <color indexed="81"/>
            <rFont val="Arial"/>
            <family val="2"/>
          </rPr>
          <t>Importe de los ingresos por el ente público contenidos en el presupuesto de egresos con el objeto de sufragar gastos inherentes a sus atribuciones.</t>
        </r>
      </text>
    </comment>
    <comment ref="B260" authorId="2" shapeId="0">
      <text>
        <r>
          <rPr>
            <b/>
            <sz val="12"/>
            <color indexed="81"/>
            <rFont val="Arial"/>
            <family val="2"/>
          </rPr>
          <t xml:space="preserve">Ingreso que obtiene el Estado por concepto de transferencias internas recibidas de otros organismos públicos, con la finalidad de sufragar los gastos inherentes a sus atribuciones.
</t>
        </r>
      </text>
    </comment>
    <comment ref="B261" authorId="2" shapeId="0">
      <text>
        <r>
          <rPr>
            <b/>
            <sz val="12"/>
            <color indexed="81"/>
            <rFont val="Arial"/>
            <family val="2"/>
          </rPr>
          <t xml:space="preserve">Ingresos obtenidos por el ente a través de transferencias y asignaciones internas efectuadas por otros organismos con el objeto de sufragar gastos inherentes a sus atribuciones.
</t>
        </r>
      </text>
    </comment>
    <comment ref="B262" authorId="3" shapeId="0">
      <text>
        <r>
          <rPr>
            <b/>
            <sz val="12"/>
            <color indexed="81"/>
            <rFont val="Arial"/>
            <family val="2"/>
          </rPr>
          <t>Importe de los ingresos por el ente público que no se encuentran incluidos en el presupuesto de Egresos, recibidos por otros, con objeto de sufragar gastos inherentes a sus atribuciones.</t>
        </r>
      </text>
    </comment>
    <comment ref="B263" authorId="3" shapeId="0">
      <text>
        <r>
          <rPr>
            <b/>
            <sz val="12"/>
            <color indexed="81"/>
            <rFont val="Arial"/>
            <family val="2"/>
          </rPr>
          <t>Importe de los ingresos para el desarrollo de actividades prioritarias de interés general a través del ente público a los diferentes sectores de la sociedad.</t>
        </r>
      </text>
    </comment>
    <comment ref="B264" authorId="2" shapeId="0">
      <text>
        <r>
          <rPr>
            <b/>
            <sz val="12"/>
            <color indexed="81"/>
            <rFont val="Arial"/>
            <family val="2"/>
          </rPr>
          <t>Importe de los ingresos para el desarrollo de actividades prioritarias de interés general a través del ente público de los diferentes sectores de la sociedad en forma continua.</t>
        </r>
      </text>
    </comment>
    <comment ref="B265" authorId="2" shapeId="0">
      <text>
        <r>
          <rPr>
            <b/>
            <sz val="12"/>
            <color indexed="81"/>
            <rFont val="Arial"/>
            <family val="2"/>
          </rPr>
          <t>Importe de los ingresos para el desarrollo de actividades prioritarias de interés general a través del ente público de los diferentes sectores de la sociedad en forma continua.</t>
        </r>
      </text>
    </comment>
    <comment ref="B266" authorId="2" shapeId="0">
      <text>
        <r>
          <rPr>
            <b/>
            <sz val="12"/>
            <color indexed="81"/>
            <rFont val="Arial"/>
            <family val="2"/>
          </rPr>
          <t>Importe de los ingresos para el desarrollo de actividades prioritarias de interés general a través del ente público de los diferentes sectores de la sociedad en forma única.</t>
        </r>
      </text>
    </comment>
    <comment ref="B267" authorId="2" shapeId="0">
      <text>
        <r>
          <rPr>
            <b/>
            <sz val="12"/>
            <color indexed="81"/>
            <rFont val="Arial"/>
            <family val="2"/>
          </rPr>
          <t>Importe de los ingresos para el desarrollo de actividades prioritarias de interés general a través del ente público de los diferentes sectores de la sociedad en forma única.</t>
        </r>
      </text>
    </comment>
    <comment ref="B268" authorId="3" shapeId="0">
      <text>
        <r>
          <rPr>
            <b/>
            <sz val="12"/>
            <color indexed="81"/>
            <rFont val="Arial"/>
            <family val="2"/>
          </rPr>
          <t>Importe de los ingresos por el ente público para otorgarlos a personas, instituciones y diversos sectores de la población para propósitos sociales. Se incluyen los recursos provenientes de donaciones.</t>
        </r>
        <r>
          <rPr>
            <sz val="8"/>
            <color indexed="81"/>
            <rFont val="Tahoma"/>
            <family val="2"/>
          </rPr>
          <t xml:space="preserve">
</t>
        </r>
      </text>
    </comment>
    <comment ref="B269" authorId="2" shapeId="0">
      <text>
        <r>
          <rPr>
            <b/>
            <sz val="12"/>
            <color indexed="81"/>
            <rFont val="Arial"/>
            <family val="2"/>
          </rPr>
          <t xml:space="preserve">Importe del ingreso que obtiene el Estado por donaciones de terceros para ayudas sociales a favor de la comunidad.
</t>
        </r>
      </text>
    </comment>
    <comment ref="B270" authorId="2" shapeId="0">
      <text>
        <r>
          <rPr>
            <b/>
            <sz val="12"/>
            <color indexed="81"/>
            <rFont val="Arial"/>
            <family val="2"/>
          </rPr>
          <t>Importe de los ingresos obtenidos de terceros en efectivo para fines de ayudas sociales.</t>
        </r>
      </text>
    </comment>
    <comment ref="B271" authorId="2" shapeId="0">
      <text>
        <r>
          <rPr>
            <b/>
            <sz val="12"/>
            <color indexed="81"/>
            <rFont val="Arial"/>
            <family val="2"/>
          </rPr>
          <t>Importe de los ingresos obtenidos de terceros en especie para fines de ayudas sociales.</t>
        </r>
      </text>
    </comment>
    <comment ref="B272" authorId="3" shapeId="0">
      <text>
        <r>
          <rPr>
            <b/>
            <sz val="12"/>
            <color indexed="81"/>
            <rFont val="Arial"/>
            <family val="2"/>
          </rPr>
          <t>Importe de los ingresos para el pago de pensiones y jubilaciones, que cubre el Gobierno Federal, Estatal, y Municipal, o bien el instituto de Seguridad Social.</t>
        </r>
        <r>
          <rPr>
            <sz val="8"/>
            <color indexed="81"/>
            <rFont val="Tahoma"/>
            <family val="2"/>
          </rPr>
          <t xml:space="preserve">
</t>
        </r>
      </text>
    </comment>
    <comment ref="B273" authorId="2" shapeId="0">
      <text>
        <r>
          <rPr>
            <b/>
            <sz val="12"/>
            <color indexed="81"/>
            <rFont val="Arial"/>
            <family val="2"/>
          </rPr>
          <t>Importe de los ingresos por concepto de transferencias a fideicomisos, mandatos y análogos para fines económicos y sociales.</t>
        </r>
      </text>
    </comment>
    <comment ref="B274" authorId="2" shapeId="0">
      <text>
        <r>
          <rPr>
            <b/>
            <sz val="12"/>
            <color indexed="81"/>
            <rFont val="Arial"/>
            <family val="2"/>
          </rPr>
          <t>Importe de los ingresos por concepto de transferencias a fideicomisos, mandatos y análogos para fines económicos y sociales.</t>
        </r>
      </text>
    </comment>
    <comment ref="B275" authorId="2" shapeId="0">
      <text>
        <r>
          <rPr>
            <b/>
            <sz val="12"/>
            <color indexed="81"/>
            <rFont val="Arial"/>
            <family val="2"/>
          </rPr>
          <t>Importe de los ingresos por concepto de transferencias a fideicomisos para fines económicos y sociales.</t>
        </r>
      </text>
    </comment>
    <comment ref="B276" authorId="2" shapeId="0">
      <text>
        <r>
          <rPr>
            <b/>
            <sz val="12"/>
            <color indexed="81"/>
            <rFont val="Arial"/>
            <family val="2"/>
          </rPr>
          <t xml:space="preserve">Importe de los ingresos obtenidos por un contrato en el cual una de las partes (mandante) confía su representación personal o la gestión de algo a la otra (mandatario).
</t>
        </r>
      </text>
    </comment>
    <comment ref="B277" authorId="2" shapeId="0">
      <text>
        <r>
          <rPr>
            <b/>
            <sz val="12"/>
            <color indexed="81"/>
            <rFont val="Arial"/>
            <family val="2"/>
          </rPr>
          <t xml:space="preserve">Importe del ingreso obtenido por otras disposiciones  que no se encuentren contempladas  en los conceptos anteriores.
</t>
        </r>
      </text>
    </comment>
    <comment ref="B278" authorId="0" shapeId="0">
      <text>
        <r>
          <rPr>
            <b/>
            <sz val="11"/>
            <color indexed="81"/>
            <rFont val="Tahoma"/>
            <family val="2"/>
          </rPr>
          <t>Comprende el importe de los otros ingresos y beneficios que se derivan de transacciones y eventos inusuales, que son propios del objeto del ente público</t>
        </r>
        <r>
          <rPr>
            <sz val="11"/>
            <color indexed="81"/>
            <rFont val="Tahoma"/>
            <family val="2"/>
          </rPr>
          <t xml:space="preserve">
</t>
        </r>
      </text>
    </comment>
    <comment ref="B279" authorId="0" shapeId="0">
      <text>
        <r>
          <rPr>
            <b/>
            <sz val="11"/>
            <color indexed="81"/>
            <rFont val="Tahoma"/>
            <family val="2"/>
          </rPr>
          <t>Comprende el importe de los ingresos por concepto de utilidades por participación patrimonial e intereses generados</t>
        </r>
      </text>
    </comment>
    <comment ref="B280" authorId="0" shapeId="0">
      <text>
        <r>
          <rPr>
            <b/>
            <sz val="11"/>
            <color indexed="81"/>
            <rFont val="Tahoma"/>
            <family val="2"/>
          </rPr>
          <t>Comprende el importe de los ingresos por concepto de utilidades por participación patrimonial e intereses generados</t>
        </r>
      </text>
    </comment>
    <comment ref="B281" authorId="0" shapeId="0">
      <text>
        <r>
          <rPr>
            <b/>
            <sz val="11"/>
            <color indexed="81"/>
            <rFont val="Tahoma"/>
            <family val="2"/>
          </rPr>
          <t>Importe de los ingresos obtenidos diferentes a las utilidades por participación patrimonial e intereses ganados, no incluido en las cuentas anteriores</t>
        </r>
      </text>
    </comment>
    <comment ref="B282" authorId="0" shapeId="0">
      <text>
        <r>
          <rPr>
            <b/>
            <sz val="11"/>
            <color indexed="81"/>
            <rFont val="Tahoma"/>
            <family val="2"/>
          </rPr>
          <t>Importe a favor por el tipo de cambio de la moneda con respecto a otro país</t>
        </r>
      </text>
    </comment>
    <comment ref="B283" authorId="0" shapeId="0">
      <text>
        <r>
          <rPr>
            <b/>
            <sz val="11"/>
            <color indexed="81"/>
            <rFont val="Tahoma"/>
            <family val="2"/>
          </rPr>
          <t>Importe a favor por el tipo de cambio de la moneda con respecto a otro país</t>
        </r>
      </text>
    </comment>
    <comment ref="B284" authorId="0" shapeId="0">
      <text>
        <r>
          <rPr>
            <b/>
            <sz val="11"/>
            <color indexed="81"/>
            <rFont val="Tahoma"/>
            <family val="2"/>
          </rPr>
          <t>Comprende el importe de los ingresos y beneficios varios que se derivan de las transacciones y eventos inusuales, que no son propios del objeto del ente público, no incluidos en los rubros anteriores</t>
        </r>
      </text>
    </comment>
    <comment ref="B285" authorId="0" shapeId="0">
      <text>
        <r>
          <rPr>
            <b/>
            <sz val="11"/>
            <color indexed="81"/>
            <rFont val="Tahoma"/>
            <family val="2"/>
          </rPr>
          <t>Comprende el importe de los ingresos y beneficios varios que se derivan de las transacciones y eventos inusuales, que no son propios del objeto del ente público, no incluidos en los rubros anteriores</t>
        </r>
      </text>
    </comment>
    <comment ref="B286" authorId="3" shapeId="0">
      <text>
        <r>
          <rPr>
            <b/>
            <sz val="12"/>
            <color indexed="81"/>
            <rFont val="Arial"/>
            <family val="2"/>
          </rPr>
          <t>Son los ingresos obtenidos por la celebración de empréstitos internos y externos, autorizados o ratificados por el H. Congreso de la Unión y Congresos de los Estados y Asamblea Legislativa del Distrito Federal. Siendo principalmente los créditos por instrumento de emisiones en los mercados nacionales e internacionales de capital, organismos financieros internacionales, créditos bilaterales y otras fuentes. Asimismo, incluye los financiamientos derivados del rescate y/o aplicación de activos financieros.</t>
        </r>
        <r>
          <rPr>
            <sz val="8"/>
            <color indexed="81"/>
            <rFont val="Tahoma"/>
            <family val="2"/>
          </rPr>
          <t xml:space="preserve">
</t>
        </r>
      </text>
    </comment>
    <comment ref="B287" authorId="2" shapeId="0">
      <text>
        <r>
          <rPr>
            <b/>
            <sz val="12"/>
            <color indexed="81"/>
            <rFont val="Arial"/>
            <family val="2"/>
          </rPr>
          <t xml:space="preserve">Ingresos que obtiene el Estado por contratar y ejercer créditos, empréstitos y otras formas del ejercicio del crédito  público, en los términos de la Ley de Deuda Pública del Estado de Jalisco y sus Municipios.
</t>
        </r>
      </text>
    </comment>
    <comment ref="B288" authorId="2" shapeId="0">
      <text>
        <r>
          <rPr>
            <b/>
            <sz val="12"/>
            <color indexed="81"/>
            <rFont val="Arial"/>
            <family val="2"/>
          </rPr>
          <t xml:space="preserve">Ingresos obtenidos por contratar y ejercer créditos, empréstitos y otras formas de financiamientos.
</t>
        </r>
      </text>
    </comment>
    <comment ref="B289" authorId="2" shapeId="0">
      <text>
        <r>
          <rPr>
            <b/>
            <sz val="12"/>
            <color indexed="81"/>
            <rFont val="Arial"/>
            <family val="2"/>
          </rPr>
          <t>Ingresos obtenidos por contratar y ejercer créditos, empréstitos y otras formas de financiamientos , con la banca oficial.</t>
        </r>
      </text>
    </comment>
    <comment ref="B290" authorId="2" shapeId="0">
      <text>
        <r>
          <rPr>
            <b/>
            <sz val="12"/>
            <color indexed="81"/>
            <rFont val="Arial"/>
            <family val="2"/>
          </rPr>
          <t xml:space="preserve">Ingresos obtenidos por contratar y ejercer créditos, empréstitos y otras formas de financiamientos con la banca comercial.
</t>
        </r>
      </text>
    </comment>
    <comment ref="B291" authorId="2" shapeId="0">
      <text>
        <r>
          <rPr>
            <b/>
            <sz val="12"/>
            <color indexed="81"/>
            <rFont val="Arial"/>
            <family val="2"/>
          </rPr>
          <t xml:space="preserve">Importe del ingreso obtenido por otros financiamientos  que no se encuentren contemplados  en los conceptos anteriores.
</t>
        </r>
      </text>
    </comment>
    <comment ref="B292" authorId="2" shapeId="0">
      <text>
        <r>
          <rPr>
            <b/>
            <sz val="12"/>
            <color indexed="81"/>
            <rFont val="Arial"/>
            <family val="2"/>
          </rPr>
          <t>Ingresos que obtiene el Estado por la suma de las deudas que tiene con otras entidades.</t>
        </r>
      </text>
    </comment>
  </commentList>
</comments>
</file>

<file path=xl/comments8.xml><?xml version="1.0" encoding="utf-8"?>
<comments xmlns="http://schemas.openxmlformats.org/spreadsheetml/2006/main">
  <authors>
    <author>laura.uribe</author>
    <author>pedro.monarrez</author>
  </authors>
  <commentList>
    <comment ref="B3" authorId="0" shapeId="0">
      <text>
        <r>
          <rPr>
            <sz val="10"/>
            <color indexed="81"/>
            <rFont val="Tahoma"/>
            <family val="2"/>
          </rPr>
          <t>La clasificación por Fuente de Financiamiento consiste en presentar los gastos públicos según los agregados genéricos de los recursos empleados para su financiamiento.
Esta clasificación permite identificar las fuentes u orígenes de los ingresos que financian los egresos y precisar la orientación específica de cada fuente a efecto de controlar su aplicación.
Public. 2 de enero 2013 DOF</t>
        </r>
      </text>
    </comment>
    <comment ref="C3" authorId="0" shapeId="0">
      <text>
        <r>
          <rPr>
            <sz val="10"/>
            <color indexed="81"/>
            <rFont val="Tahoma"/>
            <family val="2"/>
          </rPr>
          <t xml:space="preserve">SON LOS RECURSOS GENERADOS POR LOS PODERES LEGISLATIVO Y JUDICIAL, ORGANISMOS AUTÓNOMOS Y MUNICIPIOS ASÍ COMO LAS ENTIDADES PARAESTATALES O PARAMUNICIPALES RESPECTIVAS.
</t>
        </r>
      </text>
    </comment>
    <comment ref="D3" authorId="0" shapeId="0">
      <text>
        <r>
          <rPr>
            <sz val="10"/>
            <color indexed="81"/>
            <rFont val="Tahoma"/>
            <family val="2"/>
          </rPr>
          <t xml:space="preserve">
Son recursos propios que obtienen las </t>
        </r>
        <r>
          <rPr>
            <b/>
            <sz val="10"/>
            <color indexed="81"/>
            <rFont val="Tahoma"/>
            <family val="2"/>
          </rPr>
          <t xml:space="preserve">diversas entidades que conforman el sector paraestatal y gobierno central </t>
        </r>
        <r>
          <rPr>
            <sz val="10"/>
            <color indexed="81"/>
            <rFont val="Tahoma"/>
            <family val="2"/>
          </rPr>
          <t>por sus actividades de producción y/o comercialización. (CONAC) Ingreso por</t>
        </r>
        <r>
          <rPr>
            <b/>
            <i/>
            <sz val="10"/>
            <color indexed="81"/>
            <rFont val="Tahoma"/>
            <family val="2"/>
          </rPr>
          <t xml:space="preserve"> VENTA DE BIENES Y SERVICIOS:</t>
        </r>
        <r>
          <rPr>
            <sz val="10"/>
            <color indexed="81"/>
            <rFont val="Tahoma"/>
            <family val="2"/>
          </rPr>
          <t xml:space="preserve">
</t>
        </r>
        <r>
          <rPr>
            <b/>
            <i/>
            <sz val="10"/>
            <color indexed="81"/>
            <rFont val="Tahoma"/>
            <family val="2"/>
          </rPr>
          <t>1.-Ventas de Mercancías
2.-Ingresos por Ventas de Bienes y Servicios Producidos en Establecimientos del Gobierno
3.-Ingresos por Ventas y Servicios de Organismos Descentralizados
4.-Ingresos de Operación de Entidades Paraestatales Empresariales
5.-Ingresos no Comprendidos en las Fracciones de la Ley de Ingresos, Causados en Ejercicios Fiscales Anteriores Pendientes de Liquidación o Pago</t>
        </r>
      </text>
    </comment>
    <comment ref="E3" authorId="0" shapeId="0">
      <text>
        <r>
          <rPr>
            <b/>
            <sz val="10"/>
            <color indexed="81"/>
            <rFont val="Tahoma"/>
            <family val="2"/>
          </rPr>
          <t>SON LOS RECURSOS POR SUBSIDIOS, ASIGNACIONES PRESUPUESTALES Y FONDOS DERIVADOS DE LA LEY DE INGRESOS DE LA FEDERACIÓN O DEL PRESUPUESTO DE EGRESOS DE LA FEDERACIÓN Y QUE SE DESTINAN A LOS GOBIERNOS ESTATALES O MUNICIPALES</t>
        </r>
        <r>
          <rPr>
            <sz val="10"/>
            <color indexed="81"/>
            <rFont val="Tahoma"/>
            <family val="2"/>
          </rPr>
          <t xml:space="preserve">
</t>
        </r>
      </text>
    </comment>
    <comment ref="I3" authorId="0" shapeId="0">
      <text>
        <r>
          <rPr>
            <sz val="10"/>
            <color indexed="81"/>
            <rFont val="Tahoma"/>
            <family val="2"/>
          </rPr>
          <t xml:space="preserve">SON LOS RECURSOS  POR SUBSIDIOS, ASIGNACIONES PRESUPUESTARIAS Y FONDOS DERIVADOS DE LA LEY DE INGRESOS ESTATAL O DEL PRESUPUESTO DE EGRESOS ESTATAL Y QUE SE DESTINA A LOS GOBIERNOS MUNICIPALES
</t>
        </r>
      </text>
    </comment>
    <comment ref="K3" authorId="0" shapeId="0">
      <text>
        <r>
          <rPr>
            <b/>
            <sz val="10"/>
            <color indexed="81"/>
            <rFont val="Tahoma"/>
            <family val="2"/>
          </rPr>
          <t>SON LOS RECURSOS PROVENIENTES DE OBLIGACIONES CONTRAÍDAS CON ACREEDORES NACIONALES Y PAGADEROS EN EL INTERIOR DEL PAÍS EN MONEDA NACIONAL</t>
        </r>
        <r>
          <rPr>
            <sz val="10"/>
            <color indexed="81"/>
            <rFont val="Tahoma"/>
            <family val="2"/>
          </rPr>
          <t xml:space="preserve">
</t>
        </r>
      </text>
    </comment>
    <comment ref="L3" authorId="0" shapeId="0">
      <text>
        <r>
          <rPr>
            <sz val="10"/>
            <color indexed="81"/>
            <rFont val="Tahoma"/>
            <family val="2"/>
          </rPr>
          <t xml:space="preserve">SON LOS RECURSOS PROVENIENTES DEL SECTOR PRIVADO, DE FONDOS INTERNACIONALES Y OTROS NO COMPRENDIDOS EN LOS NUMERALES ANTERIORES
</t>
        </r>
      </text>
    </comment>
    <comment ref="B5" authorId="1" shapeId="0">
      <text>
        <r>
          <rPr>
            <b/>
            <sz val="12"/>
            <color indexed="81"/>
            <rFont val="Arial"/>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6" authorId="1" shapeId="0">
      <text>
        <r>
          <rPr>
            <b/>
            <sz val="12"/>
            <color indexed="81"/>
            <rFont val="Arial"/>
            <family val="2"/>
          </rPr>
          <t>Asignaciones destinadas a cubrir las percepciones correspondientes al personal de carácter permanente.</t>
        </r>
        <r>
          <rPr>
            <sz val="8"/>
            <color indexed="81"/>
            <rFont val="Arial"/>
            <family val="2"/>
          </rPr>
          <t xml:space="preserve">
</t>
        </r>
      </text>
    </comment>
    <comment ref="B7" authorId="1" shapeId="0">
      <text>
        <r>
          <rPr>
            <b/>
            <sz val="12"/>
            <color indexed="81"/>
            <rFont val="Arial"/>
            <family val="2"/>
          </rPr>
          <t>Asignaciones para remuneraciones a los Diputados, Senadores, Asambleístas, Regidores y Síndicos.</t>
        </r>
        <r>
          <rPr>
            <sz val="8"/>
            <color indexed="81"/>
            <rFont val="Tahoma"/>
            <family val="2"/>
          </rPr>
          <t xml:space="preserve">
</t>
        </r>
      </text>
    </comment>
    <comment ref="B8" authorId="1" shapeId="0">
      <text>
        <r>
          <rPr>
            <b/>
            <sz val="12"/>
            <color indexed="81"/>
            <rFont val="Arial"/>
            <family val="2"/>
          </rPr>
          <t>Asignaciones para remuneraciones al personal que desempeña sus servicios en el ejército, fuerza aérea y armada nacionales.</t>
        </r>
        <r>
          <rPr>
            <sz val="8"/>
            <color indexed="81"/>
            <rFont val="Tahoma"/>
            <family val="2"/>
          </rPr>
          <t xml:space="preserve">
</t>
        </r>
      </text>
    </comment>
    <comment ref="B9" authorId="1" shapeId="0">
      <text>
        <r>
          <rPr>
            <b/>
            <sz val="12"/>
            <color indexed="81"/>
            <rFont val="Arial"/>
            <family val="2"/>
          </rPr>
          <t>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t>
        </r>
        <r>
          <rPr>
            <sz val="12"/>
            <color indexed="81"/>
            <rFont val="Arial"/>
            <family val="2"/>
          </rPr>
          <t xml:space="preserve">
</t>
        </r>
      </text>
    </comment>
    <comment ref="B10" authorId="1" shapeId="0">
      <text>
        <r>
          <rPr>
            <b/>
            <sz val="12"/>
            <color indexed="81"/>
            <rFont val="Arial"/>
            <family val="2"/>
          </rPr>
          <t>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t>
        </r>
        <r>
          <rPr>
            <sz val="12"/>
            <color indexed="81"/>
            <rFont val="Arial"/>
            <family val="2"/>
          </rPr>
          <t xml:space="preserve">
</t>
        </r>
      </text>
    </comment>
    <comment ref="B11" authorId="1" shapeId="0">
      <text>
        <r>
          <rPr>
            <b/>
            <sz val="12"/>
            <color indexed="81"/>
            <rFont val="Arial"/>
            <family val="2"/>
          </rPr>
          <t>Asignaciones destinadas a cubrir las percepciones correspondientes al personal de carácter eventual.</t>
        </r>
        <r>
          <rPr>
            <sz val="12"/>
            <color indexed="81"/>
            <rFont val="Arial"/>
            <family val="2"/>
          </rPr>
          <t xml:space="preserve">
</t>
        </r>
      </text>
    </comment>
    <comment ref="B12" authorId="1" shapeId="0">
      <text>
        <r>
          <rPr>
            <b/>
            <sz val="12"/>
            <color indexed="81"/>
            <rFont val="Arial"/>
            <family val="2"/>
          </rPr>
          <t>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t>
        </r>
        <r>
          <rPr>
            <sz val="12"/>
            <color indexed="81"/>
            <rFont val="Arial"/>
            <family val="2"/>
          </rPr>
          <t xml:space="preserve">
</t>
        </r>
      </text>
    </comment>
    <comment ref="B13" authorId="1"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B14" authorId="1" shapeId="0">
      <text>
        <r>
          <rPr>
            <b/>
            <sz val="12"/>
            <color indexed="81"/>
            <rFont val="Arial"/>
            <family val="2"/>
          </rPr>
          <t>Asignaciones destinadas a cubrir las remuneraciones a profesionistas de las diversas carreras o especialidades técnicas que presten su servicio social en los entes públicos.</t>
        </r>
        <r>
          <rPr>
            <sz val="12"/>
            <color indexed="81"/>
            <rFont val="Arial"/>
            <family val="2"/>
          </rPr>
          <t xml:space="preserve">
</t>
        </r>
      </text>
    </comment>
    <comment ref="B15" authorId="1" shapeId="0">
      <text>
        <r>
          <rPr>
            <b/>
            <sz val="12"/>
            <color indexed="81"/>
            <rFont val="Arial"/>
            <family val="2"/>
          </rPr>
          <t>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t>
        </r>
        <r>
          <rPr>
            <sz val="12"/>
            <color indexed="81"/>
            <rFont val="Arial"/>
            <family val="2"/>
          </rPr>
          <t xml:space="preserve">
</t>
        </r>
      </text>
    </comment>
    <comment ref="B16" authorId="1" shapeId="0">
      <text>
        <r>
          <rPr>
            <b/>
            <sz val="12"/>
            <color indexed="81"/>
            <rFont val="Arial"/>
            <family val="2"/>
          </rPr>
          <t>Asignaciones destinadas a cubrir percepciones adicionales y especiales, así como las gratificaciones que se otorgan tanto al personal de carácter permanente como transitorio.</t>
        </r>
        <r>
          <rPr>
            <sz val="12"/>
            <color indexed="81"/>
            <rFont val="Arial"/>
            <family val="2"/>
          </rPr>
          <t xml:space="preserve">
</t>
        </r>
      </text>
    </comment>
    <comment ref="B17" authorId="1" shapeId="0">
      <text>
        <r>
          <rPr>
            <b/>
            <sz val="12"/>
            <color indexed="81"/>
            <rFont val="Arial"/>
            <family val="2"/>
          </rPr>
          <t>Asignaciones adicionales como complemento al sueldo del personal al servicio de los entes públicos, por años de servicios efectivos prestados, de acuerdo con la legislación aplicable.</t>
        </r>
        <r>
          <rPr>
            <sz val="12"/>
            <color indexed="81"/>
            <rFont val="Arial"/>
            <family val="2"/>
          </rPr>
          <t xml:space="preserve">
</t>
        </r>
      </text>
    </comment>
    <comment ref="B18" authorId="1"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B19" authorId="1" shapeId="0">
      <text>
        <r>
          <rPr>
            <b/>
            <sz val="12"/>
            <color indexed="81"/>
            <rFont val="Arial"/>
            <family val="2"/>
          </rPr>
          <t>Asignaciones por remuneraciones a que tenga derecho el personal de los entes públicos por servicios prestados en horas que se realizan excediendo la duración máxima de la jornada de trabajo, guardias o turnos opcionales.</t>
        </r>
        <r>
          <rPr>
            <sz val="12"/>
            <color indexed="81"/>
            <rFont val="Arial"/>
            <family val="2"/>
          </rPr>
          <t xml:space="preserve">
</t>
        </r>
      </text>
    </comment>
    <comment ref="B20" authorId="1" shapeId="0">
      <text>
        <r>
          <rPr>
            <b/>
            <sz val="12"/>
            <color indexed="81"/>
            <rFont val="Arial"/>
            <family val="2"/>
          </rPr>
          <t>Asignaciones destinadas a cubrir las percepciones que se otorgan a los servidores públicos bajo el esquema de compensaciones que determinen las disposiciones aplicables.</t>
        </r>
        <r>
          <rPr>
            <sz val="12"/>
            <color indexed="81"/>
            <rFont val="Arial"/>
            <family val="2"/>
          </rPr>
          <t xml:space="preserve">
</t>
        </r>
      </text>
    </comment>
    <comment ref="B21" authorId="1" shapeId="0">
      <text>
        <r>
          <rPr>
            <b/>
            <sz val="12"/>
            <color indexed="81"/>
            <rFont val="Arial"/>
            <family val="2"/>
          </rPr>
          <t>Remuneraciones adicionales que se cubre al personal militar en activo en atención al incremento en el costo de la vida o insalubridad del lugar donde preste sus servicios.</t>
        </r>
        <r>
          <rPr>
            <sz val="12"/>
            <color indexed="81"/>
            <rFont val="Arial"/>
            <family val="2"/>
          </rPr>
          <t xml:space="preserve">
</t>
        </r>
      </text>
    </comment>
    <comment ref="B22" authorId="1" shapeId="0">
      <text>
        <r>
          <rPr>
            <b/>
            <sz val="12"/>
            <color indexed="81"/>
            <rFont val="Arial"/>
            <family val="2"/>
          </rPr>
          <t>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desempeñó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t>
        </r>
        <r>
          <rPr>
            <sz val="12"/>
            <color indexed="81"/>
            <rFont val="Arial"/>
            <family val="2"/>
          </rPr>
          <t xml:space="preserve">
</t>
        </r>
      </text>
    </comment>
    <comment ref="B23" authorId="1" shapeId="0">
      <text>
        <r>
          <rPr>
            <b/>
            <sz val="12"/>
            <color indexed="81"/>
            <rFont val="Arial"/>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aceptarán los compromisos de ejercicios anteriores.</t>
        </r>
        <r>
          <rPr>
            <sz val="12"/>
            <color indexed="81"/>
            <rFont val="Arial"/>
            <family val="2"/>
          </rPr>
          <t xml:space="preserve">
</t>
        </r>
      </text>
    </comment>
    <comment ref="B24" authorId="1" shapeId="0">
      <text>
        <r>
          <rPr>
            <b/>
            <sz val="12"/>
            <color indexed="81"/>
            <rFont val="Arial"/>
            <family val="2"/>
          </rPr>
          <t>Incluye retribución a los empleados de los entes públicos por su participación en la vigilancia del cumplimiento de las leyes y custodia de valores.</t>
        </r>
        <r>
          <rPr>
            <sz val="12"/>
            <color indexed="81"/>
            <rFont val="Arial"/>
            <family val="2"/>
          </rPr>
          <t xml:space="preserve">
</t>
        </r>
      </text>
    </comment>
    <comment ref="B25" authorId="1" shapeId="0">
      <text>
        <r>
          <rPr>
            <b/>
            <sz val="12"/>
            <color indexed="81"/>
            <rFont val="Arial"/>
            <family val="2"/>
          </rPr>
          <t>Asignaciones destinadas a cubrir la parte que corresponde a los entes públicos por concepto de prestaciones de seguridad social y primas de seguros, en beneficio del personal a su servicio, tanto de carácter permanente como transitorio.</t>
        </r>
        <r>
          <rPr>
            <sz val="12"/>
            <color indexed="81"/>
            <rFont val="Arial"/>
            <family val="2"/>
          </rPr>
          <t xml:space="preserve">
</t>
        </r>
      </text>
    </comment>
    <comment ref="B26" authorId="1" shapeId="0">
      <text>
        <r>
          <rPr>
            <b/>
            <sz val="12"/>
            <color indexed="81"/>
            <rFont val="Arial"/>
            <family val="2"/>
          </rPr>
          <t>Asignaciones destinadas a cubrir la aportación de los entes públicos, por concepto de seguridad social, en los términos de la legislación vigente</t>
        </r>
        <r>
          <rPr>
            <b/>
            <sz val="8"/>
            <color indexed="81"/>
            <rFont val="Arial"/>
            <family val="2"/>
          </rPr>
          <t>.</t>
        </r>
        <r>
          <rPr>
            <sz val="8"/>
            <color indexed="81"/>
            <rFont val="Arial"/>
            <family val="2"/>
          </rPr>
          <t xml:space="preserve">
</t>
        </r>
      </text>
    </comment>
    <comment ref="B27" authorId="1" shapeId="0">
      <text>
        <r>
          <rPr>
            <b/>
            <sz val="12"/>
            <color indexed="81"/>
            <rFont val="Arial"/>
            <family val="2"/>
          </rPr>
          <t>Asignaciones destinadas a cubrir las aportaciones que corresponden a los entes públicos para proporcionar vivienda a su personal, de acuerdo con las disposiciones legales vigentes.</t>
        </r>
        <r>
          <rPr>
            <sz val="12"/>
            <color indexed="81"/>
            <rFont val="Arial"/>
            <family val="2"/>
          </rPr>
          <t xml:space="preserve">
</t>
        </r>
      </text>
    </comment>
    <comment ref="B28" authorId="1" shapeId="0">
      <text>
        <r>
          <rPr>
            <b/>
            <sz val="12"/>
            <color indexed="81"/>
            <rFont val="Arial"/>
            <family val="2"/>
          </rPr>
          <t>Asignaciones destinadas a cubrir los montos de las aportaciones de los entes públicos a favor del Sistema para el Retiro, correspondientes a los trabajadores al servicio de los mismos.</t>
        </r>
        <r>
          <rPr>
            <sz val="12"/>
            <color indexed="81"/>
            <rFont val="Arial"/>
            <family val="2"/>
          </rPr>
          <t xml:space="preserve">
</t>
        </r>
      </text>
    </comment>
    <comment ref="B29" authorId="1" shapeId="0">
      <text>
        <r>
          <rPr>
            <b/>
            <sz val="12"/>
            <color indexed="81"/>
            <rFont val="Arial"/>
            <family val="2"/>
          </rPr>
          <t>Asignaciones destinadas a cubrir las primas que corresponden a los entes públicos por concepto de seguro de vida, seguros de gastos médicos del personal a su servicio, así como, los seguros de responsabilidad civil y asistencia legal, en los términos de la legislación vigente. Incluye las primas que corresponden al Gobierno Federal por concepto de seguro de vida del personal militar.</t>
        </r>
        <r>
          <rPr>
            <sz val="12"/>
            <color indexed="81"/>
            <rFont val="Arial"/>
            <family val="2"/>
          </rPr>
          <t xml:space="preserve">
</t>
        </r>
      </text>
    </comment>
    <comment ref="B30" authorId="1" shapeId="0">
      <text>
        <r>
          <rPr>
            <b/>
            <sz val="12"/>
            <color indexed="81"/>
            <rFont val="Arial"/>
            <family val="2"/>
          </rPr>
          <t>Asignaciones destinadas a cubrir otras prestaciones sociales y económicas, a favor del personal, de acuerdo con las disposiciones legales vigentes y/o acuerdos contractuales respectivos.</t>
        </r>
        <r>
          <rPr>
            <sz val="12"/>
            <color indexed="81"/>
            <rFont val="Arial"/>
            <family val="2"/>
          </rPr>
          <t xml:space="preserve">
</t>
        </r>
      </text>
    </comment>
    <comment ref="B31" authorId="1" shapeId="0">
      <text>
        <r>
          <rPr>
            <b/>
            <sz val="12"/>
            <color indexed="81"/>
            <rFont val="Arial"/>
            <family val="2"/>
          </rPr>
          <t>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t>
        </r>
        <r>
          <rPr>
            <sz val="12"/>
            <color indexed="81"/>
            <rFont val="Arial"/>
            <family val="2"/>
          </rPr>
          <t xml:space="preserve">
</t>
        </r>
      </text>
    </comment>
    <comment ref="B32" authorId="1" shapeId="0">
      <text>
        <r>
          <rPr>
            <b/>
            <sz val="12"/>
            <color indexed="81"/>
            <rFont val="Arial"/>
            <family val="2"/>
          </rPr>
          <t>Asignaciones destinadas a cubrir indemnizaciones al personal conforme a la legislación aplicable; tales como: por accidente de trabajo, por despido, entre otros.</t>
        </r>
        <r>
          <rPr>
            <sz val="12"/>
            <color indexed="81"/>
            <rFont val="Arial"/>
            <family val="2"/>
          </rPr>
          <t xml:space="preserve">
</t>
        </r>
      </text>
    </comment>
    <comment ref="B33" authorId="1" shapeId="0">
      <text>
        <r>
          <rPr>
            <b/>
            <sz val="12"/>
            <color indexed="81"/>
            <rFont val="Arial"/>
            <family val="2"/>
          </rPr>
          <t>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t>
        </r>
        <r>
          <rPr>
            <sz val="12"/>
            <color indexed="81"/>
            <rFont val="Arial"/>
            <family val="2"/>
          </rPr>
          <t xml:space="preserve">
</t>
        </r>
      </text>
    </comment>
    <comment ref="B34" authorId="1" shapeId="0">
      <text>
        <r>
          <rPr>
            <b/>
            <sz val="12"/>
            <color indexed="81"/>
            <rFont val="Arial"/>
            <family val="2"/>
          </rPr>
          <t>Asignaciones destinadas a cubrir el costo de las prestaciones que los entes públicos otorgan en beneficio de sus empleados, de conformidad con las condiciones generales de trabajo o los contratos colectivos de trabajo.</t>
        </r>
        <r>
          <rPr>
            <sz val="12"/>
            <color indexed="81"/>
            <rFont val="Arial"/>
            <family val="2"/>
          </rPr>
          <t xml:space="preserve">
</t>
        </r>
      </text>
    </comment>
    <comment ref="B35" authorId="1" shapeId="0">
      <text>
        <r>
          <rPr>
            <b/>
            <sz val="12"/>
            <color indexed="81"/>
            <rFont val="Arial"/>
            <family val="2"/>
          </rPr>
          <t>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 en el capítulo 3000 Servicios Generales.</t>
        </r>
        <r>
          <rPr>
            <sz val="12"/>
            <color indexed="81"/>
            <rFont val="Arial"/>
            <family val="2"/>
          </rPr>
          <t xml:space="preserve">
</t>
        </r>
      </text>
    </comment>
    <comment ref="B36" authorId="1" shapeId="0">
      <text>
        <r>
          <rPr>
            <b/>
            <sz val="12"/>
            <color indexed="81"/>
            <rFont val="Arial"/>
            <family val="2"/>
          </rPr>
          <t>Asignaciones destinadas a cubrir el costo de otras prestaciones que los entes públicos otorgan en beneficio de sus empleados, siempre que no correspondan a las prestaciones a que se refiere la partida 154 Prestaciones contractuales.</t>
        </r>
        <r>
          <rPr>
            <sz val="12"/>
            <color indexed="81"/>
            <rFont val="Arial"/>
            <family val="2"/>
          </rPr>
          <t xml:space="preserve">
</t>
        </r>
      </text>
    </comment>
    <comment ref="B37" authorId="1" shapeId="0">
      <text>
        <r>
          <rPr>
            <b/>
            <sz val="12"/>
            <color indexed="81"/>
            <rFont val="Arial"/>
            <family val="2"/>
          </rPr>
          <t>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t>
        </r>
        <r>
          <rPr>
            <sz val="12"/>
            <color indexed="81"/>
            <rFont val="Arial"/>
            <family val="2"/>
          </rPr>
          <t xml:space="preserve">
</t>
        </r>
      </text>
    </comment>
    <comment ref="B38" authorId="1" shapeId="0">
      <text>
        <r>
          <rPr>
            <b/>
            <sz val="12"/>
            <color indexed="81"/>
            <rFont val="Arial"/>
            <family val="2"/>
          </rPr>
          <t>Asignaciones destinadas a cubrir las medidas de incremento en percepciones, creación de plaza,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r>
          <rPr>
            <sz val="12"/>
            <color indexed="81"/>
            <rFont val="Arial"/>
            <family val="2"/>
          </rPr>
          <t xml:space="preserve">
</t>
        </r>
      </text>
    </comment>
    <comment ref="B39" authorId="1" shapeId="0">
      <text>
        <r>
          <rPr>
            <b/>
            <sz val="12"/>
            <color indexed="81"/>
            <rFont val="Arial"/>
            <family val="2"/>
          </rPr>
          <t>Asignaciones destinadas a cubrir estímulos económicos a los servidores públicos de mando, enlace y operativos de los entes públicos, que establezcan las disposiciones aplicables, derivado del desempeño de sus funciones.</t>
        </r>
        <r>
          <rPr>
            <sz val="12"/>
            <color indexed="81"/>
            <rFont val="Arial"/>
            <family val="2"/>
          </rPr>
          <t xml:space="preserve">
</t>
        </r>
      </text>
    </comment>
    <comment ref="B40" authorId="1" shapeId="0">
      <text>
        <r>
          <rPr>
            <b/>
            <sz val="12"/>
            <color indexed="81"/>
            <rFont val="Arial"/>
            <family val="2"/>
          </rPr>
          <t>Asignaciones destinadas a cubrir los estímulos al personal de los entes públicos por productividad, desempeño, calidad, acreditación por titulación de licenciatura, años de servicio, puntualidad y asistencia, entre otros; de acuerdo con la normatividad aplicable.</t>
        </r>
        <r>
          <rPr>
            <sz val="12"/>
            <color indexed="81"/>
            <rFont val="Arial"/>
            <family val="2"/>
          </rPr>
          <t xml:space="preserve">
</t>
        </r>
      </text>
    </comment>
    <comment ref="B41" authorId="1" shapeId="0">
      <text>
        <r>
          <rPr>
            <b/>
            <sz val="12"/>
            <color indexed="81"/>
            <rFont val="Arial"/>
            <family val="2"/>
          </rPr>
          <t>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t>
        </r>
        <r>
          <rPr>
            <sz val="12"/>
            <color indexed="81"/>
            <rFont val="Arial"/>
            <family val="2"/>
          </rPr>
          <t xml:space="preserve">
</t>
        </r>
      </text>
    </comment>
    <comment ref="B42" authorId="1" shapeId="0">
      <text>
        <r>
          <rPr>
            <b/>
            <sz val="12"/>
            <color indexed="81"/>
            <rFont val="Arial"/>
            <family val="2"/>
          </rPr>
          <t>Agrupa las asignaciones destinadas a la adquisición de toda clase de insumos y suministros requeridos para la prestación de bienes y servicios y para el desempeño de las actividades administrativas.</t>
        </r>
        <r>
          <rPr>
            <sz val="12"/>
            <color indexed="81"/>
            <rFont val="Arial"/>
            <family val="2"/>
          </rPr>
          <t xml:space="preserve">
</t>
        </r>
      </text>
    </comment>
    <comment ref="B43" authorId="1" shapeId="0">
      <text>
        <r>
          <rPr>
            <b/>
            <sz val="12"/>
            <color indexed="81"/>
            <rFont val="Arial"/>
            <family val="2"/>
          </rPr>
          <t>Asignaciones destinadas a la adquisición de materiales y útiles de oficina, limpieza, impresión y reproducción, para el procesamiento en equipo y bienes informáticos; materiales, estadísticos, geográficos, de apoyo informativo y didáctico para centros de enseñanza e investigación; materiales requeridos para el registro e identificación en trámites oficiales y servicios a la población.</t>
        </r>
        <r>
          <rPr>
            <sz val="12"/>
            <color indexed="81"/>
            <rFont val="Arial"/>
            <family val="2"/>
          </rPr>
          <t xml:space="preserve">
</t>
        </r>
      </text>
    </comment>
    <comment ref="B44" authorId="1" shapeId="0">
      <text>
        <r>
          <rPr>
            <b/>
            <sz val="12"/>
            <color indexed="81"/>
            <rFont val="Arial"/>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r>
          <rPr>
            <sz val="12"/>
            <color indexed="81"/>
            <rFont val="Arial"/>
            <family val="2"/>
          </rPr>
          <t xml:space="preserve">
</t>
        </r>
      </text>
    </comment>
    <comment ref="B45" authorId="1" shapeId="0">
      <text>
        <r>
          <rPr>
            <b/>
            <sz val="12"/>
            <color indexed="81"/>
            <rFont val="Arial"/>
            <family val="2"/>
          </rPr>
          <t>Asignaciones destinadas a la adquisición de materiales utilizados en la impresión, reproducción y encuadernación, tales como: fijadores, tintas, pastas, logotipos y demás materiales y útiles para el mismo fin. Incluye rollos fotográficos.</t>
        </r>
        <r>
          <rPr>
            <sz val="12"/>
            <color indexed="81"/>
            <rFont val="Arial"/>
            <family val="2"/>
          </rPr>
          <t xml:space="preserve">
</t>
        </r>
      </text>
    </comment>
    <comment ref="B46" authorId="1" shapeId="0">
      <text>
        <r>
          <rPr>
            <b/>
            <sz val="12"/>
            <color indexed="81"/>
            <rFont val="Arial"/>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r>
          <rPr>
            <sz val="12"/>
            <color indexed="81"/>
            <rFont val="Arial"/>
            <family val="2"/>
          </rPr>
          <t xml:space="preserve">
</t>
        </r>
      </text>
    </comment>
    <comment ref="B47" authorId="1" shapeId="0">
      <text>
        <r>
          <rPr>
            <b/>
            <sz val="12"/>
            <color indexed="81"/>
            <rFont val="Arial"/>
            <family val="2"/>
          </rPr>
          <t>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t>
        </r>
        <r>
          <rPr>
            <sz val="12"/>
            <color indexed="81"/>
            <rFont val="Arial"/>
            <family val="2"/>
          </rPr>
          <t xml:space="preserve">
</t>
        </r>
      </text>
    </comment>
    <comment ref="B48" authorId="1" shapeId="0">
      <text>
        <r>
          <rPr>
            <b/>
            <sz val="12"/>
            <color indexed="81"/>
            <rFont val="Arial"/>
            <family val="2"/>
          </rPr>
          <t>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t>
        </r>
        <r>
          <rPr>
            <sz val="12"/>
            <color indexed="81"/>
            <rFont val="Arial"/>
            <family val="2"/>
          </rPr>
          <t xml:space="preserve">
</t>
        </r>
      </text>
    </comment>
    <comment ref="B49" authorId="1" shapeId="0">
      <text>
        <r>
          <rPr>
            <b/>
            <sz val="12"/>
            <color indexed="81"/>
            <rFont val="Arial"/>
            <family val="2"/>
          </rPr>
          <t>Asignaciones destinadas a la adquisición de materiales, artículos y enseres para el aseo, limpieza e higiene, tales como: escobas, jergas, detergentes, jabones y otros productos similares.</t>
        </r>
        <r>
          <rPr>
            <sz val="12"/>
            <color indexed="81"/>
            <rFont val="Arial"/>
            <family val="2"/>
          </rPr>
          <t xml:space="preserve">
</t>
        </r>
      </text>
    </comment>
    <comment ref="B50" authorId="1" shapeId="0">
      <text>
        <r>
          <rPr>
            <b/>
            <sz val="12"/>
            <color indexed="81"/>
            <rFont val="Arial"/>
            <family val="2"/>
          </rPr>
          <t>Asignaciones destinadas a la adquisición de todo tipo de material didáctico así como materiales y suministros necesarios para las funciones educativas.</t>
        </r>
        <r>
          <rPr>
            <sz val="12"/>
            <color indexed="81"/>
            <rFont val="Arial"/>
            <family val="2"/>
          </rPr>
          <t xml:space="preserve">
</t>
        </r>
      </text>
    </comment>
    <comment ref="B51" authorId="1" shapeId="0">
      <text>
        <r>
          <rPr>
            <b/>
            <sz val="12"/>
            <color indexed="81"/>
            <rFont val="Arial"/>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r>
          <rPr>
            <sz val="12"/>
            <color indexed="81"/>
            <rFont val="Arial"/>
            <family val="2"/>
          </rPr>
          <t xml:space="preserve">
</t>
        </r>
      </text>
    </comment>
    <comment ref="B52" authorId="1" shapeId="0">
      <text>
        <r>
          <rPr>
            <b/>
            <sz val="12"/>
            <color indexed="81"/>
            <rFont val="Arial"/>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r>
          <rPr>
            <sz val="12"/>
            <color indexed="81"/>
            <rFont val="Arial"/>
            <family val="2"/>
          </rPr>
          <t xml:space="preserve">
</t>
        </r>
      </text>
    </comment>
    <comment ref="B53" authorId="1" shapeId="0">
      <text>
        <r>
          <rPr>
            <b/>
            <sz val="12"/>
            <color indexed="81"/>
            <rFont val="Arial"/>
            <family val="2"/>
          </rPr>
          <t>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t>
        </r>
        <r>
          <rPr>
            <sz val="12"/>
            <color indexed="81"/>
            <rFont val="Arial"/>
            <family val="2"/>
          </rPr>
          <t xml:space="preserve">
</t>
        </r>
      </text>
    </comment>
    <comment ref="B54" authorId="1" shapeId="0">
      <text>
        <r>
          <rPr>
            <b/>
            <sz val="12"/>
            <color indexed="81"/>
            <rFont val="Arial"/>
            <family val="2"/>
          </rPr>
          <t>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t>
        </r>
      </text>
    </comment>
    <comment ref="B55" authorId="1" shapeId="0">
      <text>
        <r>
          <rPr>
            <b/>
            <sz val="12"/>
            <color indexed="81"/>
            <rFont val="Arial"/>
            <family val="2"/>
          </rPr>
          <t>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t>
        </r>
      </text>
    </comment>
    <comment ref="B56" authorId="1" shapeId="0">
      <text>
        <r>
          <rPr>
            <b/>
            <sz val="12"/>
            <color indexed="81"/>
            <rFont val="Arial"/>
            <family val="2"/>
          </rPr>
          <t>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t>
        </r>
        <r>
          <rPr>
            <sz val="12"/>
            <color indexed="81"/>
            <rFont val="Arial"/>
            <family val="2"/>
          </rPr>
          <t xml:space="preserve">
</t>
        </r>
      </text>
    </comment>
    <comment ref="B57" authorId="1" shapeId="0">
      <text>
        <r>
          <rPr>
            <b/>
            <sz val="12"/>
            <color indexed="81"/>
            <rFont val="Arial"/>
            <family val="2"/>
          </rPr>
          <t>Asignaciones destinada a la adquisición de productos alimenticios como materias primas en estado natural, transformadas o semi-transformadas, de naturaleza vegetal y animal que se utilizan en los procesos productivos, diferentes a las contenidas en las demás partidas de este Clasificador.</t>
        </r>
        <r>
          <rPr>
            <sz val="12"/>
            <color indexed="81"/>
            <rFont val="Arial"/>
            <family val="2"/>
          </rPr>
          <t xml:space="preserve">
</t>
        </r>
      </text>
    </comment>
    <comment ref="B58" authorId="1" shapeId="0">
      <text>
        <r>
          <rPr>
            <b/>
            <sz val="12"/>
            <color indexed="81"/>
            <rFont val="Arial"/>
            <family val="2"/>
          </rPr>
          <t>Asignaciones destinadas a la adquisición de insumos textiles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59" authorId="1" shapeId="0">
      <text>
        <r>
          <rPr>
            <b/>
            <sz val="12"/>
            <color indexed="81"/>
            <rFont val="Arial"/>
            <family val="2"/>
          </rPr>
          <t>Asignaciones destinadas a la adquisición de papel, cartón e impresos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0" authorId="1" shapeId="0">
      <text>
        <r>
          <rPr>
            <b/>
            <sz val="12"/>
            <color indexed="81"/>
            <rFont val="Arial"/>
            <family val="2"/>
          </rPr>
          <t>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t>
        </r>
        <r>
          <rPr>
            <sz val="12"/>
            <color indexed="81"/>
            <rFont val="Arial"/>
            <family val="2"/>
          </rPr>
          <t xml:space="preserve">
</t>
        </r>
      </text>
    </comment>
    <comment ref="B61" authorId="1" shapeId="0">
      <text>
        <r>
          <rPr>
            <b/>
            <sz val="12"/>
            <color indexed="81"/>
            <rFont val="Arial"/>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2" authorId="1" shapeId="0">
      <text>
        <r>
          <rPr>
            <b/>
            <sz val="12"/>
            <color indexed="81"/>
            <rFont val="Arial"/>
            <family val="2"/>
          </rPr>
          <t>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3" authorId="1" shapeId="0">
      <text>
        <r>
          <rPr>
            <b/>
            <sz val="12"/>
            <color indexed="81"/>
            <rFont val="Arial"/>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4" authorId="1" shapeId="0">
      <text>
        <r>
          <rPr>
            <b/>
            <sz val="12"/>
            <color indexed="81"/>
            <rFont val="Arial"/>
            <family val="2"/>
          </rPr>
          <t>Artículos o bienes no duraderos que adquiere la entidad para destinarlos a la comercialización de acuerdo con el giro normal de actividades del ente público.</t>
        </r>
        <r>
          <rPr>
            <sz val="12"/>
            <color indexed="81"/>
            <rFont val="Arial"/>
            <family val="2"/>
          </rPr>
          <t xml:space="preserve">
</t>
        </r>
      </text>
    </comment>
    <comment ref="B65" authorId="1" shapeId="0">
      <text>
        <r>
          <rPr>
            <b/>
            <sz val="12"/>
            <color indexed="81"/>
            <rFont val="Arial"/>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6" authorId="1" shapeId="0">
      <text>
        <r>
          <rPr>
            <b/>
            <sz val="12"/>
            <color indexed="81"/>
            <rFont val="Arial"/>
            <family val="2"/>
          </rPr>
          <t>Asignaciones destinadas a la adquisición de materiales y artículos utilizados en la construcción, reconstrucción, ampliación, adaptación, mejora, conservación, reparación y mantenimiento de bienes inmuebles.</t>
        </r>
        <r>
          <rPr>
            <sz val="12"/>
            <color indexed="81"/>
            <rFont val="Arial"/>
            <family val="2"/>
          </rPr>
          <t xml:space="preserve">
</t>
        </r>
      </text>
    </comment>
    <comment ref="B67" authorId="1" shapeId="0">
      <text>
        <r>
          <rPr>
            <b/>
            <sz val="12"/>
            <color indexed="81"/>
            <rFont val="Arial"/>
            <family val="2"/>
          </rPr>
          <t>Asignaciones destinadas a la adquisición de productos de arena, grava, mármol, piedras calizas, piedras de cantera, otras piedras dimensionales,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r>
          <rPr>
            <sz val="12"/>
            <color indexed="81"/>
            <rFont val="Arial"/>
            <family val="2"/>
          </rPr>
          <t xml:space="preserve">
</t>
        </r>
      </text>
    </comment>
    <comment ref="B68" authorId="1" shapeId="0">
      <text>
        <r>
          <rPr>
            <b/>
            <sz val="12"/>
            <color indexed="81"/>
            <rFont val="Arial"/>
            <family val="2"/>
          </rPr>
          <t>Asignaciones destinadas a la adquisición de cemento blanco, gris y especial, pega azulejo y productos de concreto.</t>
        </r>
        <r>
          <rPr>
            <sz val="12"/>
            <color indexed="81"/>
            <rFont val="Arial"/>
            <family val="2"/>
          </rPr>
          <t xml:space="preserve">
</t>
        </r>
      </text>
    </comment>
    <comment ref="B69" authorId="1" shapeId="0">
      <text>
        <r>
          <rPr>
            <b/>
            <sz val="12"/>
            <color indexed="81"/>
            <rFont val="Arial"/>
            <family val="2"/>
          </rPr>
          <t>Asignaciones destinadas a la adquisición de tabla roca, plafones, paneles acústicos, columnas, molduras, estatuillas, figuras decorativas de yesos y otros productos arquitectónicos de yeso de carácter ornamental. Incluye dolomita calcinada. Cal viva, hidratada o apagada y cal para usos específicos a partir de piedra caliza triturada.</t>
        </r>
        <r>
          <rPr>
            <sz val="12"/>
            <color indexed="81"/>
            <rFont val="Arial"/>
            <family val="2"/>
          </rPr>
          <t xml:space="preserve">
</t>
        </r>
      </text>
    </comment>
    <comment ref="B70" authorId="1" shapeId="0">
      <text>
        <r>
          <rPr>
            <b/>
            <sz val="12"/>
            <color indexed="81"/>
            <rFont val="Arial"/>
            <family val="2"/>
          </rPr>
          <t>Asignaciones destinadas a la adquisición de madera y sus derivados.</t>
        </r>
        <r>
          <rPr>
            <sz val="12"/>
            <color indexed="81"/>
            <rFont val="Arial"/>
            <family val="2"/>
          </rPr>
          <t xml:space="preserve">
</t>
        </r>
      </text>
    </comment>
    <comment ref="B71" authorId="1" shapeId="0">
      <text>
        <r>
          <rPr>
            <b/>
            <sz val="12"/>
            <color indexed="81"/>
            <rFont val="Arial"/>
            <family val="2"/>
          </rPr>
          <t>Asignaciones destinadas a la adquisición de vidrio plano, templado, inastillable y otros vidrios laminados; espejos; envases y artículos de vidrio y fibra de vidrio.</t>
        </r>
      </text>
    </comment>
    <comment ref="B72" authorId="1" shapeId="0">
      <text>
        <r>
          <rPr>
            <b/>
            <sz val="12"/>
            <color indexed="81"/>
            <rFont val="Arial"/>
            <family val="2"/>
          </rPr>
          <t>Asignaciones destinadas a la adquisición de todo tipo de material eléctrico y electrónico tales como: cables, interruptores, tubos fluorescentes, focos aislantes,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r>
          <rPr>
            <sz val="12"/>
            <color indexed="81"/>
            <rFont val="Arial"/>
            <family val="2"/>
          </rPr>
          <t xml:space="preserve">
</t>
        </r>
      </text>
    </comment>
    <comment ref="B73" authorId="1" shapeId="0">
      <text>
        <r>
          <rPr>
            <b/>
            <sz val="12"/>
            <color indexed="81"/>
            <rFont val="Arial"/>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r>
          <rPr>
            <sz val="12"/>
            <color indexed="81"/>
            <rFont val="Arial"/>
            <family val="2"/>
          </rPr>
          <t xml:space="preserve">
</t>
        </r>
      </text>
    </comment>
    <comment ref="B74" authorId="1" shapeId="0">
      <text>
        <r>
          <rPr>
            <b/>
            <sz val="12"/>
            <color indexed="81"/>
            <rFont val="Arial"/>
            <family val="2"/>
          </rPr>
          <t>Asignaciones destinadas a la adquisición de materiales para el acondicionamiento de las obras públicas y bienes inmuebles, tales como: tapices, pisos, persianas y demás accesorios.</t>
        </r>
        <r>
          <rPr>
            <sz val="12"/>
            <color indexed="81"/>
            <rFont val="Arial"/>
            <family val="2"/>
          </rPr>
          <t xml:space="preserve">
</t>
        </r>
      </text>
    </comment>
    <comment ref="B75" authorId="1" shapeId="0">
      <text>
        <r>
          <rPr>
            <b/>
            <sz val="12"/>
            <color indexed="81"/>
            <rFont val="Arial"/>
            <family val="2"/>
          </rPr>
          <t>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t>
        </r>
        <r>
          <rPr>
            <sz val="12"/>
            <color indexed="81"/>
            <rFont val="Arial"/>
            <family val="2"/>
          </rPr>
          <t xml:space="preserve">
</t>
        </r>
      </text>
    </comment>
    <comment ref="B76" authorId="1" shapeId="0">
      <text>
        <r>
          <rPr>
            <b/>
            <sz val="12"/>
            <color indexed="81"/>
            <rFont val="Arial"/>
            <family val="2"/>
          </rPr>
          <t>Asignaciones destinadas a la adquisición de sustancias, productos químicos y farmacéuticos de aplicación humana o animal; así como toda clase de materiales y suministros médicos y de laboratorio.</t>
        </r>
        <r>
          <rPr>
            <sz val="12"/>
            <color indexed="81"/>
            <rFont val="Arial"/>
            <family val="2"/>
          </rPr>
          <t xml:space="preserve">
</t>
        </r>
      </text>
    </comment>
    <comment ref="B77" authorId="1" shapeId="0">
      <text>
        <r>
          <rPr>
            <b/>
            <sz val="12"/>
            <color indexed="81"/>
            <rFont val="Arial"/>
            <family val="2"/>
          </rPr>
          <t>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t>
        </r>
        <r>
          <rPr>
            <sz val="12"/>
            <color indexed="81"/>
            <rFont val="Arial"/>
            <family val="2"/>
          </rPr>
          <t xml:space="preserve">
</t>
        </r>
      </text>
    </comment>
    <comment ref="B78" authorId="1" shapeId="0">
      <text>
        <r>
          <rPr>
            <b/>
            <sz val="12"/>
            <color indexed="81"/>
            <rFont val="Arial"/>
            <family val="2"/>
          </rPr>
          <t>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t>
        </r>
      </text>
    </comment>
    <comment ref="B79" authorId="1" shapeId="0">
      <text>
        <r>
          <rPr>
            <b/>
            <sz val="12"/>
            <color indexed="81"/>
            <rFont val="Arial"/>
            <family val="2"/>
          </rPr>
          <t>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t>
        </r>
        <r>
          <rPr>
            <sz val="12"/>
            <color indexed="81"/>
            <rFont val="Arial"/>
            <family val="2"/>
          </rPr>
          <t xml:space="preserve">
</t>
        </r>
      </text>
    </comment>
    <comment ref="B80" authorId="1" shapeId="0">
      <text>
        <r>
          <rPr>
            <b/>
            <sz val="12"/>
            <color indexed="81"/>
            <rFont val="Arial"/>
            <family val="2"/>
          </rPr>
          <t>Asignaciones destinadas a la adquisición de toda clase de materiales y suministros médicos que se requieran en hospitales, unidades sanitarias, consultorios, clínicas veterinaria, etc., tales como: jeringas, gasas, agujas, vendajes, materia de sutura, espátulas, lentes, lancetas, hojas de bisturí y prótesis en general.</t>
        </r>
        <r>
          <rPr>
            <sz val="12"/>
            <color indexed="81"/>
            <rFont val="Arial"/>
            <family val="2"/>
          </rPr>
          <t xml:space="preserve">
</t>
        </r>
      </text>
    </comment>
    <comment ref="B81" authorId="1" shapeId="0">
      <text>
        <r>
          <rPr>
            <b/>
            <sz val="12"/>
            <color indexed="81"/>
            <rFont val="Arial"/>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r>
          <rPr>
            <sz val="12"/>
            <color indexed="81"/>
            <rFont val="Arial"/>
            <family val="2"/>
          </rPr>
          <t xml:space="preserve">
</t>
        </r>
      </text>
    </comment>
    <comment ref="B82" authorId="1" shapeId="0">
      <text>
        <r>
          <rPr>
            <b/>
            <sz val="12"/>
            <color indexed="81"/>
            <rFont val="Arial"/>
            <family val="2"/>
          </rPr>
          <t>Asignaciones destinadas a cubrir erogaciones por adquisición de productos a partir del hule o de resinas plásticas, perfiles, tubos y conexiones, productos laminados, placas espumas, envases y contenedores, entre otros productos. Incluye P.V.C.</t>
        </r>
        <r>
          <rPr>
            <sz val="12"/>
            <color indexed="81"/>
            <rFont val="Arial"/>
            <family val="2"/>
          </rPr>
          <t xml:space="preserve">
</t>
        </r>
      </text>
    </comment>
    <comment ref="B83" authorId="1" shapeId="0">
      <text>
        <r>
          <rPr>
            <b/>
            <sz val="12"/>
            <color indexed="81"/>
            <rFont val="Arial"/>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r>
          <rPr>
            <sz val="12"/>
            <color indexed="81"/>
            <rFont val="Arial"/>
            <family val="2"/>
          </rPr>
          <t xml:space="preserve">
</t>
        </r>
      </text>
    </comment>
    <comment ref="B84" authorId="1" shapeId="0">
      <text>
        <r>
          <rPr>
            <b/>
            <sz val="12"/>
            <color indexed="81"/>
            <rFont val="Arial"/>
            <family val="2"/>
          </rPr>
          <t>Asignaciones destinadas a la adquisición de combustibles, lubricantes y aditivos de todo tipo, necesarios para el funcionamiento de vehículos de transporte terrestres, aéreos, marítimos, lacustres y fluviales; así como de maquinaria y equipo.</t>
        </r>
        <r>
          <rPr>
            <sz val="12"/>
            <color indexed="81"/>
            <rFont val="Arial"/>
            <family val="2"/>
          </rPr>
          <t xml:space="preserve">
</t>
        </r>
      </text>
    </comment>
    <comment ref="B85" authorId="1" shapeId="0">
      <text>
        <r>
          <rPr>
            <b/>
            <sz val="12"/>
            <color indexed="81"/>
            <rFont val="Arial"/>
            <family val="2"/>
          </rPr>
          <t>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t>
        </r>
        <r>
          <rPr>
            <sz val="12"/>
            <color indexed="81"/>
            <rFont val="Arial"/>
            <family val="2"/>
          </rPr>
          <t xml:space="preserve">
</t>
        </r>
      </text>
    </comment>
    <comment ref="B86" authorId="1" shapeId="0">
      <text>
        <r>
          <rPr>
            <b/>
            <sz val="12"/>
            <color indexed="81"/>
            <rFont val="Arial"/>
            <family val="2"/>
          </rPr>
          <t>Asignaciones destinadas a la adquisición de productos químicos derivados de la coquización del carbón y las briquetas de carbón. Excluye el carbón utilizado como materia prima.</t>
        </r>
        <r>
          <rPr>
            <sz val="12"/>
            <color indexed="81"/>
            <rFont val="Arial"/>
            <family val="2"/>
          </rPr>
          <t xml:space="preserve">
</t>
        </r>
      </text>
    </comment>
    <comment ref="B87" authorId="1" shapeId="0">
      <text>
        <r>
          <rPr>
            <b/>
            <sz val="12"/>
            <color indexed="81"/>
            <rFont val="Arial"/>
            <family val="2"/>
          </rPr>
          <t>Asignaciones destinadas a la adquisición de vestuario y sus accesorios, blancos, artículos deportivos; así como prendas de protección personal diferentes a las de seguridad.</t>
        </r>
        <r>
          <rPr>
            <sz val="12"/>
            <color indexed="81"/>
            <rFont val="Arial"/>
            <family val="2"/>
          </rPr>
          <t xml:space="preserve">
</t>
        </r>
      </text>
    </comment>
    <comment ref="B88" authorId="1" shapeId="0">
      <text>
        <r>
          <rPr>
            <b/>
            <sz val="12"/>
            <color indexed="81"/>
            <rFont val="Arial"/>
            <family val="2"/>
          </rPr>
          <t>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t>
        </r>
        <r>
          <rPr>
            <sz val="12"/>
            <color indexed="81"/>
            <rFont val="Arial"/>
            <family val="2"/>
          </rPr>
          <t xml:space="preserve">
</t>
        </r>
      </text>
    </comment>
    <comment ref="B89" authorId="1" shapeId="0">
      <text>
        <r>
          <rPr>
            <b/>
            <sz val="12"/>
            <color indexed="81"/>
            <rFont val="Arial"/>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r>
          <rPr>
            <sz val="12"/>
            <color indexed="81"/>
            <rFont val="Arial"/>
            <family val="2"/>
          </rPr>
          <t xml:space="preserve">
</t>
        </r>
      </text>
    </comment>
    <comment ref="B90" authorId="1" shapeId="0">
      <text>
        <r>
          <rPr>
            <b/>
            <sz val="12"/>
            <color indexed="81"/>
            <rFont val="Arial"/>
            <family val="2"/>
          </rPr>
          <t>Asignaciones destinadas a la adquisición de todo tipo de artículos deportivos, tales como: balones, redes, trofeos, raquetas, guantes, entre otros, que los entes públicos realizan en cumplimiento de su función pública.</t>
        </r>
        <r>
          <rPr>
            <sz val="12"/>
            <color indexed="81"/>
            <rFont val="Arial"/>
            <family val="2"/>
          </rPr>
          <t xml:space="preserve">
</t>
        </r>
      </text>
    </comment>
    <comment ref="B91" authorId="1" shapeId="0">
      <text>
        <r>
          <rPr>
            <b/>
            <sz val="12"/>
            <color indexed="81"/>
            <rFont val="Arial"/>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r>
          <rPr>
            <sz val="12"/>
            <color indexed="81"/>
            <rFont val="Arial"/>
            <family val="2"/>
          </rPr>
          <t xml:space="preserve">
</t>
        </r>
      </text>
    </comment>
    <comment ref="B92" authorId="1" shapeId="0">
      <text>
        <r>
          <rPr>
            <b/>
            <sz val="12"/>
            <color indexed="81"/>
            <rFont val="Arial"/>
            <family val="2"/>
          </rPr>
          <t>Asignaciones destinadas a la adquisición todo tipo de blancos: batas, colchas, sábanas, fundas, almohadas, toallas, cobertores, colchones y colchonetas, entre otros.</t>
        </r>
        <r>
          <rPr>
            <sz val="12"/>
            <color indexed="81"/>
            <rFont val="Arial"/>
            <family val="2"/>
          </rPr>
          <t xml:space="preserve">
</t>
        </r>
      </text>
    </comment>
    <comment ref="B93" authorId="1" shapeId="0">
      <text>
        <r>
          <rPr>
            <b/>
            <sz val="12"/>
            <color indexed="81"/>
            <rFont val="Arial"/>
            <family val="2"/>
          </rPr>
          <t>Asignaciones destinadas a la adquisición de materiales, sustancias explosivas y prendas de protección personal necesarias en los programas de seguridad.</t>
        </r>
        <r>
          <rPr>
            <sz val="12"/>
            <color indexed="81"/>
            <rFont val="Arial"/>
            <family val="2"/>
          </rPr>
          <t xml:space="preserve">
</t>
        </r>
      </text>
    </comment>
    <comment ref="B94" authorId="1" shapeId="0">
      <text>
        <r>
          <rPr>
            <b/>
            <sz val="12"/>
            <color indexed="81"/>
            <rFont val="Arial"/>
            <family val="2"/>
          </rPr>
          <t>Asignaciones destinadas a la adquisición de sustancias explosivas y sus accesorios (fusibles de seguridad y detonantes) tales como: pólvora, dinamita, cordita, trinitrotolueno, amatol, tetril, fulminantes, entre otros.</t>
        </r>
        <r>
          <rPr>
            <sz val="12"/>
            <color indexed="81"/>
            <rFont val="Arial"/>
            <family val="2"/>
          </rPr>
          <t xml:space="preserve">
</t>
        </r>
      </text>
    </comment>
    <comment ref="B95" authorId="1" shapeId="0">
      <text>
        <r>
          <rPr>
            <b/>
            <sz val="12"/>
            <color indexed="81"/>
            <rFont val="Arial"/>
            <family val="2"/>
          </rPr>
          <t>Asignaciones destinadas a la adquisición de toda clase de suministros propios de la industria militar y de seguridad pública tales como: municiones, espoletas, cargas, granadas, cartuchos, balas, entre otros.</t>
        </r>
        <r>
          <rPr>
            <sz val="12"/>
            <color indexed="81"/>
            <rFont val="Arial"/>
            <family val="2"/>
          </rPr>
          <t xml:space="preserve">
</t>
        </r>
      </text>
    </comment>
    <comment ref="B96" authorId="1" shapeId="0">
      <text>
        <r>
          <rPr>
            <b/>
            <sz val="12"/>
            <color indexed="81"/>
            <rFont val="Arial"/>
            <family val="2"/>
          </rPr>
          <t>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t>
        </r>
        <r>
          <rPr>
            <sz val="12"/>
            <color indexed="81"/>
            <rFont val="Arial"/>
            <family val="2"/>
          </rPr>
          <t xml:space="preserve">
</t>
        </r>
      </text>
    </comment>
    <comment ref="B97" authorId="1" shapeId="0">
      <text>
        <r>
          <rPr>
            <b/>
            <sz val="12"/>
            <color indexed="81"/>
            <rFont val="Arial"/>
            <family val="2"/>
          </rPr>
          <t>Asignaciones destinadas a la adquisición de toda clase de refacciones, accesorios, herramientas menores y demás bienes de consumo del mismo género, necesarios para la conservación de los bienes muebles e inmuebles.</t>
        </r>
        <r>
          <rPr>
            <sz val="12"/>
            <color indexed="81"/>
            <rFont val="Arial"/>
            <family val="2"/>
          </rPr>
          <t xml:space="preserve">
</t>
        </r>
      </text>
    </comment>
    <comment ref="B98" authorId="1" shapeId="0">
      <text>
        <r>
          <rPr>
            <b/>
            <sz val="12"/>
            <color indexed="81"/>
            <rFont val="Arial"/>
            <family val="2"/>
          </rPr>
          <t>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t>
        </r>
        <r>
          <rPr>
            <sz val="12"/>
            <color indexed="81"/>
            <rFont val="Arial"/>
            <family val="2"/>
          </rPr>
          <t xml:space="preserve">
</t>
        </r>
      </text>
    </comment>
    <comment ref="B99" authorId="1" shapeId="0">
      <text>
        <r>
          <rPr>
            <b/>
            <sz val="12"/>
            <color indexed="81"/>
            <rFont val="Arial"/>
            <family val="2"/>
          </rPr>
          <t>Asignaciones destinadas a la adquisición de instrumental complementario y repuesto de edificios, tales como; candados, cerraduras, pasadores, chapas, llaves, manijas para puertas, herrajes y bisagras.</t>
        </r>
        <r>
          <rPr>
            <sz val="12"/>
            <color indexed="81"/>
            <rFont val="Arial"/>
            <family val="2"/>
          </rPr>
          <t xml:space="preserve">
</t>
        </r>
      </text>
    </comment>
    <comment ref="B100" authorId="1" shapeId="0">
      <text>
        <r>
          <rPr>
            <b/>
            <sz val="12"/>
            <color indexed="81"/>
            <rFont val="Arial"/>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 soleros, regatones, estructuras de muebles, entre otros.</t>
        </r>
        <r>
          <rPr>
            <sz val="12"/>
            <color indexed="81"/>
            <rFont val="Arial"/>
            <family val="2"/>
          </rPr>
          <t xml:space="preserve">
</t>
        </r>
      </text>
    </comment>
    <comment ref="B101" authorId="1" shapeId="0">
      <text>
        <r>
          <rPr>
            <b/>
            <sz val="12"/>
            <color indexed="81"/>
            <rFont val="Arial"/>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2" authorId="1" shapeId="0">
      <text>
        <r>
          <rPr>
            <b/>
            <sz val="12"/>
            <color indexed="81"/>
            <rFont val="Arial"/>
            <family val="2"/>
          </rPr>
          <t>Asignaciones destinadas a la adquisición de refacciones y accesorios para todo tipo de aparatos e instrumentos médicos y de laboratorio.</t>
        </r>
        <r>
          <rPr>
            <sz val="12"/>
            <color indexed="81"/>
            <rFont val="Arial"/>
            <family val="2"/>
          </rPr>
          <t xml:space="preserve">
</t>
        </r>
      </text>
    </comment>
    <comment ref="B103" authorId="1" shapeId="0">
      <text>
        <r>
          <rPr>
            <b/>
            <sz val="12"/>
            <color indexed="81"/>
            <rFont val="Arial"/>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autos estéreos, gatos hidráulicos o mecánicos.</t>
        </r>
        <r>
          <rPr>
            <sz val="12"/>
            <color indexed="81"/>
            <rFont val="Arial"/>
            <family val="2"/>
          </rPr>
          <t xml:space="preserve">
</t>
        </r>
      </text>
    </comment>
    <comment ref="B104" authorId="1" shapeId="0">
      <text>
        <r>
          <rPr>
            <b/>
            <sz val="12"/>
            <color indexed="81"/>
            <rFont val="Arial"/>
            <family val="2"/>
          </rPr>
          <t>Asignaciones destinadas a cubrir la adquisición de refacciones para todo tipo de equipos de defensa y seguridad referidos en la partida 551 Equipo de defensa y seguridad, entre otros.</t>
        </r>
        <r>
          <rPr>
            <sz val="12"/>
            <color indexed="81"/>
            <rFont val="Arial"/>
            <family val="2"/>
          </rPr>
          <t xml:space="preserve">
</t>
        </r>
      </text>
    </comment>
    <comment ref="B105" authorId="1" shapeId="0">
      <text>
        <r>
          <rPr>
            <b/>
            <sz val="12"/>
            <color indexed="81"/>
            <rFont val="Arial"/>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r>
          <rPr>
            <sz val="12"/>
            <color indexed="81"/>
            <rFont val="Arial"/>
            <family val="2"/>
          </rPr>
          <t xml:space="preserve">
</t>
        </r>
      </text>
    </comment>
    <comment ref="B106" authorId="1" shapeId="0">
      <text>
        <r>
          <rPr>
            <b/>
            <sz val="12"/>
            <color indexed="81"/>
            <rFont val="Arial"/>
            <family val="2"/>
          </rPr>
          <t>Asignaciones destinadas a la adquisición de instrumental complementario y repuestos menores no considerados en las partidas anteriores.</t>
        </r>
        <r>
          <rPr>
            <sz val="12"/>
            <color indexed="81"/>
            <rFont val="Arial"/>
            <family val="2"/>
          </rPr>
          <t xml:space="preserve">
</t>
        </r>
      </text>
    </comment>
    <comment ref="B107" authorId="1" shapeId="0">
      <text>
        <r>
          <rPr>
            <b/>
            <sz val="12"/>
            <color indexed="81"/>
            <rFont val="Arial"/>
            <family val="2"/>
          </rPr>
          <t>Asignaciones destinadas a cubrir el costo de todo tipo de servicios que se contraten con particulares o instituciones del propio sector público; así como los servicios oficiales requeridos para el desempeño de actividades vinculadas con la función pública.</t>
        </r>
        <r>
          <rPr>
            <sz val="12"/>
            <color indexed="81"/>
            <rFont val="Arial"/>
            <family val="2"/>
          </rPr>
          <t xml:space="preserve">
</t>
        </r>
      </text>
    </comment>
    <comment ref="B108" authorId="1" shapeId="0">
      <text>
        <r>
          <rPr>
            <b/>
            <sz val="12"/>
            <color indexed="81"/>
            <rFont val="Arial"/>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r>
          <rPr>
            <sz val="12"/>
            <color indexed="81"/>
            <rFont val="Arial"/>
            <family val="2"/>
          </rPr>
          <t xml:space="preserve">
</t>
        </r>
      </text>
    </comment>
    <comment ref="B109" authorId="1" shapeId="0">
      <text>
        <r>
          <rPr>
            <b/>
            <sz val="12"/>
            <color indexed="81"/>
            <rFont val="Arial"/>
            <family val="2"/>
          </rPr>
          <t>Asignaciones destinadas a cubrir el importe de la contratación, instalación y consumo de energía eléctrica, necesarias para el funcionamiento de las instalaciones oficiales. Incluye alumbrado público.</t>
        </r>
        <r>
          <rPr>
            <sz val="12"/>
            <color indexed="81"/>
            <rFont val="Arial"/>
            <family val="2"/>
          </rPr>
          <t xml:space="preserve">
</t>
        </r>
      </text>
    </comment>
    <comment ref="B110" authorId="1" shapeId="0">
      <text>
        <r>
          <rPr>
            <b/>
            <sz val="12"/>
            <color indexed="81"/>
            <rFont val="Arial"/>
            <family val="2"/>
          </rPr>
          <t>Asignaciones destinadas al suministro de gas al consumidor final por ductos, tanque estacionario o de cilindros.</t>
        </r>
        <r>
          <rPr>
            <sz val="12"/>
            <color indexed="81"/>
            <rFont val="Arial"/>
            <family val="2"/>
          </rPr>
          <t xml:space="preserve">
</t>
        </r>
      </text>
    </comment>
    <comment ref="B111" authorId="1" shapeId="0">
      <text>
        <r>
          <rPr>
            <b/>
            <sz val="12"/>
            <color indexed="81"/>
            <rFont val="Arial"/>
            <family val="2"/>
          </rPr>
          <t>Asignaciones destinadas a cubrir el importe del consumo de agua potable y para riego, necesarios para el funcionamiento de las instalaciones oficiales.</t>
        </r>
        <r>
          <rPr>
            <sz val="12"/>
            <color indexed="81"/>
            <rFont val="Arial"/>
            <family val="2"/>
          </rPr>
          <t xml:space="preserve">
</t>
        </r>
      </text>
    </comment>
    <comment ref="B112" authorId="1" shapeId="0">
      <text>
        <r>
          <rPr>
            <b/>
            <sz val="12"/>
            <color indexed="81"/>
            <rFont val="Arial"/>
            <family val="2"/>
          </rPr>
          <t>Asignaciones destinadas al pago de servicio telefónico convencional nacional e internacional, mediante redes alámbricas, incluido el servicio de fax, requerido en el desempeño de funciones oficiales.</t>
        </r>
        <r>
          <rPr>
            <sz val="12"/>
            <color indexed="81"/>
            <rFont val="Arial"/>
            <family val="2"/>
          </rPr>
          <t xml:space="preserve">
</t>
        </r>
      </text>
    </comment>
    <comment ref="B113" authorId="1" shapeId="0">
      <text>
        <r>
          <rPr>
            <b/>
            <sz val="12"/>
            <color indexed="81"/>
            <rFont val="Arial"/>
            <family val="2"/>
          </rPr>
          <t>Asignaciones destinadas al pago de servicios de telecomunicaciones inalámbricas o telefonía celular, requeridos para el desempeño de funciones oficiales.</t>
        </r>
        <r>
          <rPr>
            <sz val="12"/>
            <color indexed="81"/>
            <rFont val="Arial"/>
            <family val="2"/>
          </rPr>
          <t xml:space="preserve">
</t>
        </r>
      </text>
    </comment>
    <comment ref="B114" authorId="1" shapeId="0">
      <text>
        <r>
          <rPr>
            <b/>
            <sz val="12"/>
            <color indexed="81"/>
            <rFont val="Arial"/>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r>
          <rPr>
            <sz val="12"/>
            <color indexed="81"/>
            <rFont val="Arial"/>
            <family val="2"/>
          </rPr>
          <t xml:space="preserve">
</t>
        </r>
      </text>
    </comment>
    <comment ref="B115" authorId="1" shapeId="0">
      <text>
        <r>
          <rPr>
            <b/>
            <sz val="12"/>
            <color indexed="81"/>
            <rFont val="Arial"/>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 de reservaciones, entre otras. Incluye microfilmación.</t>
        </r>
        <r>
          <rPr>
            <sz val="12"/>
            <color indexed="81"/>
            <rFont val="Arial"/>
            <family val="2"/>
          </rPr>
          <t xml:space="preserve">
</t>
        </r>
      </text>
    </comment>
    <comment ref="B116" authorId="1" shapeId="0">
      <text>
        <r>
          <rPr>
            <b/>
            <sz val="12"/>
            <color indexed="81"/>
            <rFont val="Arial"/>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r>
          <rPr>
            <sz val="12"/>
            <color indexed="81"/>
            <rFont val="Arial"/>
            <family val="2"/>
          </rPr>
          <t xml:space="preserve">
</t>
        </r>
      </text>
    </comment>
    <comment ref="B117" authorId="1" shapeId="0">
      <text>
        <r>
          <rPr>
            <b/>
            <sz val="12"/>
            <color indexed="81"/>
            <rFont val="Arial"/>
            <family val="2"/>
          </rPr>
          <t>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t>
        </r>
        <r>
          <rPr>
            <sz val="12"/>
            <color indexed="81"/>
            <rFont val="Arial"/>
            <family val="2"/>
          </rPr>
          <t xml:space="preserve">
</t>
        </r>
      </text>
    </comment>
    <comment ref="B118" authorId="1" shapeId="0">
      <text>
        <r>
          <rPr>
            <b/>
            <sz val="12"/>
            <color indexed="81"/>
            <rFont val="Arial"/>
            <family val="2"/>
          </rPr>
          <t>Asignaciones destinadas a cubrir erogaciones por concepto de arrendamiento de: edificios, locales, terrenos, maquinaria y equipo, vehículos, intangibles y otros análogos.</t>
        </r>
        <r>
          <rPr>
            <sz val="12"/>
            <color indexed="81"/>
            <rFont val="Arial"/>
            <family val="2"/>
          </rPr>
          <t xml:space="preserve">
</t>
        </r>
      </text>
    </comment>
    <comment ref="B119" authorId="1" shapeId="0">
      <text>
        <r>
          <rPr>
            <b/>
            <sz val="12"/>
            <color indexed="81"/>
            <rFont val="Arial"/>
            <family val="2"/>
          </rPr>
          <t>Asignaciones destinadas a cubrir el alquiler de terrenos.</t>
        </r>
      </text>
    </comment>
    <comment ref="B120" authorId="1" shapeId="0">
      <text>
        <r>
          <rPr>
            <b/>
            <sz val="12"/>
            <color indexed="81"/>
            <rFont val="Arial"/>
            <family val="2"/>
          </rPr>
          <t>Asignaciones destinadas a cubrir el alquiler de toda clase de edificios e instalaciones como: viviendas y edificaciones no residenciales, salones para convenciones, oficinas y locales comerciales, teatros, estudios, auditorios, bodegas, entre otros.</t>
        </r>
        <r>
          <rPr>
            <sz val="12"/>
            <color indexed="81"/>
            <rFont val="Arial"/>
            <family val="2"/>
          </rPr>
          <t xml:space="preserve">
</t>
        </r>
      </text>
    </comment>
    <comment ref="B121" authorId="1" shapeId="0">
      <text>
        <r>
          <rPr>
            <b/>
            <sz val="12"/>
            <color indexed="81"/>
            <rFont val="Arial"/>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r>
          <rPr>
            <sz val="12"/>
            <color indexed="81"/>
            <rFont val="Arial"/>
            <family val="2"/>
          </rPr>
          <t xml:space="preserve">
</t>
        </r>
      </text>
    </comment>
    <comment ref="B122" authorId="1" shapeId="0">
      <text>
        <r>
          <rPr>
            <b/>
            <sz val="12"/>
            <color indexed="81"/>
            <rFont val="Arial"/>
            <family val="2"/>
          </rPr>
          <t>Asignaciones destinadas a cubrir el alquiler de toda clase de equipo e instrumental médico y de laboratorio.</t>
        </r>
        <r>
          <rPr>
            <sz val="12"/>
            <color indexed="81"/>
            <rFont val="Arial"/>
            <family val="2"/>
          </rPr>
          <t xml:space="preserve">
</t>
        </r>
      </text>
    </comment>
    <comment ref="B123" authorId="1" shapeId="0">
      <text>
        <r>
          <rPr>
            <b/>
            <sz val="12"/>
            <color indexed="81"/>
            <rFont val="Arial"/>
            <family val="2"/>
          </rPr>
          <t>Asignaciones destinadas a cubrir el alquiler de toda clase de equipo de transporte, ya sea terrestre, aeroespacial, marítimo, lacustre y fluvial.</t>
        </r>
        <r>
          <rPr>
            <sz val="12"/>
            <color indexed="81"/>
            <rFont val="Arial"/>
            <family val="2"/>
          </rPr>
          <t xml:space="preserve">
</t>
        </r>
      </text>
    </comment>
    <comment ref="B124" authorId="1" shapeId="0">
      <text>
        <r>
          <rPr>
            <b/>
            <sz val="12"/>
            <color indexed="81"/>
            <rFont val="Arial"/>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r>
          <rPr>
            <sz val="12"/>
            <color indexed="81"/>
            <rFont val="Arial"/>
            <family val="2"/>
          </rPr>
          <t xml:space="preserve">
</t>
        </r>
      </text>
    </comment>
    <comment ref="B125" authorId="1" shapeId="0">
      <text>
        <r>
          <rPr>
            <b/>
            <sz val="12"/>
            <color indexed="81"/>
            <rFont val="Arial"/>
            <family val="2"/>
          </rPr>
          <t>Asignaciones destinadas a cubrir el importe que corresponda por el uso de patentes y marcas, representaciones comerciales e industriales, regalías por derechos de autor, membresías, así como licencias de uso de programas de cómputo y su actualización.</t>
        </r>
        <r>
          <rPr>
            <sz val="12"/>
            <color indexed="81"/>
            <rFont val="Arial"/>
            <family val="2"/>
          </rPr>
          <t xml:space="preserve">
</t>
        </r>
      </text>
    </comment>
    <comment ref="B126" authorId="1" shapeId="0">
      <text>
        <r>
          <rPr>
            <b/>
            <sz val="12"/>
            <color indexed="81"/>
            <rFont val="Arial"/>
            <family val="2"/>
          </rPr>
          <t>Asignaciones destinadas a cubrir el importe que corresponda por los derechos sobre bienes en régimen de arrendamiento financiero.</t>
        </r>
        <r>
          <rPr>
            <sz val="12"/>
            <color indexed="81"/>
            <rFont val="Arial"/>
            <family val="2"/>
          </rPr>
          <t xml:space="preserve">
</t>
        </r>
      </text>
    </comment>
    <comment ref="B127" authorId="1" shapeId="0">
      <text>
        <r>
          <rPr>
            <b/>
            <sz val="12"/>
            <color indexed="81"/>
            <rFont val="Arial"/>
            <family val="2"/>
          </rPr>
          <t>Asignaciones destinadas a cubrir el alquiler de toda clase de elementos no contemplados en las partidas anteriores, sustancias y productos químicos, silla, mesas, utensilios de cocina, mantelería, lonas, carpas y similares para ocasiones especiales. Instrumentos musicales. Equipo médico como muletas y tanques de oxígeno. Equipo y vehículos recreativos y deportivos requeridos en el cumplimiento de las funciones oficiales.</t>
        </r>
        <r>
          <rPr>
            <sz val="12"/>
            <color indexed="81"/>
            <rFont val="Arial"/>
            <family val="2"/>
          </rPr>
          <t xml:space="preserve">
</t>
        </r>
      </text>
    </comment>
    <comment ref="B128" authorId="1" shapeId="0">
      <text>
        <r>
          <rPr>
            <b/>
            <sz val="12"/>
            <color indexed="81"/>
            <rFont val="Arial"/>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r>
          <rPr>
            <sz val="12"/>
            <color indexed="81"/>
            <rFont val="Arial"/>
            <family val="2"/>
          </rPr>
          <t xml:space="preserve">
</t>
        </r>
      </text>
    </comment>
    <comment ref="B129" authorId="1" shapeId="0">
      <text>
        <r>
          <rPr>
            <b/>
            <sz val="12"/>
            <color indexed="81"/>
            <rFont val="Arial"/>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r>
          <rPr>
            <sz val="12"/>
            <color indexed="81"/>
            <rFont val="Arial"/>
            <family val="2"/>
          </rPr>
          <t xml:space="preserve">
</t>
        </r>
      </text>
    </comment>
    <comment ref="B130" authorId="1" shapeId="0">
      <text>
        <r>
          <rPr>
            <b/>
            <sz val="12"/>
            <color indexed="81"/>
            <rFont val="Arial"/>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r>
          <rPr>
            <sz val="12"/>
            <color indexed="81"/>
            <rFont val="Arial"/>
            <family val="2"/>
          </rPr>
          <t xml:space="preserve">
</t>
        </r>
      </text>
    </comment>
    <comment ref="B131" authorId="1" shapeId="0">
      <text>
        <r>
          <rPr>
            <b/>
            <sz val="12"/>
            <color indexed="81"/>
            <rFont val="Arial"/>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r>
          <rPr>
            <sz val="12"/>
            <color indexed="81"/>
            <rFont val="Arial"/>
            <family val="2"/>
          </rPr>
          <t xml:space="preserve">
</t>
        </r>
      </text>
    </comment>
    <comment ref="B132" authorId="1" shapeId="0">
      <text>
        <r>
          <rPr>
            <b/>
            <sz val="12"/>
            <color indexed="81"/>
            <rFont val="Arial"/>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cumplimientos de los programas anuales de capacitación que establezcan los entes públicos. Excluye las erogaciones por capacitación correspondientes a las prestaciones comprendidas en el capítulo 1000 Servicios Personales.</t>
        </r>
        <r>
          <rPr>
            <sz val="12"/>
            <color indexed="81"/>
            <rFont val="Arial"/>
            <family val="2"/>
          </rPr>
          <t xml:space="preserve">
</t>
        </r>
      </text>
    </comment>
    <comment ref="B133" authorId="1" shapeId="0">
      <text>
        <r>
          <rPr>
            <b/>
            <sz val="12"/>
            <color indexed="81"/>
            <rFont val="Arial"/>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r>
          <rPr>
            <sz val="12"/>
            <color indexed="81"/>
            <rFont val="Arial"/>
            <family val="2"/>
          </rPr>
          <t xml:space="preserve">
</t>
        </r>
      </text>
    </comment>
    <comment ref="B134" authorId="1" shapeId="0">
      <text>
        <r>
          <rPr>
            <b/>
            <sz val="12"/>
            <color indexed="81"/>
            <rFont val="Arial"/>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r>
          <rPr>
            <sz val="12"/>
            <color indexed="81"/>
            <rFont val="Arial"/>
            <family val="2"/>
          </rPr>
          <t xml:space="preserve">
</t>
        </r>
      </text>
    </comment>
    <comment ref="B135" authorId="1" shapeId="0">
      <text>
        <r>
          <rPr>
            <b/>
            <sz val="12"/>
            <color indexed="81"/>
            <rFont val="Arial"/>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r>
          <rPr>
            <sz val="12"/>
            <color indexed="81"/>
            <rFont val="Arial"/>
            <family val="2"/>
          </rPr>
          <t xml:space="preserve">
</t>
        </r>
      </text>
    </comment>
    <comment ref="B136" authorId="1" shapeId="0">
      <text>
        <r>
          <rPr>
            <b/>
            <sz val="12"/>
            <color indexed="81"/>
            <rFont val="Arial"/>
            <family val="2"/>
          </rPr>
          <t>Asignaciones destinadas a cubrir las erogaciones por servicios de monitoreo de personas, objetos o procesos tanto de inmuebles de los entes públicos como de lugares de dominio público prestados por instituciones de seguridad.</t>
        </r>
        <r>
          <rPr>
            <sz val="12"/>
            <color indexed="81"/>
            <rFont val="Arial"/>
            <family val="2"/>
          </rPr>
          <t xml:space="preserve">
</t>
        </r>
      </text>
    </comment>
    <comment ref="B137" authorId="1" shapeId="0">
      <text>
        <r>
          <rPr>
            <b/>
            <sz val="12"/>
            <color indexed="81"/>
            <rFont val="Arial"/>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r>
          <rPr>
            <sz val="12"/>
            <color indexed="81"/>
            <rFont val="Arial"/>
            <family val="2"/>
          </rPr>
          <t xml:space="preserve">
</t>
        </r>
      </text>
    </comment>
    <comment ref="B138" authorId="1" shapeId="0">
      <text>
        <r>
          <rPr>
            <b/>
            <sz val="12"/>
            <color indexed="81"/>
            <rFont val="Arial"/>
            <family val="2"/>
          </rPr>
          <t>Asignaciones destinadas a cubrir el costo de servicios tales como: fletes y maniobras; almacenaje, embalaje y envase; así como servicios bancarios y financieros; seguros patrimoniales; comisiones por ventas.</t>
        </r>
        <r>
          <rPr>
            <sz val="12"/>
            <color indexed="81"/>
            <rFont val="Arial"/>
            <family val="2"/>
          </rPr>
          <t xml:space="preserve">
</t>
        </r>
      </text>
    </comment>
    <comment ref="B139" authorId="1" shapeId="0">
      <text>
        <r>
          <rPr>
            <b/>
            <sz val="12"/>
            <color indexed="81"/>
            <rFont val="Arial"/>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r>
          <rPr>
            <sz val="12"/>
            <color indexed="81"/>
            <rFont val="Arial"/>
            <family val="2"/>
          </rPr>
          <t xml:space="preserve">
</t>
        </r>
      </text>
    </comment>
    <comment ref="B140" authorId="1" shapeId="0">
      <text>
        <r>
          <rPr>
            <b/>
            <sz val="12"/>
            <color indexed="81"/>
            <rFont val="Arial"/>
            <family val="2"/>
          </rPr>
          <t>Asignaciones destinadas a cubrir los gastos por servicios de cobranza, investigación crediticia y recopilación de información sobre solvencia financiera de personas o negocios.</t>
        </r>
        <r>
          <rPr>
            <sz val="12"/>
            <color indexed="81"/>
            <rFont val="Arial"/>
            <family val="2"/>
          </rPr>
          <t xml:space="preserve">
</t>
        </r>
      </text>
    </comment>
    <comment ref="B141" authorId="1" shapeId="0">
      <text>
        <r>
          <rPr>
            <b/>
            <sz val="12"/>
            <color indexed="81"/>
            <rFont val="Arial"/>
            <family val="2"/>
          </rPr>
          <t>signaciones destinadas a cubrir el pago de servicios financieros por guarda, custodia, traslado de valores y otros gastos inherentes a la recaudación.</t>
        </r>
        <r>
          <rPr>
            <sz val="12"/>
            <color indexed="81"/>
            <rFont val="Arial"/>
            <family val="2"/>
          </rPr>
          <t xml:space="preserve">
</t>
        </r>
      </text>
    </comment>
    <comment ref="B142" authorId="1" shapeId="0">
      <text>
        <r>
          <rPr>
            <b/>
            <sz val="12"/>
            <color indexed="81"/>
            <rFont val="Arial"/>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r>
          <rPr>
            <sz val="12"/>
            <color indexed="81"/>
            <rFont val="Arial"/>
            <family val="2"/>
          </rPr>
          <t xml:space="preserve">
</t>
        </r>
      </text>
    </comment>
    <comment ref="B143" authorId="1" shapeId="0">
      <text>
        <r>
          <rPr>
            <b/>
            <sz val="12"/>
            <color indexed="81"/>
            <rFont val="Arial"/>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r>
          <rPr>
            <sz val="12"/>
            <color indexed="81"/>
            <rFont val="Arial"/>
            <family val="2"/>
          </rPr>
          <t xml:space="preserve">
</t>
        </r>
      </text>
    </comment>
    <comment ref="B144" authorId="1" shapeId="0">
      <text>
        <r>
          <rPr>
            <b/>
            <sz val="12"/>
            <color indexed="81"/>
            <rFont val="Arial"/>
            <family val="2"/>
          </rPr>
          <t>Asignaciones destinadas a cubrir el costo de los servicios de almacenamiento, embalaje, desembalaje, envase y desenvase de toda clase de objetos, artículos, materiales, mobiliario, entre otros.</t>
        </r>
        <r>
          <rPr>
            <sz val="12"/>
            <color indexed="81"/>
            <rFont val="Arial"/>
            <family val="2"/>
          </rPr>
          <t xml:space="preserve">
</t>
        </r>
      </text>
    </comment>
    <comment ref="B145" authorId="1" shapeId="0">
      <text>
        <r>
          <rPr>
            <b/>
            <sz val="12"/>
            <color indexed="81"/>
            <rFont val="Arial"/>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r>
          <rPr>
            <sz val="12"/>
            <color indexed="81"/>
            <rFont val="Arial"/>
            <family val="2"/>
          </rPr>
          <t xml:space="preserve">
</t>
        </r>
      </text>
    </comment>
    <comment ref="B146" authorId="1" shapeId="0">
      <text>
        <r>
          <rPr>
            <b/>
            <sz val="12"/>
            <color indexed="81"/>
            <rFont val="Arial"/>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r>
          <rPr>
            <sz val="12"/>
            <color indexed="81"/>
            <rFont val="Arial"/>
            <family val="2"/>
          </rPr>
          <t xml:space="preserve">
</t>
        </r>
      </text>
    </comment>
    <comment ref="B147" authorId="1" shapeId="0">
      <text>
        <r>
          <rPr>
            <b/>
            <sz val="12"/>
            <color indexed="81"/>
            <rFont val="Arial"/>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r>
          <rPr>
            <sz val="12"/>
            <color indexed="81"/>
            <rFont val="Arial"/>
            <family val="2"/>
          </rPr>
          <t xml:space="preserve">
</t>
        </r>
      </text>
    </comment>
    <comment ref="B148" authorId="1" shapeId="0">
      <text>
        <r>
          <rPr>
            <b/>
            <sz val="12"/>
            <color indexed="81"/>
            <rFont val="Arial"/>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r>
          <rPr>
            <sz val="12"/>
            <color indexed="81"/>
            <rFont val="Arial"/>
            <family val="2"/>
          </rPr>
          <t xml:space="preserve">
</t>
        </r>
      </text>
    </comment>
    <comment ref="B149" authorId="1" shapeId="0">
      <text>
        <r>
          <rPr>
            <b/>
            <sz val="12"/>
            <color indexed="81"/>
            <rFont val="Arial"/>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t>
        </r>
        <r>
          <rPr>
            <sz val="12"/>
            <color indexed="81"/>
            <rFont val="Arial"/>
            <family val="2"/>
          </rPr>
          <t xml:space="preserve">
</t>
        </r>
      </text>
    </comment>
    <comment ref="B150" authorId="1" shapeId="0">
      <text>
        <r>
          <rPr>
            <b/>
            <sz val="12"/>
            <color indexed="81"/>
            <rFont val="Arial"/>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1" authorId="1" shapeId="0">
      <text>
        <r>
          <rPr>
            <b/>
            <sz val="12"/>
            <color indexed="81"/>
            <rFont val="Arial"/>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r>
          <rPr>
            <sz val="12"/>
            <color indexed="81"/>
            <rFont val="Arial"/>
            <family val="2"/>
          </rPr>
          <t xml:space="preserve">
</t>
        </r>
      </text>
    </comment>
    <comment ref="B152" authorId="1" shapeId="0">
      <text>
        <r>
          <rPr>
            <b/>
            <sz val="12"/>
            <color indexed="81"/>
            <rFont val="Arial"/>
            <family val="2"/>
          </rPr>
          <t>Asignaciones destinadas a cubrir los gastos por servicios de instalación, reparación y mantenimiento de equipo e instrumental médico y de laboratorio.</t>
        </r>
        <r>
          <rPr>
            <sz val="12"/>
            <color indexed="81"/>
            <rFont val="Arial"/>
            <family val="2"/>
          </rPr>
          <t xml:space="preserve">
</t>
        </r>
      </text>
    </comment>
    <comment ref="B153" authorId="1" shapeId="0">
      <text>
        <r>
          <rPr>
            <b/>
            <sz val="12"/>
            <color indexed="81"/>
            <rFont val="Arial"/>
            <family val="2"/>
          </rPr>
          <t>Asignaciones destinadas a cubrir los gastos por servicios de reparación y mantenimiento del equipo de transporte terrestre, aeroespacial, marítimo, lacustre y fluvial e instalación de equipos en los mismos, propiedad o al servicio de los entes públicos.</t>
        </r>
        <r>
          <rPr>
            <sz val="12"/>
            <color indexed="81"/>
            <rFont val="Arial"/>
            <family val="2"/>
          </rPr>
          <t xml:space="preserve">
</t>
        </r>
      </text>
    </comment>
    <comment ref="B154" authorId="1" shapeId="0">
      <text>
        <r>
          <rPr>
            <b/>
            <sz val="12"/>
            <color indexed="81"/>
            <rFont val="Arial"/>
            <family val="2"/>
          </rPr>
          <t>Asignaciones destinadas a cubrir los gastos por servicios de reparación y mantenimiento del equipo de defensa y seguridad.</t>
        </r>
        <r>
          <rPr>
            <sz val="12"/>
            <color indexed="81"/>
            <rFont val="Arial"/>
            <family val="2"/>
          </rPr>
          <t xml:space="preserve">
</t>
        </r>
      </text>
    </comment>
    <comment ref="B155" authorId="1" shapeId="0">
      <text>
        <r>
          <rPr>
            <b/>
            <sz val="12"/>
            <color indexed="81"/>
            <rFont val="Arial"/>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6" authorId="1" shapeId="0">
      <text>
        <r>
          <rPr>
            <b/>
            <sz val="12"/>
            <color indexed="81"/>
            <rFont val="Arial"/>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r>
          <rPr>
            <sz val="12"/>
            <color indexed="81"/>
            <rFont val="Arial"/>
            <family val="2"/>
          </rPr>
          <t xml:space="preserve">
</t>
        </r>
      </text>
    </comment>
    <comment ref="B157" authorId="1" shapeId="0">
      <text>
        <r>
          <rPr>
            <b/>
            <sz val="12"/>
            <color indexed="81"/>
            <rFont val="Arial"/>
            <family val="2"/>
          </rPr>
          <t>Asignaciones destinadas a cubrir los gastos por control y exterminación de plagas, instalación y mantenimiento de áreas verdes como la plantación, fertilización y poda de árboles, plantas y hierbas.</t>
        </r>
        <r>
          <rPr>
            <sz val="12"/>
            <color indexed="81"/>
            <rFont val="Arial"/>
            <family val="2"/>
          </rPr>
          <t xml:space="preserve">
</t>
        </r>
      </text>
    </comment>
    <comment ref="B158" authorId="1" shapeId="0">
      <text>
        <r>
          <rPr>
            <b/>
            <sz val="12"/>
            <color indexed="81"/>
            <rFont val="Arial"/>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r>
          <rPr>
            <sz val="12"/>
            <color indexed="81"/>
            <rFont val="Arial"/>
            <family val="2"/>
          </rPr>
          <t xml:space="preserve">
</t>
        </r>
      </text>
    </comment>
    <comment ref="B159" authorId="1" shapeId="0">
      <text>
        <r>
          <rPr>
            <b/>
            <sz val="12"/>
            <color indexed="81"/>
            <rFont val="Arial"/>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r>
          <rPr>
            <sz val="12"/>
            <color indexed="81"/>
            <rFont val="Arial"/>
            <family val="2"/>
          </rPr>
          <t xml:space="preserve">
</t>
        </r>
      </text>
    </comment>
    <comment ref="B160" authorId="1" shapeId="0">
      <text>
        <r>
          <rPr>
            <b/>
            <sz val="12"/>
            <color indexed="81"/>
            <rFont val="Arial"/>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r>
          <rPr>
            <sz val="12"/>
            <color indexed="81"/>
            <rFont val="Arial"/>
            <family val="2"/>
          </rPr>
          <t xml:space="preserve">
</t>
        </r>
      </text>
    </comment>
    <comment ref="B161" authorId="1" shapeId="0">
      <text>
        <r>
          <rPr>
            <b/>
            <sz val="12"/>
            <color indexed="81"/>
            <rFont val="Arial"/>
            <family val="2"/>
          </rPr>
          <t>Asignaciones destinadas a cubrir los gastos por diseño y conceptualización de campañas de comunicación, preproducción, producción y copiado.</t>
        </r>
        <r>
          <rPr>
            <sz val="12"/>
            <color indexed="81"/>
            <rFont val="Arial"/>
            <family val="2"/>
          </rPr>
          <t xml:space="preserve">
</t>
        </r>
      </text>
    </comment>
    <comment ref="B162" authorId="1" shapeId="0">
      <text>
        <r>
          <rPr>
            <b/>
            <sz val="12"/>
            <color indexed="81"/>
            <rFont val="Arial"/>
            <family val="2"/>
          </rPr>
          <t>Asignaciones destinadas a cubrir gastos por concepto de revelado o impresión de fotografía.</t>
        </r>
        <r>
          <rPr>
            <sz val="12"/>
            <color indexed="81"/>
            <rFont val="Arial"/>
            <family val="2"/>
          </rPr>
          <t xml:space="preserve">
</t>
        </r>
      </text>
    </comment>
    <comment ref="B163" authorId="1" shapeId="0">
      <text>
        <r>
          <rPr>
            <b/>
            <sz val="12"/>
            <color indexed="81"/>
            <rFont val="Arial"/>
            <family val="2"/>
          </rPr>
          <t>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t>
        </r>
        <r>
          <rPr>
            <sz val="12"/>
            <color indexed="81"/>
            <rFont val="Arial"/>
            <family val="2"/>
          </rPr>
          <t xml:space="preserve">
</t>
        </r>
      </text>
    </comment>
    <comment ref="B164" authorId="1" shapeId="0">
      <text>
        <r>
          <rPr>
            <b/>
            <sz val="12"/>
            <color indexed="81"/>
            <rFont val="Arial"/>
            <family val="2"/>
          </rPr>
          <t>Asignaciones destinadas a cubrir el gasto por creación, difusión y transmisión de contenido de interés general o específico a través de internet exclusivamente.</t>
        </r>
        <r>
          <rPr>
            <sz val="12"/>
            <color indexed="81"/>
            <rFont val="Arial"/>
            <family val="2"/>
          </rPr>
          <t xml:space="preserve">
</t>
        </r>
      </text>
    </comment>
    <comment ref="B165" authorId="1" shapeId="0">
      <text>
        <r>
          <rPr>
            <b/>
            <sz val="12"/>
            <color indexed="81"/>
            <rFont val="Arial"/>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r>
          <rPr>
            <sz val="12"/>
            <color indexed="81"/>
            <rFont val="Arial"/>
            <family val="2"/>
          </rPr>
          <t xml:space="preserve">
</t>
        </r>
      </text>
    </comment>
    <comment ref="B166" authorId="1" shapeId="0">
      <text>
        <r>
          <rPr>
            <b/>
            <sz val="12"/>
            <color indexed="81"/>
            <rFont val="Arial"/>
            <family val="2"/>
          </rPr>
          <t>Asignaciones destinadas a cubrir los servicios de traslado, instalación y viáticos del personal, cuando por el desempeño de sus labores propias o comisiones de trabajo, requieran trasladarse a lugares distintos al de su adscripción.</t>
        </r>
        <r>
          <rPr>
            <sz val="12"/>
            <color indexed="81"/>
            <rFont val="Arial"/>
            <family val="2"/>
          </rPr>
          <t xml:space="preserve">
</t>
        </r>
      </text>
    </comment>
    <comment ref="B167" authorId="1" shapeId="0">
      <text>
        <r>
          <rPr>
            <b/>
            <sz val="12"/>
            <color indexed="81"/>
            <rFont val="Arial"/>
            <family val="2"/>
          </rPr>
          <t>Asignaciones destinadas a cubrir  los gastos por concepto de traslado de persona por vía aérea en cumplimiento de sus funciones públicas. Incluye gastos por traslado de presos, reparto y entrega de mensajería. Excluye los pasajes por concepto de becas y arrendamiento de equipo de transporte.</t>
        </r>
        <r>
          <rPr>
            <sz val="12"/>
            <color indexed="81"/>
            <rFont val="Arial"/>
            <family val="2"/>
          </rPr>
          <t xml:space="preserve">
</t>
        </r>
      </text>
    </comment>
    <comment ref="B168" authorId="1" shapeId="0">
      <text>
        <r>
          <rPr>
            <b/>
            <sz val="12"/>
            <color indexed="81"/>
            <rFont val="Arial"/>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r>
          <rPr>
            <sz val="12"/>
            <color indexed="81"/>
            <rFont val="Arial"/>
            <family val="2"/>
          </rPr>
          <t xml:space="preserve">
</t>
        </r>
      </text>
    </comment>
    <comment ref="B169" authorId="1" shapeId="0">
      <text>
        <r>
          <rPr>
            <b/>
            <sz val="12"/>
            <color indexed="81"/>
            <rFont val="Arial"/>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r>
          <rPr>
            <sz val="12"/>
            <color indexed="81"/>
            <rFont val="Arial"/>
            <family val="2"/>
          </rPr>
          <t xml:space="preserve">
</t>
        </r>
      </text>
    </comment>
    <comment ref="B170" authorId="1" shapeId="0">
      <text>
        <r>
          <rPr>
            <b/>
            <sz val="12"/>
            <color indexed="81"/>
            <rFont val="Arial"/>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r>
          <rPr>
            <sz val="12"/>
            <color indexed="81"/>
            <rFont val="Arial"/>
            <family val="2"/>
          </rPr>
          <t xml:space="preserve">
</t>
        </r>
      </text>
    </comment>
    <comment ref="B171" authorId="1" shapeId="0">
      <text>
        <r>
          <rPr>
            <b/>
            <sz val="12"/>
            <color indexed="81"/>
            <rFont val="Arial"/>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r>
          <rPr>
            <sz val="12"/>
            <color indexed="81"/>
            <rFont val="Arial"/>
            <family val="2"/>
          </rPr>
          <t xml:space="preserve">
</t>
        </r>
      </text>
    </comment>
    <comment ref="B172" authorId="1" shapeId="0">
      <text>
        <r>
          <rPr>
            <b/>
            <sz val="12"/>
            <color indexed="81"/>
            <rFont val="Arial"/>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r>
          <rPr>
            <sz val="12"/>
            <color indexed="81"/>
            <rFont val="Arial"/>
            <family val="2"/>
          </rPr>
          <t xml:space="preserve">
</t>
        </r>
      </text>
    </comment>
    <comment ref="B173" authorId="1" shapeId="0">
      <text>
        <r>
          <rPr>
            <b/>
            <sz val="12"/>
            <color indexed="81"/>
            <rFont val="Arial"/>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r>
          <rPr>
            <sz val="12"/>
            <color indexed="81"/>
            <rFont val="Arial"/>
            <family val="2"/>
          </rPr>
          <t xml:space="preserve">
</t>
        </r>
      </text>
    </comment>
    <comment ref="B174" authorId="1" shapeId="0">
      <text>
        <r>
          <rPr>
            <b/>
            <sz val="12"/>
            <color indexed="81"/>
            <rFont val="Arial"/>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r>
          <rPr>
            <sz val="12"/>
            <color indexed="81"/>
            <rFont val="Arial"/>
            <family val="2"/>
          </rPr>
          <t xml:space="preserve">
</t>
        </r>
      </text>
    </comment>
    <comment ref="B175" authorId="1" shapeId="0">
      <text>
        <r>
          <rPr>
            <b/>
            <sz val="12"/>
            <color indexed="81"/>
            <rFont val="Arial"/>
            <family val="2"/>
          </rPr>
          <t>Asignaciones destinadas a cubrir el pago de servicios básicos distintos de los señalados en las partidas de este concepto, tales como pensiones de estacionamiento, entre otros, requeridos en el desempeño de funciones oficiales.</t>
        </r>
        <r>
          <rPr>
            <sz val="12"/>
            <color indexed="81"/>
            <rFont val="Arial"/>
            <family val="2"/>
          </rPr>
          <t xml:space="preserve">
</t>
        </r>
      </text>
    </comment>
    <comment ref="B176" authorId="1" shapeId="0">
      <text>
        <r>
          <rPr>
            <b/>
            <sz val="12"/>
            <color indexed="81"/>
            <rFont val="Arial"/>
            <family val="2"/>
          </rPr>
          <t>Asignaciones destinadas a cubrir los servicios relacionados con la celebración de actos y ceremonias oficiales realizadas por los entes públicos; así como los gastos de representación y los necesarios para las oficinas establecidas en el exterior.</t>
        </r>
        <r>
          <rPr>
            <sz val="12"/>
            <color indexed="81"/>
            <rFont val="Arial"/>
            <family val="2"/>
          </rPr>
          <t xml:space="preserve">
</t>
        </r>
      </text>
    </comment>
    <comment ref="B177" authorId="1" shapeId="0">
      <text>
        <r>
          <rPr>
            <b/>
            <sz val="12"/>
            <color indexed="81"/>
            <rFont val="Arial"/>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r>
          <rPr>
            <sz val="12"/>
            <color indexed="81"/>
            <rFont val="Arial"/>
            <family val="2"/>
          </rPr>
          <t xml:space="preserve">
</t>
        </r>
      </text>
    </comment>
    <comment ref="B178" authorId="1" shapeId="0">
      <text>
        <r>
          <rPr>
            <b/>
            <sz val="12"/>
            <color indexed="81"/>
            <rFont val="Arial"/>
            <family val="2"/>
          </rPr>
          <t>Asignaciones destinadas a cubrir los servicios integrales que se contraten con motivo de la celebración de actos conmemorativos, de orden social y cultural; siempre y cuando que por tratarse de servicios integrales no pueden desagregarse en otras partidas de los capítulos 2000 Materiales y Suministros y 3000 Servicios Generales. Incluye la realización de ceremonias patrióticas y oficiales, desfiles, la adquisición de ofrendas florales y luctuosas, conciertos, entre otros.</t>
        </r>
        <r>
          <rPr>
            <sz val="12"/>
            <color indexed="81"/>
            <rFont val="Arial"/>
            <family val="2"/>
          </rPr>
          <t xml:space="preserve">
</t>
        </r>
      </text>
    </comment>
    <comment ref="B179" authorId="1" shapeId="0">
      <text>
        <r>
          <rPr>
            <b/>
            <sz val="12"/>
            <color indexed="81"/>
            <rFont val="Arial"/>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r>
          <rPr>
            <sz val="12"/>
            <color indexed="81"/>
            <rFont val="Arial"/>
            <family val="2"/>
          </rPr>
          <t xml:space="preserve">
</t>
        </r>
      </text>
    </comment>
    <comment ref="B180" authorId="1" shapeId="0">
      <text>
        <r>
          <rPr>
            <b/>
            <sz val="12"/>
            <color indexed="81"/>
            <rFont val="Arial"/>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r>
          <rPr>
            <sz val="12"/>
            <color indexed="81"/>
            <rFont val="Arial"/>
            <family val="2"/>
          </rPr>
          <t xml:space="preserve">
</t>
        </r>
      </text>
    </comment>
    <comment ref="B181" authorId="1" shapeId="0">
      <text>
        <r>
          <rPr>
            <b/>
            <sz val="12"/>
            <color indexed="81"/>
            <rFont val="Arial"/>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r>
          <rPr>
            <sz val="12"/>
            <color indexed="81"/>
            <rFont val="Arial"/>
            <family val="2"/>
          </rPr>
          <t xml:space="preserve">
</t>
        </r>
      </text>
    </comment>
    <comment ref="B182" authorId="1" shapeId="0">
      <text>
        <r>
          <rPr>
            <b/>
            <sz val="12"/>
            <color indexed="81"/>
            <rFont val="Arial"/>
            <family val="2"/>
          </rPr>
          <t>Asignaciones destinadas a cubrir los servicios que correspondan a este capítulo, no previstos expresamente en las partidas antes descritas.</t>
        </r>
        <r>
          <rPr>
            <sz val="12"/>
            <color indexed="81"/>
            <rFont val="Arial"/>
            <family val="2"/>
          </rPr>
          <t xml:space="preserve">
</t>
        </r>
      </text>
    </comment>
    <comment ref="B183" authorId="1" shapeId="0">
      <text>
        <r>
          <rPr>
            <b/>
            <sz val="12"/>
            <color indexed="81"/>
            <rFont val="Arial"/>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r>
          <rPr>
            <sz val="12"/>
            <color indexed="81"/>
            <rFont val="Arial"/>
            <family val="2"/>
          </rPr>
          <t xml:space="preserve">
</t>
        </r>
      </text>
    </comment>
    <comment ref="B184" authorId="1" shapeId="0">
      <text>
        <r>
          <rPr>
            <b/>
            <sz val="12"/>
            <color indexed="81"/>
            <rFont val="Arial"/>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r>
          <rPr>
            <sz val="12"/>
            <color indexed="81"/>
            <rFont val="Arial"/>
            <family val="2"/>
          </rPr>
          <t xml:space="preserve">
</t>
        </r>
      </text>
    </comment>
    <comment ref="B185" authorId="1" shapeId="0">
      <text>
        <r>
          <rPr>
            <b/>
            <sz val="12"/>
            <color indexed="81"/>
            <rFont val="Arial"/>
            <family val="2"/>
          </rPr>
          <t>Asignaciones destinadas a cubrir los impuestos y/o derechos que cause la adquisición de toda clase de bienes o servicios en el extranjero.</t>
        </r>
        <r>
          <rPr>
            <sz val="12"/>
            <color indexed="81"/>
            <rFont val="Arial"/>
            <family val="2"/>
          </rPr>
          <t xml:space="preserve">
</t>
        </r>
      </text>
    </comment>
    <comment ref="B186" authorId="1" shapeId="0">
      <text>
        <r>
          <rPr>
            <b/>
            <sz val="12"/>
            <color indexed="81"/>
            <rFont val="Arial"/>
            <family val="2"/>
          </rPr>
          <t>Asignaciones destinadas a cubrir el pago de obligaciones o indemnizaciones derivadas de resoluciones emitidas por autoridad competente.</t>
        </r>
        <r>
          <rPr>
            <sz val="12"/>
            <color indexed="81"/>
            <rFont val="Arial"/>
            <family val="2"/>
          </rPr>
          <t xml:space="preserve">
</t>
        </r>
      </text>
    </comment>
    <comment ref="B187" authorId="1" shapeId="0">
      <text>
        <r>
          <rPr>
            <b/>
            <sz val="12"/>
            <color indexed="81"/>
            <rFont val="Arial"/>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r>
          <rPr>
            <sz val="12"/>
            <color indexed="81"/>
            <rFont val="Arial"/>
            <family val="2"/>
          </rPr>
          <t xml:space="preserve">
</t>
        </r>
      </text>
    </comment>
    <comment ref="B188" authorId="1" shapeId="0">
      <text>
        <r>
          <rPr>
            <b/>
            <sz val="12"/>
            <color indexed="81"/>
            <rFont val="Arial"/>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r>
          <rPr>
            <sz val="12"/>
            <color indexed="81"/>
            <rFont val="Arial"/>
            <family val="2"/>
          </rPr>
          <t xml:space="preserve">
</t>
        </r>
      </text>
    </comment>
    <comment ref="B189" authorId="1" shapeId="0">
      <text>
        <r>
          <rPr>
            <b/>
            <sz val="12"/>
            <color indexed="81"/>
            <rFont val="Arial"/>
            <family val="2"/>
          </rPr>
          <t>Asignaciones destinadas por las empresas de participación estatal al pago de utilidades, en los términos de las disposiciones aplicables.</t>
        </r>
        <r>
          <rPr>
            <sz val="12"/>
            <color indexed="81"/>
            <rFont val="Arial"/>
            <family val="2"/>
          </rPr>
          <t xml:space="preserve">
</t>
        </r>
      </text>
    </comment>
    <comment ref="B190" authorId="1" shapeId="0">
      <text>
        <r>
          <rPr>
            <b/>
            <sz val="12"/>
            <color indexed="81"/>
            <rFont val="Arial"/>
            <family val="2"/>
          </rPr>
          <t>Asignaciones destinadas a cubrir los pagos del impuesto sobre nóminas y otros que se derivan de una relación laboral a cargo de los entes públicos en los términos de las leyes correspondientes.</t>
        </r>
        <r>
          <rPr>
            <sz val="12"/>
            <color indexed="81"/>
            <rFont val="Arial"/>
            <family val="2"/>
          </rPr>
          <t xml:space="preserve">
</t>
        </r>
      </text>
    </comment>
    <comment ref="B191" authorId="1" shapeId="0">
      <text>
        <r>
          <rPr>
            <b/>
            <sz val="12"/>
            <color indexed="81"/>
            <rFont val="Arial"/>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2" authorId="1" shapeId="0">
      <text>
        <r>
          <rPr>
            <b/>
            <sz val="12"/>
            <color indexed="81"/>
            <rFont val="Arial"/>
            <family val="2"/>
          </rPr>
          <t xml:space="preserve">Asignaciones destinadas en forma directa o indirecta a los sectores públicos, privado y externo, organismos y empresas paraestatales y apoyos como parte de su política económica y social, de acuerdo con las estrategias y prioridades de desarrollo para el sostenimiento y desempeño de sus actividades.
</t>
        </r>
      </text>
    </comment>
    <comment ref="B193" authorId="1" shapeId="0">
      <text>
        <r>
          <rPr>
            <b/>
            <sz val="12"/>
            <color indexed="81"/>
            <rFont val="Arial"/>
            <family val="2"/>
          </rPr>
          <t>Asignaciones destinadas, en su caso, a los entes públicos contenidos en el Presupuesto de Egresos con el objeto de sufragar gastos inherentes a sus atribuciones.</t>
        </r>
        <r>
          <rPr>
            <sz val="12"/>
            <color indexed="81"/>
            <rFont val="Arial"/>
            <family val="2"/>
          </rPr>
          <t xml:space="preserve">
</t>
        </r>
      </text>
    </comment>
    <comment ref="B194" authorId="1" shapeId="0">
      <text>
        <r>
          <rPr>
            <b/>
            <sz val="12"/>
            <color indexed="81"/>
            <rFont val="Arial"/>
            <family val="2"/>
          </rPr>
          <t>Asignaciones presupuestarias destinadas al Poder Ejecutivo, con el objeto de financiar gastos inherentes a sus atribuciones.</t>
        </r>
        <r>
          <rPr>
            <sz val="12"/>
            <color indexed="81"/>
            <rFont val="Arial"/>
            <family val="2"/>
          </rPr>
          <t xml:space="preserve">
</t>
        </r>
      </text>
    </comment>
    <comment ref="B195" authorId="1" shapeId="0">
      <text>
        <r>
          <rPr>
            <b/>
            <sz val="12"/>
            <color indexed="81"/>
            <rFont val="Arial"/>
            <family val="2"/>
          </rPr>
          <t>Asignaciones presupuestarias destinadas al Poder Legislativo, con el objeto de financiar gastos inherentes a sus atribuciones.</t>
        </r>
        <r>
          <rPr>
            <sz val="12"/>
            <color indexed="81"/>
            <rFont val="Arial"/>
            <family val="2"/>
          </rPr>
          <t xml:space="preserve">
</t>
        </r>
      </text>
    </comment>
    <comment ref="B196" authorId="1" shapeId="0">
      <text>
        <r>
          <rPr>
            <b/>
            <sz val="12"/>
            <color indexed="81"/>
            <rFont val="Arial"/>
            <family val="2"/>
          </rPr>
          <t>Asignaciones presupuestarias destinadas al Poder Judicial, con el objeto de financiar gastos inherentes a sus atribuciones.</t>
        </r>
        <r>
          <rPr>
            <sz val="12"/>
            <color indexed="81"/>
            <rFont val="Arial"/>
            <family val="2"/>
          </rPr>
          <t xml:space="preserve">
</t>
        </r>
      </text>
    </comment>
    <comment ref="B197" authorId="1" shapeId="0">
      <text>
        <r>
          <rPr>
            <b/>
            <sz val="12"/>
            <color indexed="81"/>
            <rFont val="Arial"/>
            <family val="2"/>
          </rPr>
          <t>Asignaciones presupuestarias destinadas a Órganos Autónomos, con el objeto de financiar gastos inherentes a sus atribuciones.</t>
        </r>
        <r>
          <rPr>
            <sz val="12"/>
            <color indexed="81"/>
            <rFont val="Arial"/>
            <family val="2"/>
          </rPr>
          <t xml:space="preserve">
</t>
        </r>
      </text>
    </comment>
    <comment ref="B198" authorId="1" shapeId="0">
      <text>
        <r>
          <rPr>
            <b/>
            <sz val="12"/>
            <color indexed="81"/>
            <rFont val="Arial"/>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r>
          <rPr>
            <sz val="12"/>
            <color indexed="81"/>
            <rFont val="Arial"/>
            <family val="2"/>
          </rPr>
          <t xml:space="preserve">
</t>
        </r>
      </text>
    </comment>
    <comment ref="B199" authorId="1" shapeId="0">
      <text>
        <r>
          <rPr>
            <b/>
            <sz val="12"/>
            <color indexed="81"/>
            <rFont val="Arial"/>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r>
          <rPr>
            <sz val="12"/>
            <color indexed="81"/>
            <rFont val="Arial"/>
            <family val="2"/>
          </rPr>
          <t xml:space="preserve">
</t>
        </r>
      </text>
    </comment>
    <comment ref="B200" authorId="1" shapeId="0">
      <text>
        <r>
          <rPr>
            <b/>
            <sz val="12"/>
            <color indexed="81"/>
            <rFont val="Arial"/>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r>
          <rPr>
            <sz val="12"/>
            <color indexed="81"/>
            <rFont val="Arial"/>
            <family val="2"/>
          </rPr>
          <t xml:space="preserve">
</t>
        </r>
      </text>
    </comment>
    <comment ref="B201" authorId="1" shapeId="0">
      <text>
        <r>
          <rPr>
            <b/>
            <sz val="12"/>
            <color indexed="81"/>
            <rFont val="Arial"/>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r>
          <rPr>
            <sz val="12"/>
            <color indexed="81"/>
            <rFont val="Arial"/>
            <family val="2"/>
          </rPr>
          <t xml:space="preserve">
</t>
        </r>
      </text>
    </comment>
    <comment ref="B202" authorId="1" shapeId="0">
      <text>
        <r>
          <rPr>
            <b/>
            <sz val="12"/>
            <color indexed="81"/>
            <rFont val="Arial"/>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r>
          <rPr>
            <sz val="12"/>
            <color indexed="81"/>
            <rFont val="Arial"/>
            <family val="2"/>
          </rPr>
          <t xml:space="preserve">
</t>
        </r>
      </text>
    </comment>
    <comment ref="B203" authorId="1" shapeId="0">
      <text>
        <r>
          <rPr>
            <b/>
            <sz val="12"/>
            <color indexed="81"/>
            <rFont val="Arial"/>
            <family val="2"/>
          </rPr>
          <t>Asignaciones destinadas, en su caso, a entes públicos, otorgados por otros, con el objeto de sufragar gastos inherentes a sus atribuciones.</t>
        </r>
        <r>
          <rPr>
            <sz val="12"/>
            <color indexed="81"/>
            <rFont val="Arial"/>
            <family val="2"/>
          </rPr>
          <t xml:space="preserve">
</t>
        </r>
      </text>
    </comment>
    <comment ref="B204" authorId="1" shapeId="0">
      <text>
        <r>
          <rPr>
            <b/>
            <sz val="12"/>
            <color indexed="81"/>
            <rFont val="Arial"/>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mercados; financian sus actividades principalmente mediante impuestos y/o transferencias que reciben de otros sectores gubernamentales; distribuyen sus productos gratuitamente o a precios económicamente no significativos con relación a sus costos de producción.</t>
        </r>
        <r>
          <rPr>
            <sz val="12"/>
            <color indexed="81"/>
            <rFont val="Arial"/>
            <family val="2"/>
          </rPr>
          <t xml:space="preserve">
</t>
        </r>
      </text>
    </comment>
    <comment ref="B205" authorId="1" shapeId="0">
      <text>
        <r>
          <rPr>
            <b/>
            <sz val="12"/>
            <color indexed="81"/>
            <rFont val="Arial"/>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r>
          <rPr>
            <sz val="12"/>
            <color indexed="81"/>
            <rFont val="Arial"/>
            <family val="2"/>
          </rPr>
          <t xml:space="preserve">
</t>
        </r>
      </text>
    </comment>
    <comment ref="B206" authorId="1" shapeId="0">
      <text>
        <r>
          <rPr>
            <b/>
            <sz val="12"/>
            <color indexed="81"/>
            <rFont val="Arial"/>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r>
          <rPr>
            <sz val="12"/>
            <color indexed="81"/>
            <rFont val="Arial"/>
            <family val="2"/>
          </rPr>
          <t xml:space="preserve">
</t>
        </r>
      </text>
    </comment>
    <comment ref="B207" authorId="1" shapeId="0">
      <text>
        <r>
          <rPr>
            <b/>
            <sz val="12"/>
            <color indexed="81"/>
            <rFont val="Arial"/>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r>
          <rPr>
            <sz val="12"/>
            <color indexed="81"/>
            <rFont val="Arial"/>
            <family val="2"/>
          </rPr>
          <t xml:space="preserve">
</t>
        </r>
      </text>
    </comment>
    <comment ref="B208" authorId="1" shapeId="0">
      <text>
        <r>
          <rPr>
            <b/>
            <sz val="12"/>
            <color indexed="81"/>
            <rFont val="Arial"/>
            <family val="2"/>
          </rPr>
          <t>Asignaciones que no suponen la contraprestación de bienes o servicios, que se otorgan a fideicomisos de entidades federativas y municipios para que ejecuten acciones que se les han encomendado.</t>
        </r>
        <r>
          <rPr>
            <sz val="12"/>
            <color indexed="81"/>
            <rFont val="Arial"/>
            <family val="2"/>
          </rPr>
          <t xml:space="preserve">
</t>
        </r>
      </text>
    </comment>
    <comment ref="B209" authorId="1" shapeId="0">
      <text>
        <r>
          <rPr>
            <b/>
            <sz val="12"/>
            <color indexed="81"/>
            <rFont val="Arial"/>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r>
          <rPr>
            <sz val="12"/>
            <color indexed="81"/>
            <rFont val="Arial"/>
            <family val="2"/>
          </rPr>
          <t xml:space="preserve">
</t>
        </r>
      </text>
    </comment>
    <comment ref="B210" authorId="1" shapeId="0">
      <text>
        <r>
          <rPr>
            <b/>
            <sz val="12"/>
            <color indexed="81"/>
            <rFont val="Arial"/>
            <family val="2"/>
          </rPr>
          <t>Asignaciones destinadas a promover y fomentar la producción y transformación de bienes y servicios.</t>
        </r>
        <r>
          <rPr>
            <sz val="12"/>
            <color indexed="81"/>
            <rFont val="Arial"/>
            <family val="2"/>
          </rPr>
          <t xml:space="preserve">
</t>
        </r>
      </text>
    </comment>
    <comment ref="B211" authorId="1" shapeId="0">
      <text>
        <r>
          <rPr>
            <b/>
            <sz val="12"/>
            <color indexed="81"/>
            <rFont val="Arial"/>
            <family val="2"/>
          </rPr>
          <t>Asignaciones destinadas a las empresas para promover la comercialización y distribución de los bienes y servicios básicos.</t>
        </r>
        <r>
          <rPr>
            <sz val="12"/>
            <color indexed="81"/>
            <rFont val="Arial"/>
            <family val="2"/>
          </rPr>
          <t xml:space="preserve">
</t>
        </r>
      </text>
    </comment>
    <comment ref="B212" authorId="1" shapeId="0">
      <text>
        <r>
          <rPr>
            <b/>
            <sz val="12"/>
            <color indexed="81"/>
            <rFont val="Arial"/>
            <family val="2"/>
          </rPr>
          <t>Asignaciones destinadas a las empresas para mantener y promover la inversión de los sectores social y privado en actividades económicas estratégicas.</t>
        </r>
        <r>
          <rPr>
            <sz val="12"/>
            <color indexed="81"/>
            <rFont val="Arial"/>
            <family val="2"/>
          </rPr>
          <t xml:space="preserve">
</t>
        </r>
      </text>
    </comment>
    <comment ref="B213" authorId="1" shapeId="0">
      <text>
        <r>
          <rPr>
            <b/>
            <sz val="12"/>
            <color indexed="81"/>
            <rFont val="Arial"/>
            <family val="2"/>
          </rPr>
          <t>Asignaciones destinadas a las empresas para promover la prestación de servicios públicos.</t>
        </r>
        <r>
          <rPr>
            <sz val="12"/>
            <color indexed="81"/>
            <rFont val="Arial"/>
            <family val="2"/>
          </rPr>
          <t xml:space="preserve">
</t>
        </r>
      </text>
    </comment>
    <comment ref="B214" authorId="1" shapeId="0">
      <text>
        <r>
          <rPr>
            <b/>
            <sz val="12"/>
            <color indexed="81"/>
            <rFont val="Arial"/>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r>
          <rPr>
            <sz val="12"/>
            <color indexed="81"/>
            <rFont val="Arial"/>
            <family val="2"/>
          </rPr>
          <t xml:space="preserve">
</t>
        </r>
      </text>
    </comment>
    <comment ref="B215" authorId="1" shapeId="0">
      <text>
        <r>
          <rPr>
            <b/>
            <sz val="12"/>
            <color indexed="81"/>
            <rFont val="Arial"/>
            <family val="2"/>
          </rPr>
          <t>Asignaciones destinadas a otorgar subsidios a través de sociedades hipotecarias, fondos y fideicomisos, para la construcción y adquisición de vivienda, preferentemente a tasas de interés social.</t>
        </r>
        <r>
          <rPr>
            <sz val="12"/>
            <color indexed="81"/>
            <rFont val="Arial"/>
            <family val="2"/>
          </rPr>
          <t xml:space="preserve">
</t>
        </r>
      </text>
    </comment>
    <comment ref="B216" authorId="1" shapeId="0">
      <text>
        <r>
          <rPr>
            <b/>
            <sz val="12"/>
            <color indexed="81"/>
            <rFont val="Arial"/>
            <family val="2"/>
          </rPr>
          <t>Asignaciones destinadas a las empresas para mantener un menor nivel en los precios de bienes y servicios de consumo básico que distribuyen los sectores económicos.</t>
        </r>
        <r>
          <rPr>
            <sz val="12"/>
            <color indexed="81"/>
            <rFont val="Arial"/>
            <family val="2"/>
          </rPr>
          <t xml:space="preserve">
</t>
        </r>
      </text>
    </comment>
    <comment ref="B217" authorId="1" shapeId="0">
      <text>
        <r>
          <rPr>
            <b/>
            <sz val="12"/>
            <color indexed="81"/>
            <rFont val="Arial"/>
            <family val="2"/>
          </rPr>
          <t>Asignaciones destinadas a favor de entidades federativas y municipios con la finalidad de apoyarlos en su fortalecimiento financiero y, en caso de desastres naturales o contingencias económicas, así como para dar cumplimiento a convenios suscritos.</t>
        </r>
        <r>
          <rPr>
            <sz val="12"/>
            <color indexed="81"/>
            <rFont val="Arial"/>
            <family val="2"/>
          </rPr>
          <t xml:space="preserve">
</t>
        </r>
      </text>
    </comment>
    <comment ref="B218" authorId="1" shapeId="0">
      <text>
        <r>
          <rPr>
            <b/>
            <sz val="12"/>
            <color indexed="81"/>
            <rFont val="Arial"/>
            <family val="2"/>
          </rPr>
          <t>Asignaciones otorgadas para el desarrollo de actividades prioritarias de interés general a través de los entes públicos a los diferentes sectores de la sociedad, cuyo objeto no haya sido considerado en las partidas anteriores de este concepto.</t>
        </r>
        <r>
          <rPr>
            <sz val="12"/>
            <color indexed="81"/>
            <rFont val="Arial"/>
            <family val="2"/>
          </rPr>
          <t xml:space="preserve">
</t>
        </r>
      </text>
    </comment>
    <comment ref="B219" authorId="1" shapeId="0">
      <text>
        <r>
          <rPr>
            <b/>
            <sz val="12"/>
            <color indexed="81"/>
            <rFont val="Arial"/>
            <family val="2"/>
          </rPr>
          <t>Asignaciones que los entes públicos otorgan a personas, instituciones y diversos sectores de la población para propósitos sociales.</t>
        </r>
        <r>
          <rPr>
            <sz val="12"/>
            <color indexed="81"/>
            <rFont val="Arial"/>
            <family val="2"/>
          </rPr>
          <t xml:space="preserve">
</t>
        </r>
      </text>
    </comment>
    <comment ref="B220" authorId="1" shapeId="0">
      <text>
        <r>
          <rPr>
            <b/>
            <sz val="12"/>
            <color indexed="81"/>
            <rFont val="Arial"/>
            <family val="2"/>
          </rPr>
          <t>Asignaciones destinadas al auxilio o ayudas especiales que no revisten carácter permanente, que los entes públicos otorgan a personas u hogares para propósitos sociales.</t>
        </r>
        <r>
          <rPr>
            <sz val="12"/>
            <color indexed="81"/>
            <rFont val="Arial"/>
            <family val="2"/>
          </rPr>
          <t xml:space="preserve">
</t>
        </r>
      </text>
    </comment>
    <comment ref="B221" authorId="1" shapeId="0">
      <text>
        <r>
          <rPr>
            <b/>
            <sz val="12"/>
            <color indexed="81"/>
            <rFont val="Arial"/>
            <family val="2"/>
          </rPr>
          <t>Asignaciones destinadas a becas y otras ayudas para programas de formación o capacitación acordadas con personas.</t>
        </r>
        <r>
          <rPr>
            <sz val="12"/>
            <color indexed="81"/>
            <rFont val="Arial"/>
            <family val="2"/>
          </rPr>
          <t xml:space="preserve">
</t>
        </r>
      </text>
    </comment>
    <comment ref="B222" authorId="1" shapeId="0">
      <text>
        <r>
          <rPr>
            <b/>
            <sz val="12"/>
            <color indexed="81"/>
            <rFont val="Arial"/>
            <family val="2"/>
          </rPr>
          <t>Asignaciones destinadas para la atención de gastos corrientes de establecimientos de enseñanza.</t>
        </r>
      </text>
    </comment>
    <comment ref="B223" authorId="1" shapeId="0">
      <text>
        <r>
          <rPr>
            <b/>
            <sz val="12"/>
            <color indexed="81"/>
            <rFont val="Arial"/>
            <family val="2"/>
          </rPr>
          <t>Asignaciones destinadas al desarrollo de actividades científicas o académicas. Incluye las erogaciones corrientes de los investigadores.</t>
        </r>
        <r>
          <rPr>
            <sz val="12"/>
            <color indexed="81"/>
            <rFont val="Arial"/>
            <family val="2"/>
          </rPr>
          <t xml:space="preserve">
</t>
        </r>
      </text>
    </comment>
    <comment ref="B224" authorId="1" shapeId="0">
      <text>
        <r>
          <rPr>
            <b/>
            <sz val="12"/>
            <color indexed="81"/>
            <rFont val="Arial"/>
            <family val="2"/>
          </rPr>
          <t>Asignaciones destinadas al auxilio y estímulo de acciones realizadas por instituciones sin fines de lucro que contribuyan a la consecución de los objetivos del ente público otorgante.</t>
        </r>
        <r>
          <rPr>
            <sz val="12"/>
            <color indexed="81"/>
            <rFont val="Arial"/>
            <family val="2"/>
          </rPr>
          <t xml:space="preserve">
</t>
        </r>
      </text>
    </comment>
    <comment ref="B225" authorId="1" shapeId="0">
      <text>
        <r>
          <rPr>
            <b/>
            <sz val="12"/>
            <color indexed="81"/>
            <rFont val="Arial"/>
            <family val="2"/>
          </rPr>
          <t>Asignaciones destinadas a promover el cooperativismo.</t>
        </r>
        <r>
          <rPr>
            <sz val="12"/>
            <color indexed="81"/>
            <rFont val="Arial"/>
            <family val="2"/>
          </rPr>
          <t xml:space="preserve">
</t>
        </r>
      </text>
    </comment>
    <comment ref="B226" authorId="1" shapeId="0">
      <text>
        <r>
          <rPr>
            <b/>
            <sz val="12"/>
            <color indexed="81"/>
            <rFont val="Arial"/>
            <family val="2"/>
          </rPr>
          <t>Asignaciones destinadas a cubrir erogaciones que realizan los institutos electorales a los partidos políticos.</t>
        </r>
        <r>
          <rPr>
            <sz val="12"/>
            <color indexed="81"/>
            <rFont val="Arial"/>
            <family val="2"/>
          </rPr>
          <t xml:space="preserve">
</t>
        </r>
      </text>
    </comment>
    <comment ref="B227" authorId="1" shapeId="0">
      <text>
        <r>
          <rPr>
            <b/>
            <sz val="12"/>
            <color indexed="81"/>
            <rFont val="Arial"/>
            <family val="2"/>
          </rPr>
          <t>Asignaciones destinadas a atender a la población por contingencias y desastres naturales, así como las actividades relacionadas con su prevención, operación y supervisión.</t>
        </r>
        <r>
          <rPr>
            <sz val="12"/>
            <color indexed="81"/>
            <rFont val="Arial"/>
            <family val="2"/>
          </rPr>
          <t xml:space="preserve">
</t>
        </r>
      </text>
    </comment>
    <comment ref="B228" authorId="1" shapeId="0">
      <text>
        <r>
          <rPr>
            <b/>
            <sz val="12"/>
            <color indexed="81"/>
            <rFont val="Arial"/>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r>
          <rPr>
            <sz val="12"/>
            <color indexed="81"/>
            <rFont val="Arial"/>
            <family val="2"/>
          </rPr>
          <t xml:space="preserve">
</t>
        </r>
      </text>
    </comment>
    <comment ref="B229" authorId="1" shapeId="0">
      <text>
        <r>
          <rPr>
            <b/>
            <sz val="12"/>
            <color indexed="81"/>
            <rFont val="Arial"/>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0" authorId="1" shapeId="0">
      <text>
        <r>
          <rPr>
            <b/>
            <sz val="12"/>
            <color indexed="81"/>
            <rFont val="Arial"/>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r>
          <rPr>
            <sz val="12"/>
            <color indexed="81"/>
            <rFont val="Arial"/>
            <family val="2"/>
          </rPr>
          <t xml:space="preserve">
</t>
        </r>
      </text>
    </comment>
    <comment ref="B231" authorId="1" shapeId="0">
      <text>
        <r>
          <rPr>
            <b/>
            <sz val="12"/>
            <color indexed="81"/>
            <rFont val="Arial"/>
            <family val="2"/>
          </rPr>
          <t>Asignaciones destinadas a cubrir erogaciones que no estén consideradas en las partidas anteriores de este concepto como son: el pago de sumas aseguradas y prestaciones económicas no consideradas en los conceptos anteriores.</t>
        </r>
        <r>
          <rPr>
            <sz val="12"/>
            <color indexed="81"/>
            <rFont val="Arial"/>
            <family val="2"/>
          </rPr>
          <t xml:space="preserve">
</t>
        </r>
      </text>
    </comment>
    <comment ref="B232" authorId="1" shapeId="0">
      <text>
        <r>
          <rPr>
            <b/>
            <sz val="12"/>
            <color indexed="81"/>
            <rFont val="Arial"/>
            <family val="2"/>
          </rPr>
          <t>Asignaciones que se otorgan a fideicomisos, mandatos y otros análogos para que por cuenta de los entes públicos ejecuten acciones que éstos les han encomendado.</t>
        </r>
        <r>
          <rPr>
            <sz val="12"/>
            <color indexed="81"/>
            <rFont val="Arial"/>
            <family val="2"/>
          </rPr>
          <t xml:space="preserve">
</t>
        </r>
      </text>
    </comment>
    <comment ref="B233" authorId="1" shapeId="0">
      <text>
        <r>
          <rPr>
            <b/>
            <sz val="12"/>
            <color indexed="81"/>
            <rFont val="Arial"/>
            <family val="2"/>
          </rPr>
          <t>Asignaciones que no suponen la contraprestación de bienes o servicios que se otorgan a fideicomisos del Poder Ejecutivo no incluidos en el Presupuesto de Egresos para que por cuenta de los entes públicos ejecuten acciones que éstos les han encomendado.</t>
        </r>
        <r>
          <rPr>
            <sz val="12"/>
            <color indexed="81"/>
            <rFont val="Arial"/>
            <family val="2"/>
          </rPr>
          <t xml:space="preserve">
</t>
        </r>
      </text>
    </comment>
    <comment ref="B234" authorId="1" shapeId="0">
      <text>
        <r>
          <rPr>
            <b/>
            <sz val="12"/>
            <color indexed="81"/>
            <rFont val="Arial"/>
            <family val="2"/>
          </rPr>
          <t>Asignaciones que no suponen la contraprestación de bienes o servicios que se otorgan a fideicomisos del Poder Legislativo no incluidos en el Presupuesto de Egresos para que por cuenta de los entes públicos ejecuten acciones que éstos les han encomendado.</t>
        </r>
        <r>
          <rPr>
            <sz val="12"/>
            <color indexed="81"/>
            <rFont val="Arial"/>
            <family val="2"/>
          </rPr>
          <t xml:space="preserve">
</t>
        </r>
      </text>
    </comment>
    <comment ref="B235" authorId="1" shapeId="0">
      <text>
        <r>
          <rPr>
            <b/>
            <sz val="12"/>
            <color indexed="81"/>
            <rFont val="Arial"/>
            <family val="2"/>
          </rPr>
          <t>Asignaciones que no suponen la contraprestación de bienes o servicios que se otorgan a Fideicomisos del Poder Judicial no incluidos en el Presupuesto de Egresos para que por cuenta de los entes públicos ejecuten acciones que éstos les han encomendado.</t>
        </r>
        <r>
          <rPr>
            <sz val="12"/>
            <color indexed="81"/>
            <rFont val="Arial"/>
            <family val="2"/>
          </rPr>
          <t xml:space="preserve">
</t>
        </r>
      </text>
    </comment>
    <comment ref="B236" authorId="1" shapeId="0">
      <text>
        <r>
          <rPr>
            <b/>
            <sz val="12"/>
            <color indexed="81"/>
            <rFont val="Arial"/>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7" authorId="1" shapeId="0">
      <text>
        <r>
          <rPr>
            <b/>
            <sz val="12"/>
            <color indexed="81"/>
            <rFont val="Arial"/>
            <family val="2"/>
          </rPr>
          <t>Asignaciones internas, que no suponen la contraprestación de bienes o servicios, destinada a fideicomisos empresariales y no financieros, con el objeto de financiar parte de los gastos inherentes a sus funciones.</t>
        </r>
        <r>
          <rPr>
            <sz val="12"/>
            <color indexed="81"/>
            <rFont val="Arial"/>
            <family val="2"/>
          </rPr>
          <t xml:space="preserve">
</t>
        </r>
      </text>
    </comment>
    <comment ref="B238" authorId="1" shapeId="0">
      <text>
        <r>
          <rPr>
            <b/>
            <sz val="12"/>
            <color indexed="81"/>
            <rFont val="Arial"/>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r>
          <rPr>
            <sz val="12"/>
            <color indexed="81"/>
            <rFont val="Arial"/>
            <family val="2"/>
          </rPr>
          <t xml:space="preserve">
</t>
        </r>
      </text>
    </comment>
    <comment ref="B239" authorId="1" shapeId="0">
      <text>
        <r>
          <rPr>
            <b/>
            <sz val="12"/>
            <color indexed="81"/>
            <rFont val="Arial"/>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r>
          <rPr>
            <sz val="12"/>
            <color indexed="81"/>
            <rFont val="Arial"/>
            <family val="2"/>
          </rPr>
          <t xml:space="preserve">
</t>
        </r>
      </text>
    </comment>
    <comment ref="B240" authorId="1" shapeId="0">
      <text>
        <r>
          <rPr>
            <b/>
            <sz val="12"/>
            <color indexed="81"/>
            <rFont val="Arial"/>
            <family val="2"/>
          </rPr>
          <t>Asignaciones destinadas a cuotas y aportaciones de seguridad social que aporta el Estado de carácter estatutario y para seguros de retiro, cesantía en edad avanzada y vejez distintas a las consideradas en el capítulo 1000 "Servicos Personales".</t>
        </r>
        <r>
          <rPr>
            <sz val="12"/>
            <color indexed="81"/>
            <rFont val="Arial"/>
            <family val="2"/>
          </rPr>
          <t xml:space="preserve">
</t>
        </r>
      </text>
    </comment>
    <comment ref="B241" authorId="1" shapeId="0">
      <text>
        <r>
          <rPr>
            <b/>
            <sz val="12"/>
            <color indexed="81"/>
            <rFont val="Arial"/>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beneficiencia, en términos de las disposiciones aplicables.</t>
        </r>
        <r>
          <rPr>
            <sz val="12"/>
            <color indexed="81"/>
            <rFont val="Arial"/>
            <family val="2"/>
          </rPr>
          <t xml:space="preserve">
</t>
        </r>
      </text>
    </comment>
    <comment ref="B242" authorId="1" shapeId="0">
      <text>
        <r>
          <rPr>
            <b/>
            <sz val="12"/>
            <color indexed="81"/>
            <rFont val="Arial"/>
            <family val="2"/>
          </rPr>
          <t>Asignaciones destinadas a instituciones privadas que desarrollen actividades sociales, culturales, de beneficiencia o sanitarias sin fines de lucro, para la continuación de su labor social. Incluye las asignaciones en dinero o en especie destinadas a instituciones, tales como: escuelas, institutos, universidades, centros de investigación, hospitales, museos, fundaciones, entre otros.</t>
        </r>
        <r>
          <rPr>
            <sz val="12"/>
            <color indexed="81"/>
            <rFont val="Arial"/>
            <family val="2"/>
          </rPr>
          <t xml:space="preserve">
</t>
        </r>
      </text>
    </comment>
    <comment ref="B243" authorId="1" shapeId="0">
      <text>
        <r>
          <rPr>
            <b/>
            <sz val="12"/>
            <color indexed="81"/>
            <rFont val="Arial"/>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r>
          <rPr>
            <sz val="12"/>
            <color indexed="81"/>
            <rFont val="Arial"/>
            <family val="2"/>
          </rPr>
          <t xml:space="preserve">
</t>
        </r>
      </text>
    </comment>
    <comment ref="B244" authorId="1" shapeId="0">
      <text>
        <r>
          <rPr>
            <b/>
            <sz val="12"/>
            <color indexed="81"/>
            <rFont val="Arial"/>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beneficiencia o sanitarias, para la continuación de su labor social.</t>
        </r>
        <r>
          <rPr>
            <sz val="12"/>
            <color indexed="81"/>
            <rFont val="Arial"/>
            <family val="2"/>
          </rPr>
          <t xml:space="preserve">
</t>
        </r>
      </text>
    </comment>
    <comment ref="B245" authorId="1" shapeId="0">
      <text>
        <r>
          <rPr>
            <b/>
            <sz val="12"/>
            <color indexed="81"/>
            <rFont val="Arial"/>
            <family val="2"/>
          </rPr>
          <t>Asignaciones que los entes públicos otorgan en los términos del Presupuesto de Egreso y las demás disposiciones aplicables, por concepto de donativos en dinero y donaciones en especie a favor de fideicomisos constituidos por las entidades federativas, que desarrollen actividades administrativas, sociales, culturales, de beneficiencia o sanitarias, para la continuación de su labor social.</t>
        </r>
        <r>
          <rPr>
            <sz val="12"/>
            <color indexed="81"/>
            <rFont val="Arial"/>
            <family val="2"/>
          </rPr>
          <t xml:space="preserve">
</t>
        </r>
      </text>
    </comment>
    <comment ref="B246" authorId="1" shapeId="0">
      <text>
        <r>
          <rPr>
            <b/>
            <sz val="12"/>
            <color indexed="81"/>
            <rFont val="Arial"/>
            <family val="2"/>
          </rPr>
          <t>Asignaciones que los entes públicos otorgan, en los términos del Presupuesto de Egreso y las demás disposiciones aplicables, por concepto de donativos en dinero y donaciones en especie a favor de instituciones internacionales gubernamentales o privadas sin fines de lucro que contribuyan a la consecución de objetivos de beneficio social y cultural.</t>
        </r>
        <r>
          <rPr>
            <sz val="12"/>
            <color indexed="81"/>
            <rFont val="Arial"/>
            <family val="2"/>
          </rPr>
          <t xml:space="preserve">
</t>
        </r>
      </text>
    </comment>
    <comment ref="B247" authorId="1" shapeId="0">
      <text>
        <r>
          <rPr>
            <b/>
            <sz val="12"/>
            <color indexed="81"/>
            <rFont val="Arial"/>
            <family val="2"/>
          </rPr>
          <t>Asignaciones que se otorgan para cubrir cuotas y aportaciones a instituciones y órganos internacionales. Derivadas de acuerdos, convenios o tratados celebrados por los entes públicos.</t>
        </r>
        <r>
          <rPr>
            <sz val="12"/>
            <color indexed="81"/>
            <rFont val="Arial"/>
            <family val="2"/>
          </rPr>
          <t xml:space="preserve">
</t>
        </r>
      </text>
    </comment>
    <comment ref="B248" authorId="1" shapeId="0">
      <text>
        <r>
          <rPr>
            <b/>
            <sz val="12"/>
            <color indexed="81"/>
            <rFont val="Arial"/>
            <family val="2"/>
          </rPr>
          <t>Asignaciones que no suponen la contraprestación de bienes o servicios, se otorgan para cubrir cuotas y aportaciones a gobiernos extranjeros, derivadas de acuerdos, convenios o tratados celebrados por los entes públicos.</t>
        </r>
        <r>
          <rPr>
            <sz val="12"/>
            <color indexed="81"/>
            <rFont val="Arial"/>
            <family val="2"/>
          </rPr>
          <t xml:space="preserve">
</t>
        </r>
      </text>
    </comment>
    <comment ref="B249" authorId="1" shapeId="0">
      <text>
        <r>
          <rPr>
            <b/>
            <sz val="12"/>
            <color indexed="81"/>
            <rFont val="Arial"/>
            <family val="2"/>
          </rPr>
          <t>Asignaciones que no suponen la contraprestación de bienes o servicios, se otorgan para cubrir cuotas y aportaciones a organismos internacionales, derivadas de acuerdos, convenios o tratados celebrados por los entes públicos.</t>
        </r>
        <r>
          <rPr>
            <sz val="12"/>
            <color indexed="81"/>
            <rFont val="Arial"/>
            <family val="2"/>
          </rPr>
          <t xml:space="preserve">
</t>
        </r>
      </text>
    </comment>
    <comment ref="B250" authorId="1" shapeId="0">
      <text>
        <r>
          <rPr>
            <b/>
            <sz val="12"/>
            <color indexed="81"/>
            <rFont val="Arial"/>
            <family val="2"/>
          </rPr>
          <t>Asignaciones que no suponen la contraprestación de bienes o servicios, se otorgan para cubrir cuotas y aportaciones al sector privado externo, derivadas de acuerdos, convenios o tratados celebrados por los entes públicos.</t>
        </r>
        <r>
          <rPr>
            <sz val="12"/>
            <color indexed="81"/>
            <rFont val="Arial"/>
            <family val="2"/>
          </rPr>
          <t xml:space="preserve">
</t>
        </r>
      </text>
    </comment>
    <comment ref="B251" authorId="1" shapeId="0">
      <text>
        <r>
          <rPr>
            <b/>
            <sz val="12"/>
            <color indexed="81"/>
            <rFont val="Arial"/>
            <family val="2"/>
          </rPr>
          <t>Agrupa las asignaciones destinadas a la adquisición de toda clase de bienes muebles e inmuebles requeridos en el desempeño de las actividades de los entes públicos. Incluye los pagos por adjudicación, expropiación e indemnización de bienes muebles e inmuebles a favor del Gobierno.</t>
        </r>
        <r>
          <rPr>
            <sz val="12"/>
            <color indexed="81"/>
            <rFont val="Arial"/>
            <family val="2"/>
          </rPr>
          <t xml:space="preserve">
</t>
        </r>
      </text>
    </comment>
    <comment ref="B252" authorId="1" shapeId="0">
      <text>
        <r>
          <rPr>
            <b/>
            <sz val="12"/>
            <color indexed="81"/>
            <rFont val="Arial"/>
            <family val="2"/>
          </rPr>
          <t>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t>
        </r>
        <r>
          <rPr>
            <sz val="12"/>
            <color indexed="81"/>
            <rFont val="Arial"/>
            <family val="2"/>
          </rPr>
          <t xml:space="preserve">
</t>
        </r>
      </text>
    </comment>
    <comment ref="B253" authorId="1" shapeId="0">
      <text>
        <r>
          <rPr>
            <b/>
            <sz val="12"/>
            <color indexed="81"/>
            <rFont val="Arial"/>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4" authorId="1" shapeId="0">
      <text>
        <r>
          <rPr>
            <b/>
            <sz val="12"/>
            <color indexed="81"/>
            <rFont val="Arial"/>
            <family val="2"/>
          </rPr>
          <t>Asignaciones destinadas a todo tipo de muebles ensamblados, tapizados, sofás-cama, sillones reclinables, muebles de mimbre, ratán y bejuco y materiales similares, cocinas y sus partes. Excepto muebles de oficina y estantería.</t>
        </r>
        <r>
          <rPr>
            <sz val="12"/>
            <color indexed="81"/>
            <rFont val="Arial"/>
            <family val="2"/>
          </rPr>
          <t xml:space="preserve">
</t>
        </r>
      </text>
    </comment>
    <comment ref="B255" authorId="1" shapeId="0">
      <text>
        <r>
          <rPr>
            <b/>
            <sz val="12"/>
            <color indexed="81"/>
            <rFont val="Arial"/>
            <family val="2"/>
          </rPr>
          <t>Asignaciones destinadas a cubrir adquisición de obras y colecciones de carácter histórico y cultural de manera permanente de bienes artísticos y culturales como colecciones de pinturas, esculturas, cuadros, etc.</t>
        </r>
        <r>
          <rPr>
            <sz val="12"/>
            <color indexed="81"/>
            <rFont val="Arial"/>
            <family val="2"/>
          </rPr>
          <t xml:space="preserve">
</t>
        </r>
      </text>
    </comment>
    <comment ref="B256" authorId="1" shapeId="0">
      <text>
        <r>
          <rPr>
            <b/>
            <sz val="12"/>
            <color indexed="81"/>
            <rFont val="Arial"/>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r>
          <rPr>
            <sz val="12"/>
            <color indexed="81"/>
            <rFont val="Arial"/>
            <family val="2"/>
          </rPr>
          <t xml:space="preserve">
</t>
        </r>
      </text>
    </comment>
    <comment ref="B257" authorId="1" shapeId="0">
      <text>
        <r>
          <rPr>
            <b/>
            <sz val="12"/>
            <color indexed="81"/>
            <rFont val="Arial"/>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r>
          <rPr>
            <sz val="12"/>
            <color indexed="81"/>
            <rFont val="Arial"/>
            <family val="2"/>
          </rPr>
          <t xml:space="preserve">
</t>
        </r>
      </text>
    </comment>
    <comment ref="B258" authorId="1" shapeId="0">
      <text>
        <r>
          <rPr>
            <b/>
            <sz val="12"/>
            <color indexed="81"/>
            <rFont val="Arial"/>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r>
          <rPr>
            <sz val="12"/>
            <color indexed="81"/>
            <rFont val="Arial"/>
            <family val="2"/>
          </rPr>
          <t xml:space="preserve">
</t>
        </r>
      </text>
    </comment>
    <comment ref="B259" authorId="1" shapeId="0">
      <text>
        <r>
          <rPr>
            <b/>
            <sz val="12"/>
            <color indexed="81"/>
            <rFont val="Arial"/>
            <family val="2"/>
          </rPr>
          <t>Asignaciones destinadas a la adquisición de equipos educacionales y recreativos, tales como: equipos y aparatos audiovisuales, aparatos de gimnasia, proyectores, cámaras fotográficas, entre otros. Incluye refacciones y accesorios mayores correspondientes a este concepto.</t>
        </r>
        <r>
          <rPr>
            <sz val="12"/>
            <color indexed="81"/>
            <rFont val="Arial"/>
            <family val="2"/>
          </rPr>
          <t xml:space="preserve">
</t>
        </r>
      </text>
    </comment>
    <comment ref="B260" authorId="1" shapeId="0">
      <text>
        <r>
          <rPr>
            <b/>
            <sz val="12"/>
            <color indexed="81"/>
            <rFont val="Arial"/>
            <family val="2"/>
          </rPr>
          <t>Asignaciones destinadas a la adquisición de equipos, tales como: proyectores, micrófonos, grabadores, televisores, entre otros.</t>
        </r>
        <r>
          <rPr>
            <sz val="12"/>
            <color indexed="81"/>
            <rFont val="Arial"/>
            <family val="2"/>
          </rPr>
          <t xml:space="preserve">
</t>
        </r>
      </text>
    </comment>
    <comment ref="B261" authorId="1" shapeId="0">
      <text>
        <r>
          <rPr>
            <b/>
            <sz val="12"/>
            <color indexed="81"/>
            <rFont val="Arial"/>
            <family val="2"/>
          </rPr>
          <t>Asignaciones destinadas a la adquisición de aparatos, tales como: aparatos y equipos de gimnasia y prácticas deportivas, entre otros.</t>
        </r>
        <r>
          <rPr>
            <sz val="12"/>
            <color indexed="81"/>
            <rFont val="Arial"/>
            <family val="2"/>
          </rPr>
          <t xml:space="preserve">
</t>
        </r>
      </text>
    </comment>
    <comment ref="B262" authorId="1" shapeId="0">
      <text>
        <r>
          <rPr>
            <b/>
            <sz val="12"/>
            <color indexed="81"/>
            <rFont val="Arial"/>
            <family val="2"/>
          </rPr>
          <t>Asignaciones destinadas a la adquisición de cámaras fotográficas, equipos y accesorios fotográficos y aparatos de proyección y de video, entre otros.</t>
        </r>
        <r>
          <rPr>
            <sz val="12"/>
            <color indexed="81"/>
            <rFont val="Arial"/>
            <family val="2"/>
          </rPr>
          <t xml:space="preserve">
</t>
        </r>
      </text>
    </comment>
    <comment ref="B263" authorId="1" shapeId="0">
      <text>
        <r>
          <rPr>
            <b/>
            <sz val="12"/>
            <color indexed="81"/>
            <rFont val="Arial"/>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r>
          <rPr>
            <sz val="12"/>
            <color indexed="81"/>
            <rFont val="Arial"/>
            <family val="2"/>
          </rPr>
          <t xml:space="preserve">
</t>
        </r>
      </text>
    </comment>
    <comment ref="B264" authorId="1" shapeId="0">
      <text>
        <r>
          <rPr>
            <b/>
            <sz val="12"/>
            <color indexed="81"/>
            <rFont val="Arial"/>
            <family val="2"/>
          </rPr>
          <t>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t>
        </r>
        <r>
          <rPr>
            <sz val="12"/>
            <color indexed="81"/>
            <rFont val="Arial"/>
            <family val="2"/>
          </rPr>
          <t xml:space="preserve">
</t>
        </r>
      </text>
    </comment>
    <comment ref="B265" authorId="1" shapeId="0">
      <text>
        <r>
          <rPr>
            <b/>
            <sz val="12"/>
            <color indexed="81"/>
            <rFont val="Arial"/>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r>
          <rPr>
            <sz val="12"/>
            <color indexed="81"/>
            <rFont val="Arial"/>
            <family val="2"/>
          </rPr>
          <t xml:space="preserve">
</t>
        </r>
      </text>
    </comment>
    <comment ref="B266" authorId="1" shapeId="0">
      <text>
        <r>
          <rPr>
            <b/>
            <sz val="12"/>
            <color indexed="81"/>
            <rFont val="Arial"/>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r>
          <rPr>
            <sz val="12"/>
            <color indexed="81"/>
            <rFont val="Arial"/>
            <family val="2"/>
          </rPr>
          <t xml:space="preserve">
</t>
        </r>
      </text>
    </comment>
    <comment ref="B267" authorId="1" shapeId="0">
      <text>
        <r>
          <rPr>
            <b/>
            <sz val="12"/>
            <color indexed="81"/>
            <rFont val="Arial"/>
            <family val="2"/>
          </rPr>
          <t>Asignaciones destinadas a la adquisición de toda clase de equipo de transporte terrestre, ferroviario, aéreo, aeroespacial, marítimo, lacustre, fluvial y auxiliar de transporte. Incluye refacciones y accesorios mayores correspondientes a este concepto.</t>
        </r>
        <r>
          <rPr>
            <sz val="12"/>
            <color indexed="81"/>
            <rFont val="Arial"/>
            <family val="2"/>
          </rPr>
          <t xml:space="preserve">
</t>
        </r>
      </text>
    </comment>
    <comment ref="B268" authorId="1" shapeId="0">
      <text>
        <r>
          <rPr>
            <b/>
            <sz val="12"/>
            <color indexed="81"/>
            <rFont val="Arial"/>
            <family val="2"/>
          </rPr>
          <t>Asignaciones destinadas a la adquisición de automóviles, camionetas de carga ligera, furgonetas, minivans, autobuses y microbuses de pasajeros, camiones de carga, de volteo, revolvedores y tracto-camiones, entre otros.</t>
        </r>
        <r>
          <rPr>
            <sz val="12"/>
            <color indexed="81"/>
            <rFont val="Arial"/>
            <family val="2"/>
          </rPr>
          <t xml:space="preserve">
</t>
        </r>
      </text>
    </comment>
    <comment ref="B269" authorId="1" shapeId="0">
      <text>
        <r>
          <rPr>
            <b/>
            <sz val="12"/>
            <color indexed="81"/>
            <rFont val="Arial"/>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r>
          <rPr>
            <sz val="12"/>
            <color indexed="81"/>
            <rFont val="Arial"/>
            <family val="2"/>
          </rPr>
          <t xml:space="preserve">
</t>
        </r>
      </text>
    </comment>
    <comment ref="B270" authorId="1" shapeId="0">
      <text>
        <r>
          <rPr>
            <b/>
            <sz val="12"/>
            <color indexed="81"/>
            <rFont val="Arial"/>
            <family val="2"/>
          </rPr>
          <t>Asignaciones destinadas a la adquisición de aviones y demás objetos que vuelan, incluso motores, excluye navegación y medición.</t>
        </r>
        <r>
          <rPr>
            <sz val="12"/>
            <color indexed="81"/>
            <rFont val="Arial"/>
            <family val="2"/>
          </rPr>
          <t xml:space="preserve">
</t>
        </r>
      </text>
    </comment>
    <comment ref="B271" authorId="1" shapeId="0">
      <text>
        <r>
          <rPr>
            <b/>
            <sz val="12"/>
            <color indexed="81"/>
            <rFont val="Arial"/>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r>
          <rPr>
            <sz val="12"/>
            <color indexed="81"/>
            <rFont val="Arial"/>
            <family val="2"/>
          </rPr>
          <t xml:space="preserve">
</t>
        </r>
      </text>
    </comment>
    <comment ref="B272" authorId="1" shapeId="0">
      <text>
        <r>
          <rPr>
            <b/>
            <sz val="12"/>
            <color indexed="81"/>
            <rFont val="Arial"/>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materiales para construcción de embarcaciones. Excluye motores fuera de borda, de sistema eléctrico y electrónico, de balsas de hule, de plástico  no rígido.</t>
        </r>
        <r>
          <rPr>
            <sz val="12"/>
            <color indexed="81"/>
            <rFont val="Arial"/>
            <family val="2"/>
          </rPr>
          <t xml:space="preserve">
</t>
        </r>
      </text>
    </comment>
    <comment ref="B273" authorId="1" shapeId="0">
      <text>
        <r>
          <rPr>
            <b/>
            <sz val="12"/>
            <color indexed="81"/>
            <rFont val="Arial"/>
            <family val="2"/>
          </rPr>
          <t>Asignaciones destinadas a la adquisición de otros equipos de transporte no clasificados en las partidas anteriores, tales como: bicicletas, motocicletas, entre otros.</t>
        </r>
        <r>
          <rPr>
            <sz val="12"/>
            <color indexed="81"/>
            <rFont val="Arial"/>
            <family val="2"/>
          </rPr>
          <t xml:space="preserve">
</t>
        </r>
      </text>
    </comment>
    <comment ref="B274" authorId="1" shapeId="0">
      <text>
        <r>
          <rPr>
            <b/>
            <sz val="12"/>
            <color indexed="81"/>
            <rFont val="Arial"/>
            <family val="2"/>
          </rPr>
          <t>Asignaciones destinadas a la adquisición de maquinaria y equipo necesario para el desarrollo de las funciones de seguridad pública. Incluye refacciones y accesorios mayores correspondientes a este concepto.</t>
        </r>
        <r>
          <rPr>
            <sz val="12"/>
            <color indexed="81"/>
            <rFont val="Arial"/>
            <family val="2"/>
          </rPr>
          <t xml:space="preserve">
</t>
        </r>
      </text>
    </comment>
    <comment ref="B275" authorId="1" shapeId="0">
      <text>
        <r>
          <rPr>
            <b/>
            <sz val="12"/>
            <color indexed="81"/>
            <rFont val="Arial"/>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r>
          <rPr>
            <sz val="12"/>
            <color indexed="81"/>
            <rFont val="Arial"/>
            <family val="2"/>
          </rPr>
          <t xml:space="preserve">
</t>
        </r>
      </text>
    </comment>
    <comment ref="B276" authorId="1" shapeId="0">
      <text>
        <r>
          <rPr>
            <b/>
            <sz val="12"/>
            <color indexed="81"/>
            <rFont val="Arial"/>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r>
          <rPr>
            <sz val="12"/>
            <color indexed="81"/>
            <rFont val="Arial"/>
            <family val="2"/>
          </rPr>
          <t xml:space="preserve">
</t>
        </r>
      </text>
    </comment>
    <comment ref="B277" authorId="1" shapeId="0">
      <text>
        <r>
          <rPr>
            <b/>
            <sz val="12"/>
            <color indexed="81"/>
            <rFont val="Arial"/>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rotuladoras, sembradoras, cultivadoras, espolveadoras, aspersores e implementos agrícolas, entre otros. Incluye maquinaria y equipo pecuario, tales como: ordeñadoras, equipo para la preparación de alimentos para el ganado, para la avicultura y para la cría de animales.</t>
        </r>
        <r>
          <rPr>
            <sz val="12"/>
            <color indexed="81"/>
            <rFont val="Arial"/>
            <family val="2"/>
          </rPr>
          <t xml:space="preserve">
</t>
        </r>
      </text>
    </comment>
    <comment ref="B278" authorId="1" shapeId="0">
      <text>
        <r>
          <rPr>
            <b/>
            <sz val="12"/>
            <color indexed="81"/>
            <rFont val="Arial"/>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r>
          <rPr>
            <sz val="12"/>
            <color indexed="81"/>
            <rFont val="Arial"/>
            <family val="2"/>
          </rPr>
          <t xml:space="preserve">
</t>
        </r>
      </text>
    </comment>
    <comment ref="B279" authorId="1" shapeId="0">
      <text>
        <r>
          <rPr>
            <b/>
            <sz val="12"/>
            <color indexed="81"/>
            <rFont val="Arial"/>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r>
          <rPr>
            <sz val="12"/>
            <color indexed="81"/>
            <rFont val="Arial"/>
            <family val="2"/>
          </rPr>
          <t xml:space="preserve">
</t>
        </r>
      </text>
    </comment>
    <comment ref="B280" authorId="1" shapeId="0">
      <text>
        <r>
          <rPr>
            <b/>
            <sz val="12"/>
            <color indexed="81"/>
            <rFont val="Arial"/>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airea condicionado. Excluye los calentadores industriales de agua, calentadores de agua domésticos, radiadores eléctricos, ventiladores domésticos y sistemas de aire acondicionado para equipo de transporte.</t>
        </r>
        <r>
          <rPr>
            <sz val="12"/>
            <color indexed="81"/>
            <rFont val="Arial"/>
            <family val="2"/>
          </rPr>
          <t xml:space="preserve">
</t>
        </r>
      </text>
    </comment>
    <comment ref="B281" authorId="1" shapeId="0">
      <text>
        <r>
          <rPr>
            <b/>
            <sz val="12"/>
            <color indexed="81"/>
            <rFont val="Arial"/>
            <family val="2"/>
          </rPr>
          <t>Asignaciones destinadas a la adquisición de equipos y aparatos de comunicaciones y telecomunicaciones, refacciones y accesorios mayores, tales como: comunicación satelital, microondas, transmisores, receptores; equipo de telex, radar, sonar, radionavegación y video; amplificadores, equipos telefónicos, telegráficos, fax y demás equipos y aparatos para el mismo fin.</t>
        </r>
        <r>
          <rPr>
            <sz val="12"/>
            <color indexed="81"/>
            <rFont val="Arial"/>
            <family val="2"/>
          </rPr>
          <t xml:space="preserve">
</t>
        </r>
      </text>
    </comment>
    <comment ref="B282" authorId="1" shapeId="0">
      <text>
        <r>
          <rPr>
            <b/>
            <sz val="12"/>
            <color indexed="81"/>
            <rFont val="Arial"/>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r>
          <rPr>
            <sz val="12"/>
            <color indexed="81"/>
            <rFont val="Arial"/>
            <family val="2"/>
          </rPr>
          <t xml:space="preserve">
</t>
        </r>
      </text>
    </comment>
    <comment ref="B283" authorId="1" shapeId="0">
      <text>
        <r>
          <rPr>
            <b/>
            <sz val="12"/>
            <color indexed="81"/>
            <rFont val="Arial"/>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r>
          <rPr>
            <sz val="12"/>
            <color indexed="81"/>
            <rFont val="Arial"/>
            <family val="2"/>
          </rPr>
          <t xml:space="preserve">
</t>
        </r>
      </text>
    </comment>
    <comment ref="B284" authorId="1" shapeId="0">
      <text>
        <r>
          <rPr>
            <b/>
            <sz val="12"/>
            <color indexed="81"/>
            <rFont val="Arial"/>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5" authorId="1" shapeId="0">
      <text>
        <r>
          <rPr>
            <b/>
            <sz val="12"/>
            <color indexed="81"/>
            <rFont val="Arial"/>
            <family val="2"/>
          </rPr>
          <t>Asignaciones destinadas a la adquisición de toda clase de especies animales y otros seres vivos, tanto para su utilización en el trabajo como para su fomento, exhibición y reproducción.</t>
        </r>
        <r>
          <rPr>
            <sz val="12"/>
            <color indexed="81"/>
            <rFont val="Arial"/>
            <family val="2"/>
          </rPr>
          <t xml:space="preserve">
</t>
        </r>
      </text>
    </comment>
    <comment ref="B286" authorId="1" shapeId="0">
      <text>
        <r>
          <rPr>
            <b/>
            <sz val="12"/>
            <color indexed="81"/>
            <rFont val="Arial"/>
            <family val="2"/>
          </rPr>
          <t>Asignaciones destinadas a la adquisición de ganado bovino en todas sus fases: producción de carne, cría y explotación de ganado bovino para reemplazos de ganado bovino lechero.</t>
        </r>
        <r>
          <rPr>
            <sz val="12"/>
            <color indexed="81"/>
            <rFont val="Arial"/>
            <family val="2"/>
          </rPr>
          <t xml:space="preserve">
</t>
        </r>
      </text>
    </comment>
    <comment ref="B287" authorId="1" shapeId="0">
      <text>
        <r>
          <rPr>
            <b/>
            <sz val="12"/>
            <color indexed="81"/>
            <rFont val="Arial"/>
            <family val="2"/>
          </rPr>
          <t>Asignaciones destinadas a la adquisición de cerdos en todas sus fases en granjas, patios y azoteas.</t>
        </r>
        <r>
          <rPr>
            <sz val="12"/>
            <color indexed="81"/>
            <rFont val="Arial"/>
            <family val="2"/>
          </rPr>
          <t xml:space="preserve">
</t>
        </r>
      </text>
    </comment>
    <comment ref="B288" authorId="1" shapeId="0">
      <text>
        <r>
          <rPr>
            <b/>
            <sz val="12"/>
            <color indexed="81"/>
            <rFont val="Arial"/>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r>
          <rPr>
            <sz val="12"/>
            <color indexed="81"/>
            <rFont val="Arial"/>
            <family val="2"/>
          </rPr>
          <t xml:space="preserve">
</t>
        </r>
      </text>
    </comment>
    <comment ref="B289" authorId="1" shapeId="0">
      <text>
        <r>
          <rPr>
            <b/>
            <sz val="12"/>
            <color indexed="81"/>
            <rFont val="Arial"/>
            <family val="2"/>
          </rPr>
          <t>Asignaciones destinadas a la adquisición de ovinos y caprinos.</t>
        </r>
        <r>
          <rPr>
            <sz val="12"/>
            <color indexed="81"/>
            <rFont val="Arial"/>
            <family val="2"/>
          </rPr>
          <t xml:space="preserve">
</t>
        </r>
      </text>
    </comment>
    <comment ref="B290" authorId="1" shapeId="0">
      <text>
        <r>
          <rPr>
            <b/>
            <sz val="12"/>
            <color indexed="81"/>
            <rFont val="Arial"/>
            <family val="2"/>
          </rPr>
          <t>Asignaciones destinadas a la adquisición de peces y acuicultura, tales como: animales acuáticos en ambientes controlados (peces, moluscos, crustáceos, camarones y reptiles). Excluye acuicultura vegetal.</t>
        </r>
        <r>
          <rPr>
            <sz val="12"/>
            <color indexed="81"/>
            <rFont val="Arial"/>
            <family val="2"/>
          </rPr>
          <t xml:space="preserve">
</t>
        </r>
      </text>
    </comment>
    <comment ref="B291" authorId="1" shapeId="0">
      <text>
        <r>
          <rPr>
            <b/>
            <sz val="12"/>
            <color indexed="81"/>
            <rFont val="Arial"/>
            <family val="2"/>
          </rPr>
          <t>Asignaciones destinadas a la adquisición de equinos, tales como: caballos, mulas, burros y otros. Excluye servicio de pensión para equinos.</t>
        </r>
        <r>
          <rPr>
            <sz val="12"/>
            <color indexed="81"/>
            <rFont val="Arial"/>
            <family val="2"/>
          </rPr>
          <t xml:space="preserve">
</t>
        </r>
      </text>
    </comment>
    <comment ref="B292" authorId="1" shapeId="0">
      <text>
        <r>
          <rPr>
            <b/>
            <sz val="12"/>
            <color indexed="81"/>
            <rFont val="Arial"/>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r>
          <rPr>
            <sz val="12"/>
            <color indexed="81"/>
            <rFont val="Arial"/>
            <family val="2"/>
          </rPr>
          <t xml:space="preserve">
</t>
        </r>
      </text>
    </comment>
    <comment ref="B293" authorId="1" shapeId="0">
      <text>
        <r>
          <rPr>
            <b/>
            <sz val="12"/>
            <color indexed="81"/>
            <rFont val="Arial"/>
            <family val="2"/>
          </rPr>
          <t>Asignaciones destinadas a la adquisición de árboles y plantas que se utilizan repetida o continuamente durante más de un año para producir otros bienes.</t>
        </r>
        <r>
          <rPr>
            <sz val="12"/>
            <color indexed="81"/>
            <rFont val="Arial"/>
            <family val="2"/>
          </rPr>
          <t xml:space="preserve">
</t>
        </r>
      </text>
    </comment>
    <comment ref="B294" authorId="1" shapeId="0">
      <text>
        <r>
          <rPr>
            <b/>
            <sz val="12"/>
            <color indexed="81"/>
            <rFont val="Arial"/>
            <family val="2"/>
          </rPr>
          <t>Asignaciones destinadas a la adquisición de otros activos biológicos, tales como: semen como material productivo y todos los que sean capaces de experimentar transformaciones biológicas para convertirlos en otros activos biológicos.</t>
        </r>
        <r>
          <rPr>
            <sz val="12"/>
            <color indexed="81"/>
            <rFont val="Arial"/>
            <family val="2"/>
          </rPr>
          <t xml:space="preserve">
</t>
        </r>
      </text>
    </comment>
    <comment ref="B295" authorId="1" shapeId="0">
      <text>
        <r>
          <rPr>
            <b/>
            <sz val="12"/>
            <color indexed="81"/>
            <rFont val="Arial"/>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r>
          <rPr>
            <sz val="12"/>
            <color indexed="81"/>
            <rFont val="Arial"/>
            <family val="2"/>
          </rPr>
          <t xml:space="preserve">
</t>
        </r>
      </text>
    </comment>
    <comment ref="B296" authorId="1" shapeId="0">
      <text>
        <r>
          <rPr>
            <b/>
            <sz val="12"/>
            <color indexed="81"/>
            <rFont val="Arial"/>
            <family val="2"/>
          </rPr>
          <t>Asignaciones destinadas a la adquisición de tierras, terrenos y predios urbanos baldíos, campos con o sin mejoras necesarios para los usos propios de los entes públicos.</t>
        </r>
        <r>
          <rPr>
            <sz val="12"/>
            <color indexed="81"/>
            <rFont val="Arial"/>
            <family val="2"/>
          </rPr>
          <t xml:space="preserve">
</t>
        </r>
      </text>
    </comment>
    <comment ref="B297" authorId="1" shapeId="0">
      <text>
        <r>
          <rPr>
            <b/>
            <sz val="12"/>
            <color indexed="81"/>
            <rFont val="Arial"/>
            <family val="2"/>
          </rPr>
          <t>Asignaciones destinadas a la adquisición de viviendas que son edificadas principalmente como residencias requeridos por los entes públicos para sus actividades. Incluye: garajes y otras estructuras asociadas requeridas.</t>
        </r>
        <r>
          <rPr>
            <sz val="12"/>
            <color indexed="81"/>
            <rFont val="Arial"/>
            <family val="2"/>
          </rPr>
          <t xml:space="preserve">
</t>
        </r>
      </text>
    </comment>
    <comment ref="B298" authorId="1" shapeId="0">
      <text>
        <r>
          <rPr>
            <b/>
            <sz val="12"/>
            <color indexed="81"/>
            <rFont val="Arial"/>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r>
          <rPr>
            <sz val="12"/>
            <color indexed="81"/>
            <rFont val="Arial"/>
            <family val="2"/>
          </rPr>
          <t xml:space="preserve">
</t>
        </r>
      </text>
    </comment>
    <comment ref="B299" authorId="1" shapeId="0">
      <text>
        <r>
          <rPr>
            <b/>
            <sz val="12"/>
            <color indexed="81"/>
            <rFont val="Arial"/>
            <family val="2"/>
          </rPr>
          <t>Asignaciones destinadas a cubrir el costo de los bienes inmuebles adquiridos por los entes públicos no incluidos o especificados en los conceptos y partidas del presente capítulo.</t>
        </r>
        <r>
          <rPr>
            <sz val="12"/>
            <color indexed="81"/>
            <rFont val="Arial"/>
            <family val="2"/>
          </rPr>
          <t xml:space="preserve">
</t>
        </r>
      </text>
    </comment>
    <comment ref="B300" authorId="1" shapeId="0">
      <text>
        <r>
          <rPr>
            <b/>
            <sz val="12"/>
            <color indexed="81"/>
            <rFont val="Arial"/>
            <family val="2"/>
          </rPr>
          <t>Asignaciones para la adquisición de derechos por el uso de activos de propiedad industrial, comercial, intelectual y otros, como por ejemplo: software, licencias, patentes, marcas, derechos, concesiones y franquicias.</t>
        </r>
        <r>
          <rPr>
            <sz val="12"/>
            <color indexed="81"/>
            <rFont val="Arial"/>
            <family val="2"/>
          </rPr>
          <t xml:space="preserve">
</t>
        </r>
      </text>
    </comment>
    <comment ref="B301" authorId="1" shapeId="0">
      <text>
        <r>
          <rPr>
            <b/>
            <sz val="12"/>
            <color indexed="81"/>
            <rFont val="Arial"/>
            <family val="2"/>
          </rPr>
          <t>Asignaciones destinadas a la adquisición de paquetes y programas de informática, para ser aplicados en los sistemas administrativos y operativos computarizados de los entes públicos, su descripción y los materiales de apoyo de los sistemas y las aplicaciones informáticas que se espera utilizar.</t>
        </r>
        <r>
          <rPr>
            <sz val="12"/>
            <color indexed="81"/>
            <rFont val="Arial"/>
            <family val="2"/>
          </rPr>
          <t xml:space="preserve">
</t>
        </r>
      </text>
    </comment>
    <comment ref="B302" authorId="1" shapeId="0">
      <text>
        <r>
          <rPr>
            <b/>
            <sz val="12"/>
            <color indexed="81"/>
            <rFont val="Arial"/>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r>
          <rPr>
            <sz val="12"/>
            <color indexed="81"/>
            <rFont val="Arial"/>
            <family val="2"/>
          </rPr>
          <t xml:space="preserve">
</t>
        </r>
      </text>
    </comment>
    <comment ref="B303" authorId="1" shapeId="0">
      <text>
        <r>
          <rPr>
            <b/>
            <sz val="12"/>
            <color indexed="81"/>
            <rFont val="Arial"/>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r>
          <rPr>
            <sz val="12"/>
            <color indexed="81"/>
            <rFont val="Arial"/>
            <family val="2"/>
          </rPr>
          <t xml:space="preserve">
</t>
        </r>
      </text>
    </comment>
    <comment ref="B304" authorId="1" shapeId="0">
      <text>
        <r>
          <rPr>
            <b/>
            <sz val="12"/>
            <color indexed="81"/>
            <rFont val="Arial"/>
            <family val="2"/>
          </rPr>
          <t>Asignaciones destinadas para atender los gastos generados por el uso de obras técnicas, culturales, de arte o musicales, u otras pertenecientes a personas jurídicas o naturales, nacionales o extranjeras.</t>
        </r>
        <r>
          <rPr>
            <sz val="12"/>
            <color indexed="81"/>
            <rFont val="Arial"/>
            <family val="2"/>
          </rPr>
          <t xml:space="preserve">
</t>
        </r>
      </text>
    </comment>
    <comment ref="B305" authorId="1" shapeId="0">
      <text>
        <r>
          <rPr>
            <b/>
            <sz val="12"/>
            <color indexed="81"/>
            <rFont val="Arial"/>
            <family val="2"/>
          </rPr>
          <t>Asignaciones destinadas a cubrir la adquisición del derecho de explotación por un lapso de tiempo determinado de bienes y servicios por parte de una empresa a otra.</t>
        </r>
        <r>
          <rPr>
            <sz val="12"/>
            <color indexed="81"/>
            <rFont val="Arial"/>
            <family val="2"/>
          </rPr>
          <t xml:space="preserve">
</t>
        </r>
      </text>
    </comment>
    <comment ref="B306" authorId="1" shapeId="0">
      <text>
        <r>
          <rPr>
            <b/>
            <sz val="12"/>
            <color indexed="81"/>
            <rFont val="Arial"/>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r>
          <rPr>
            <sz val="12"/>
            <color indexed="81"/>
            <rFont val="Arial"/>
            <family val="2"/>
          </rPr>
          <t xml:space="preserve">
</t>
        </r>
      </text>
    </comment>
    <comment ref="B307" authorId="1" shapeId="0">
      <text>
        <r>
          <rPr>
            <b/>
            <sz val="12"/>
            <color indexed="81"/>
            <rFont val="Arial"/>
            <family val="2"/>
          </rPr>
          <t>Asignaciones destinadas a la adquisición de permisos informáticos e intelectuales.</t>
        </r>
        <r>
          <rPr>
            <sz val="12"/>
            <color indexed="81"/>
            <rFont val="Arial"/>
            <family val="2"/>
          </rPr>
          <t xml:space="preserve">
</t>
        </r>
      </text>
    </comment>
    <comment ref="B308" authorId="1" shapeId="0">
      <text>
        <r>
          <rPr>
            <b/>
            <sz val="12"/>
            <color indexed="81"/>
            <rFont val="Arial"/>
            <family val="2"/>
          </rPr>
          <t>Asignaciones destinadas a la adquisición de permisos para realizar negocios en general o un negocio o profesión en particular.</t>
        </r>
        <r>
          <rPr>
            <sz val="12"/>
            <color indexed="81"/>
            <rFont val="Arial"/>
            <family val="2"/>
          </rPr>
          <t xml:space="preserve">
</t>
        </r>
      </text>
    </comment>
    <comment ref="B309" authorId="1" shapeId="0">
      <text>
        <r>
          <rPr>
            <b/>
            <sz val="12"/>
            <color indexed="81"/>
            <rFont val="Arial"/>
            <family val="2"/>
          </rPr>
          <t>Asignaciones destinadas atenderá cubrir los gastos generados por concepto de otros activos intangibles, no incluidos en partidas específicas anteriores.</t>
        </r>
        <r>
          <rPr>
            <sz val="12"/>
            <color indexed="81"/>
            <rFont val="Arial"/>
            <family val="2"/>
          </rPr>
          <t xml:space="preserve">
</t>
        </r>
      </text>
    </comment>
    <comment ref="B310" authorId="1" shapeId="0">
      <text>
        <r>
          <rPr>
            <b/>
            <sz val="12"/>
            <color indexed="81"/>
            <rFont val="Arial"/>
            <family val="2"/>
          </rPr>
          <t>Asignaciones destinadas a obras por contrato y proyectos productivos y acciones de fomento. Incluye los gastos en estudios de pre-inversión y preparación del proyecto.</t>
        </r>
        <r>
          <rPr>
            <sz val="12"/>
            <color indexed="81"/>
            <rFont val="Arial"/>
            <family val="2"/>
          </rPr>
          <t xml:space="preserve">
</t>
        </r>
      </text>
    </comment>
    <comment ref="B311" authorId="1" shapeId="0">
      <text>
        <r>
          <rPr>
            <b/>
            <sz val="12"/>
            <color indexed="81"/>
            <rFont val="Arial"/>
            <family val="2"/>
          </rPr>
          <t>Asignaciones destinadas para construcciones en bienes de dominio público de acuerdo con lo establecido en el art. 7 de la Ley General de Bienes Nacionales y otras leyes aplicables. Incluye los gastos en estudios de pre-inversión y preparación del proyecto.</t>
        </r>
        <r>
          <rPr>
            <sz val="12"/>
            <color indexed="81"/>
            <rFont val="Arial"/>
            <family val="2"/>
          </rPr>
          <t xml:space="preserve">
</t>
        </r>
      </text>
    </comment>
    <comment ref="B312" authorId="1" shapeId="0">
      <text>
        <r>
          <rPr>
            <b/>
            <sz val="12"/>
            <color indexed="81"/>
            <rFont val="Arial"/>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13" authorId="1" shapeId="0">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r>
          <rPr>
            <sz val="12"/>
            <color indexed="81"/>
            <rFont val="Arial"/>
            <family val="2"/>
          </rPr>
          <t xml:space="preserve">
</t>
        </r>
      </text>
    </comment>
    <comment ref="B314" authorId="1" shapeId="0">
      <text>
        <r>
          <rPr>
            <b/>
            <sz val="12"/>
            <color indexed="81"/>
            <rFont val="Arial"/>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r>
          <rPr>
            <sz val="12"/>
            <color indexed="81"/>
            <rFont val="Arial"/>
            <family val="2"/>
          </rPr>
          <t xml:space="preserve">
</t>
        </r>
      </text>
    </comment>
    <comment ref="B315" authorId="1" shapeId="0">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16" authorId="1" shapeId="0">
      <text>
        <r>
          <rPr>
            <b/>
            <sz val="12"/>
            <color indexed="81"/>
            <rFont val="Arial"/>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17" authorId="1" shapeId="0">
      <text>
        <r>
          <rPr>
            <b/>
            <sz val="12"/>
            <color indexed="81"/>
            <rFont val="Arial"/>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r>
          <rPr>
            <sz val="12"/>
            <color indexed="81"/>
            <rFont val="Arial"/>
            <family val="2"/>
          </rPr>
          <t xml:space="preserve">
</t>
        </r>
      </text>
    </comment>
    <comment ref="B318" authorId="1" shapeId="0">
      <text>
        <r>
          <rPr>
            <b/>
            <sz val="12"/>
            <color indexed="81"/>
            <rFont val="Arial"/>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r>
          <rPr>
            <sz val="12"/>
            <color indexed="81"/>
            <rFont val="Arial"/>
            <family val="2"/>
          </rPr>
          <t xml:space="preserve">
</t>
        </r>
      </text>
    </comment>
    <comment ref="B319" authorId="1" shapeId="0">
      <text>
        <r>
          <rPr>
            <b/>
            <sz val="12"/>
            <color indexed="81"/>
            <rFont val="Arial"/>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r>
          <rPr>
            <sz val="12"/>
            <color indexed="81"/>
            <rFont val="Arial"/>
            <family val="2"/>
          </rPr>
          <t xml:space="preserve">
</t>
        </r>
      </text>
    </comment>
    <comment ref="B320" authorId="1" shapeId="0">
      <text>
        <r>
          <rPr>
            <b/>
            <sz val="12"/>
            <color indexed="81"/>
            <rFont val="Arial"/>
            <family val="2"/>
          </rPr>
          <t>Asignaciones para construcciones en bienes inmuebles propiedad de los entes públicos. Incluye los gastos en estudios de pre inversión y preparación del proyecto.</t>
        </r>
        <r>
          <rPr>
            <sz val="12"/>
            <color indexed="81"/>
            <rFont val="Arial"/>
            <family val="2"/>
          </rPr>
          <t xml:space="preserve">
</t>
        </r>
      </text>
    </comment>
    <comment ref="B321" authorId="1" shapeId="0">
      <text>
        <r>
          <rPr>
            <b/>
            <sz val="12"/>
            <color indexed="81"/>
            <rFont val="Arial"/>
            <family val="2"/>
          </rPr>
          <t>Asignaciones destinadas a obras para vivienda, ya sean unifamiliares o multifamiliares. Incluye construcción nueva, ampliación, remodelación, mantenimiento o reparación integral de las construcciones, así como los gastos en estudios de pre inversión y preparación del proyecto.</t>
        </r>
        <r>
          <rPr>
            <sz val="12"/>
            <color indexed="81"/>
            <rFont val="Arial"/>
            <family val="2"/>
          </rPr>
          <t xml:space="preserve">
</t>
        </r>
      </text>
    </comment>
    <comment ref="B322" authorId="1" shapeId="0">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 inversión y preparación del proyecto.</t>
        </r>
        <r>
          <rPr>
            <sz val="12"/>
            <color indexed="81"/>
            <rFont val="Arial"/>
            <family val="2"/>
          </rPr>
          <t xml:space="preserve">
</t>
        </r>
      </text>
    </comment>
    <comment ref="B323" authorId="1" shapeId="0">
      <text>
        <r>
          <rPr>
            <b/>
            <sz val="12"/>
            <color indexed="81"/>
            <rFont val="Arial"/>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r>
          <rPr>
            <sz val="12"/>
            <color indexed="81"/>
            <rFont val="Arial"/>
            <family val="2"/>
          </rPr>
          <t xml:space="preserve">
</t>
        </r>
      </text>
    </comment>
    <comment ref="B324" authorId="1" shapeId="0">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25" authorId="1" shapeId="0">
      <text>
        <r>
          <rPr>
            <b/>
            <sz val="12"/>
            <color indexed="81"/>
            <rFont val="Arial"/>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26" authorId="1" shapeId="0">
      <text>
        <r>
          <rPr>
            <b/>
            <sz val="12"/>
            <color indexed="81"/>
            <rFont val="Arial"/>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r>
          <rPr>
            <sz val="12"/>
            <color indexed="81"/>
            <rFont val="Arial"/>
            <family val="2"/>
          </rPr>
          <t xml:space="preserve">
</t>
        </r>
      </text>
    </comment>
    <comment ref="B327" authorId="1" shapeId="0">
      <text>
        <r>
          <rPr>
            <b/>
            <sz val="12"/>
            <color indexed="81"/>
            <rFont val="Arial"/>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r>
          <rPr>
            <sz val="12"/>
            <color indexed="81"/>
            <rFont val="Arial"/>
            <family val="2"/>
          </rPr>
          <t xml:space="preserve">
</t>
        </r>
      </text>
    </comment>
    <comment ref="B328" authorId="1" shapeId="0">
      <text>
        <r>
          <rPr>
            <b/>
            <sz val="12"/>
            <color indexed="81"/>
            <rFont val="Arial"/>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r>
          <rPr>
            <sz val="12"/>
            <color indexed="81"/>
            <rFont val="Arial"/>
            <family val="2"/>
          </rPr>
          <t xml:space="preserve">
</t>
        </r>
      </text>
    </comment>
    <comment ref="B329" authorId="1" shapeId="0">
      <text>
        <r>
          <rPr>
            <b/>
            <sz val="12"/>
            <color indexed="81"/>
            <rFont val="Arial"/>
            <family val="2"/>
          </rPr>
          <t>Erogaciones realizadas por los entes públicos con la finalidad de ejecutar proyectos de desarrollo productivo, económico y social y otros. Incluye el costo de la preparación de proyectos.</t>
        </r>
        <r>
          <rPr>
            <sz val="12"/>
            <color indexed="81"/>
            <rFont val="Arial"/>
            <family val="2"/>
          </rPr>
          <t xml:space="preserve">
</t>
        </r>
      </text>
    </comment>
    <comment ref="B330" authorId="1" shapeId="0">
      <text>
        <r>
          <rPr>
            <b/>
            <sz val="12"/>
            <color indexed="81"/>
            <rFont val="Arial"/>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r>
          <rPr>
            <sz val="12"/>
            <color indexed="81"/>
            <rFont val="Arial"/>
            <family val="2"/>
          </rPr>
          <t xml:space="preserve">
</t>
        </r>
      </text>
    </comment>
    <comment ref="B331" authorId="1" shapeId="0">
      <text>
        <r>
          <rPr>
            <b/>
            <sz val="12"/>
            <color indexed="81"/>
            <rFont val="Arial"/>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r>
          <rPr>
            <sz val="12"/>
            <color indexed="81"/>
            <rFont val="Arial"/>
            <family val="2"/>
          </rPr>
          <t xml:space="preserve">
</t>
        </r>
      </text>
    </comment>
    <comment ref="B332" authorId="1" shapeId="0">
      <text>
        <r>
          <rPr>
            <b/>
            <sz val="12"/>
            <color indexed="81"/>
            <rFont val="Arial"/>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r>
          <rPr>
            <sz val="12"/>
            <color indexed="81"/>
            <rFont val="Arial"/>
            <family val="2"/>
          </rPr>
          <t xml:space="preserve">
</t>
        </r>
      </text>
    </comment>
    <comment ref="B333" authorId="1" shapeId="0">
      <text>
        <r>
          <rPr>
            <b/>
            <sz val="12"/>
            <color indexed="81"/>
            <rFont val="Arial"/>
            <family val="2"/>
          </rPr>
          <t>Asignaciones destinadas al otorgamiento de créditos en forma directa o mediante fondos y fideicomisos a favor de los sectores social y privado, o de los municipios, para el financiamiento de acciones para el impulso de actividades productivas de acuerdo con las políticas, normas y disposiciones aplicables.</t>
        </r>
        <r>
          <rPr>
            <sz val="12"/>
            <color indexed="81"/>
            <rFont val="Arial"/>
            <family val="2"/>
          </rPr>
          <t xml:space="preserve">
</t>
        </r>
      </text>
    </comment>
    <comment ref="B334" authorId="1" shapeId="0">
      <text>
        <r>
          <rPr>
            <b/>
            <sz val="12"/>
            <color indexed="81"/>
            <rFont val="Arial"/>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r>
          <rPr>
            <sz val="12"/>
            <color indexed="81"/>
            <rFont val="Arial"/>
            <family val="2"/>
          </rPr>
          <t xml:space="preserve">
</t>
        </r>
      </text>
    </comment>
    <comment ref="B335" authorId="1" shapeId="0">
      <text>
        <r>
          <rPr>
            <b/>
            <sz val="12"/>
            <color indexed="81"/>
            <rFont val="Arial"/>
            <family val="2"/>
          </rPr>
          <t>Asignaciones destinadas a otorgar créditos directos a municipios, para la adquisición de toda clase de bienes muebles e inmuebles, así como para la construcción y reconstrucción de obras e instalaciones, cuando se apliquen en actividades productivas.</t>
        </r>
        <r>
          <rPr>
            <sz val="12"/>
            <color indexed="81"/>
            <rFont val="Arial"/>
            <family val="2"/>
          </rPr>
          <t xml:space="preserve">
</t>
        </r>
      </text>
    </comment>
    <comment ref="B336" authorId="1" shapeId="0">
      <text>
        <r>
          <rPr>
            <b/>
            <sz val="12"/>
            <color indexed="81"/>
            <rFont val="Arial"/>
            <family val="2"/>
          </rPr>
          <t>Asignaciones para aportar capital directo o mediante la adquisición de acciones u otros valores representativos de capital a entidades paraestatales y empresas privadas; así como a organismos nacionales e internacionales.</t>
        </r>
        <r>
          <rPr>
            <sz val="12"/>
            <color indexed="81"/>
            <rFont val="Arial"/>
            <family val="2"/>
          </rPr>
          <t xml:space="preserve">
</t>
        </r>
      </text>
    </comment>
    <comment ref="B337" authorId="1" shapeId="0">
      <text>
        <r>
          <rPr>
            <b/>
            <sz val="12"/>
            <color indexed="81"/>
            <rFont val="Arial"/>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r>
          <rPr>
            <sz val="12"/>
            <color indexed="81"/>
            <rFont val="Arial"/>
            <family val="2"/>
          </rPr>
          <t xml:space="preserve">
</t>
        </r>
      </text>
    </comment>
    <comment ref="B338" authorId="1" shapeId="0">
      <text>
        <r>
          <rPr>
            <b/>
            <sz val="12"/>
            <color indexed="81"/>
            <rFont val="Arial"/>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r>
          <rPr>
            <sz val="12"/>
            <color indexed="81"/>
            <rFont val="Arial"/>
            <family val="2"/>
          </rPr>
          <t xml:space="preserve">
</t>
        </r>
      </text>
    </comment>
    <comment ref="B339" authorId="1" shapeId="0">
      <text>
        <r>
          <rPr>
            <b/>
            <sz val="12"/>
            <color indexed="81"/>
            <rFont val="Arial"/>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r>
          <rPr>
            <sz val="12"/>
            <color indexed="81"/>
            <rFont val="Arial"/>
            <family val="2"/>
          </rPr>
          <t xml:space="preserve">
</t>
        </r>
      </text>
    </comment>
    <comment ref="B340" authorId="1" shapeId="0">
      <text>
        <r>
          <rPr>
            <b/>
            <sz val="12"/>
            <color indexed="81"/>
            <rFont val="Arial"/>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r>
          <rPr>
            <sz val="12"/>
            <color indexed="81"/>
            <rFont val="Arial"/>
            <family val="2"/>
          </rPr>
          <t xml:space="preserve">
</t>
        </r>
      </text>
    </comment>
    <comment ref="B341" authorId="1" shapeId="0">
      <text>
        <r>
          <rPr>
            <b/>
            <sz val="12"/>
            <color indexed="81"/>
            <rFont val="Arial"/>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r>
          <rPr>
            <sz val="12"/>
            <color indexed="81"/>
            <rFont val="Arial"/>
            <family val="2"/>
          </rPr>
          <t xml:space="preserve">
</t>
        </r>
      </text>
    </comment>
    <comment ref="B342" authorId="1" shapeId="0">
      <text>
        <r>
          <rPr>
            <b/>
            <sz val="12"/>
            <color indexed="81"/>
            <rFont val="Arial"/>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r>
          <rPr>
            <sz val="12"/>
            <color indexed="81"/>
            <rFont val="Arial"/>
            <family val="2"/>
          </rPr>
          <t xml:space="preserve">
</t>
        </r>
      </text>
    </comment>
    <comment ref="B343" authorId="1" shapeId="0">
      <text>
        <r>
          <rPr>
            <b/>
            <sz val="12"/>
            <color indexed="81"/>
            <rFont val="Arial"/>
            <family val="2"/>
          </rPr>
          <t>Asignaciones para la adquisición de acciones y participaciones de capital en entidades del sector público, que se traduce en una inversión financiera para el organismo que los otorga y en un aumento del patrimonio para el que los recibe realizadas con fines de administración de la liquidez.</t>
        </r>
        <r>
          <rPr>
            <sz val="12"/>
            <color indexed="81"/>
            <rFont val="Arial"/>
            <family val="2"/>
          </rPr>
          <t xml:space="preserve">
</t>
        </r>
      </text>
    </comment>
    <comment ref="B344" authorId="1" shapeId="0">
      <text>
        <r>
          <rPr>
            <b/>
            <sz val="12"/>
            <color indexed="81"/>
            <rFont val="Arial"/>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liquidez.</t>
        </r>
        <r>
          <rPr>
            <sz val="12"/>
            <color indexed="81"/>
            <rFont val="Arial"/>
            <family val="2"/>
          </rPr>
          <t xml:space="preserve">
</t>
        </r>
      </text>
    </comment>
    <comment ref="B345" authorId="1" shapeId="0">
      <text>
        <r>
          <rPr>
            <b/>
            <sz val="12"/>
            <color indexed="81"/>
            <rFont val="Arial"/>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r>
          <rPr>
            <sz val="12"/>
            <color indexed="81"/>
            <rFont val="Arial"/>
            <family val="2"/>
          </rPr>
          <t xml:space="preserve">
</t>
        </r>
      </text>
    </comment>
    <comment ref="B346" authorId="1" shapeId="0">
      <text>
        <r>
          <rPr>
            <b/>
            <sz val="12"/>
            <color indexed="81"/>
            <rFont val="Arial"/>
            <family val="2"/>
          </rPr>
          <t>Asignaciones destinadas a financiar la adquisición de títulos y valores representativos de deuda. Excluye los depósitos temporales efectuados en el mercado de valores o de capitales por la intermediación de instituciones financieras.</t>
        </r>
        <r>
          <rPr>
            <sz val="12"/>
            <color indexed="81"/>
            <rFont val="Arial"/>
            <family val="2"/>
          </rPr>
          <t xml:space="preserve">
</t>
        </r>
      </text>
    </comment>
    <comment ref="B347" authorId="1" shapeId="0">
      <text>
        <r>
          <rPr>
            <b/>
            <sz val="12"/>
            <color indexed="81"/>
            <rFont val="Arial"/>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r>
          <rPr>
            <sz val="12"/>
            <color indexed="81"/>
            <rFont val="Arial"/>
            <family val="2"/>
          </rPr>
          <t xml:space="preserve">
</t>
        </r>
      </text>
    </comment>
    <comment ref="B348" authorId="1" shapeId="0">
      <text>
        <r>
          <rPr>
            <b/>
            <sz val="12"/>
            <color indexed="81"/>
            <rFont val="Arial"/>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r>
          <rPr>
            <sz val="12"/>
            <color indexed="81"/>
            <rFont val="Arial"/>
            <family val="2"/>
          </rPr>
          <t xml:space="preserve">
</t>
        </r>
      </text>
    </comment>
    <comment ref="B349" authorId="1" shapeId="0">
      <text>
        <r>
          <rPr>
            <b/>
            <sz val="12"/>
            <color indexed="81"/>
            <rFont val="Arial"/>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r>
          <rPr>
            <sz val="12"/>
            <color indexed="81"/>
            <rFont val="Arial"/>
            <family val="2"/>
          </rPr>
          <t xml:space="preserve">
</t>
        </r>
      </text>
    </comment>
    <comment ref="B350" authorId="1" shapeId="0">
      <text>
        <r>
          <rPr>
            <b/>
            <sz val="12"/>
            <color indexed="81"/>
            <rFont val="Arial"/>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1" authorId="1" shapeId="0">
      <text>
        <r>
          <rPr>
            <b/>
            <sz val="12"/>
            <color indexed="81"/>
            <rFont val="Arial"/>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2" authorId="1" shapeId="0">
      <text>
        <r>
          <rPr>
            <b/>
            <sz val="12"/>
            <color indexed="81"/>
            <rFont val="Arial"/>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3" authorId="1" shapeId="0">
      <text>
        <r>
          <rPr>
            <b/>
            <sz val="12"/>
            <color indexed="81"/>
            <rFont val="Arial"/>
            <family val="2"/>
          </rPr>
          <t>Asignaciones destinadas a la concesión de préstamos a entes públicos y al sector privado.</t>
        </r>
        <r>
          <rPr>
            <sz val="12"/>
            <color indexed="81"/>
            <rFont val="Arial"/>
            <family val="2"/>
          </rPr>
          <t xml:space="preserve">
</t>
        </r>
      </text>
    </comment>
    <comment ref="B354" authorId="1" shapeId="0">
      <text>
        <r>
          <rPr>
            <b/>
            <sz val="12"/>
            <color indexed="81"/>
            <rFont val="Arial"/>
            <family val="2"/>
          </rPr>
          <t>Asignaciones destinadas para la concesión de préstamos a entidades paraestatales no empresariales y no financieras con fines de política económica.</t>
        </r>
        <r>
          <rPr>
            <sz val="12"/>
            <color indexed="81"/>
            <rFont val="Arial"/>
            <family val="2"/>
          </rPr>
          <t xml:space="preserve">
</t>
        </r>
      </text>
    </comment>
    <comment ref="B355" authorId="1" shapeId="0">
      <text>
        <r>
          <rPr>
            <b/>
            <sz val="12"/>
            <color indexed="81"/>
            <rFont val="Arial"/>
            <family val="2"/>
          </rPr>
          <t>Asignaciones destinadas a la concesión de préstamos a entidades paraestatales empresariales y no financieras con fines de política económica.</t>
        </r>
        <r>
          <rPr>
            <sz val="12"/>
            <color indexed="81"/>
            <rFont val="Arial"/>
            <family val="2"/>
          </rPr>
          <t xml:space="preserve">
</t>
        </r>
      </text>
    </comment>
    <comment ref="B356" authorId="1" shapeId="0">
      <text>
        <r>
          <rPr>
            <b/>
            <sz val="12"/>
            <color indexed="81"/>
            <rFont val="Arial"/>
            <family val="2"/>
          </rPr>
          <t>Asignaciones destinadas a la concesión de préstamos a instituciones paraestatales públicas financieras con fines de política económica.</t>
        </r>
        <r>
          <rPr>
            <sz val="12"/>
            <color indexed="81"/>
            <rFont val="Arial"/>
            <family val="2"/>
          </rPr>
          <t xml:space="preserve">
</t>
        </r>
      </text>
    </comment>
    <comment ref="B357" authorId="1" shapeId="0">
      <text>
        <r>
          <rPr>
            <b/>
            <sz val="12"/>
            <color indexed="81"/>
            <rFont val="Arial"/>
            <family val="2"/>
          </rPr>
          <t>Asignaciones destinadas a la concesión de préstamos a entidades federativas y municipios con fines de política económica.</t>
        </r>
        <r>
          <rPr>
            <sz val="12"/>
            <color indexed="81"/>
            <rFont val="Arial"/>
            <family val="2"/>
          </rPr>
          <t xml:space="preserve">
</t>
        </r>
      </text>
    </comment>
    <comment ref="B358" authorId="1" shapeId="0">
      <text>
        <r>
          <rPr>
            <b/>
            <sz val="12"/>
            <color indexed="81"/>
            <rFont val="Arial"/>
            <family val="2"/>
          </rPr>
          <t>Asignaciones destinadas a la concesión de préstamos al sector privado, tales como: préstamos al personal, a sindicatos y demás erogaciones recuperables, con fines de política económica.</t>
        </r>
        <r>
          <rPr>
            <sz val="12"/>
            <color indexed="81"/>
            <rFont val="Arial"/>
            <family val="2"/>
          </rPr>
          <t xml:space="preserve">
</t>
        </r>
      </text>
    </comment>
    <comment ref="B359" authorId="1" shapeId="0">
      <text>
        <r>
          <rPr>
            <b/>
            <sz val="12"/>
            <color indexed="81"/>
            <rFont val="Arial"/>
            <family val="2"/>
          </rPr>
          <t>Asignaciones destinadas a la concesión de préstamos al sector externo con fines de política económica.</t>
        </r>
        <r>
          <rPr>
            <sz val="12"/>
            <color indexed="81"/>
            <rFont val="Arial"/>
            <family val="2"/>
          </rPr>
          <t xml:space="preserve">
</t>
        </r>
      </text>
    </comment>
    <comment ref="B360" authorId="1" shapeId="0">
      <text>
        <r>
          <rPr>
            <b/>
            <sz val="12"/>
            <color indexed="81"/>
            <rFont val="Arial"/>
            <family val="2"/>
          </rPr>
          <t>Asignaciones destinadas para la concesión de préstamos entre entes públicos con fines de gestión de liquidez.</t>
        </r>
        <r>
          <rPr>
            <sz val="12"/>
            <color indexed="81"/>
            <rFont val="Arial"/>
            <family val="2"/>
          </rPr>
          <t xml:space="preserve">
</t>
        </r>
      </text>
    </comment>
    <comment ref="B361" authorId="1" shapeId="0">
      <text>
        <r>
          <rPr>
            <b/>
            <sz val="12"/>
            <color indexed="81"/>
            <rFont val="Arial"/>
            <family val="2"/>
          </rPr>
          <t>Asignaciones destinadas para la concesión de préstamos al sector privado con fines de gestión de liquidez.</t>
        </r>
        <r>
          <rPr>
            <sz val="12"/>
            <color indexed="81"/>
            <rFont val="Arial"/>
            <family val="2"/>
          </rPr>
          <t xml:space="preserve">
</t>
        </r>
      </text>
    </comment>
    <comment ref="B362" authorId="1" shapeId="0">
      <text>
        <r>
          <rPr>
            <b/>
            <sz val="12"/>
            <color indexed="81"/>
            <rFont val="Arial"/>
            <family val="2"/>
          </rPr>
          <t>Asignaciones destinadas para la concesión de préstamos al sector externo con fines de gestión de liquidez.</t>
        </r>
        <r>
          <rPr>
            <sz val="12"/>
            <color indexed="81"/>
            <rFont val="Arial"/>
            <family val="2"/>
          </rPr>
          <t xml:space="preserve">
</t>
        </r>
      </text>
    </comment>
    <comment ref="B363" authorId="1" shapeId="0">
      <text>
        <r>
          <rPr>
            <b/>
            <sz val="12"/>
            <color indexed="81"/>
            <rFont val="Arial"/>
            <family val="2"/>
          </rPr>
          <t>Asignaciones a fideicomisos, mandatos y otros análogos para constituir o incrementar su patrimonio.</t>
        </r>
        <r>
          <rPr>
            <sz val="12"/>
            <color indexed="81"/>
            <rFont val="Arial"/>
            <family val="2"/>
          </rPr>
          <t xml:space="preserve">
</t>
        </r>
      </text>
    </comment>
    <comment ref="B364" authorId="1" shapeId="0">
      <text>
        <r>
          <rPr>
            <b/>
            <sz val="12"/>
            <color indexed="81"/>
            <rFont val="Arial"/>
            <family val="2"/>
          </rPr>
          <t>Asignaciones destinadas para construir o incrementar los fideicomisos del Poder Ejecutivo, con fines de política económica.</t>
        </r>
        <r>
          <rPr>
            <sz val="12"/>
            <color indexed="81"/>
            <rFont val="Arial"/>
            <family val="2"/>
          </rPr>
          <t xml:space="preserve">
</t>
        </r>
      </text>
    </comment>
    <comment ref="B365" authorId="1" shapeId="0">
      <text>
        <r>
          <rPr>
            <b/>
            <sz val="12"/>
            <color indexed="81"/>
            <rFont val="Arial"/>
            <family val="2"/>
          </rPr>
          <t>Asignaciones destinadas para construir o incrementar los fideicomisos del Poder Legislativo, con fines de política económica.</t>
        </r>
        <r>
          <rPr>
            <sz val="12"/>
            <color indexed="81"/>
            <rFont val="Arial"/>
            <family val="2"/>
          </rPr>
          <t xml:space="preserve">
</t>
        </r>
      </text>
    </comment>
    <comment ref="B366" authorId="1" shapeId="0">
      <text>
        <r>
          <rPr>
            <b/>
            <sz val="12"/>
            <color indexed="81"/>
            <rFont val="Arial"/>
            <family val="2"/>
          </rPr>
          <t>Asignaciones destinadas para construir o incrementar los fideicomisos del Poder Judicial, con fines de política económica.</t>
        </r>
        <r>
          <rPr>
            <sz val="12"/>
            <color indexed="81"/>
            <rFont val="Arial"/>
            <family val="2"/>
          </rPr>
          <t xml:space="preserve">
</t>
        </r>
      </text>
    </comment>
    <comment ref="B367" authorId="1" shapeId="0">
      <text>
        <r>
          <rPr>
            <b/>
            <sz val="12"/>
            <color indexed="81"/>
            <rFont val="Arial"/>
            <family val="2"/>
          </rPr>
          <t>Asignaciones destinadas para construir o incrementar los fideicomisos públicos no empresariales y no financieros, con fines de política económica.</t>
        </r>
        <r>
          <rPr>
            <sz val="12"/>
            <color indexed="81"/>
            <rFont val="Arial"/>
            <family val="2"/>
          </rPr>
          <t xml:space="preserve">
</t>
        </r>
      </text>
    </comment>
    <comment ref="B368" authorId="1" shapeId="0">
      <text>
        <r>
          <rPr>
            <b/>
            <sz val="12"/>
            <color indexed="81"/>
            <rFont val="Arial"/>
            <family val="2"/>
          </rPr>
          <t>Asignaciones destinadas para construir o incrementar los fideicomisos públicos empresariales y no financieros, con fines de política económica.</t>
        </r>
        <r>
          <rPr>
            <sz val="12"/>
            <color indexed="81"/>
            <rFont val="Arial"/>
            <family val="2"/>
          </rPr>
          <t xml:space="preserve">
</t>
        </r>
      </text>
    </comment>
    <comment ref="B369" authorId="1" shapeId="0">
      <text>
        <r>
          <rPr>
            <b/>
            <sz val="12"/>
            <color indexed="81"/>
            <rFont val="Arial"/>
            <family val="2"/>
          </rPr>
          <t>Asignaciones destinadas para construir o incrementar a fideicomisos públicos financieros, con fines de política económica.</t>
        </r>
        <r>
          <rPr>
            <sz val="12"/>
            <color indexed="81"/>
            <rFont val="Arial"/>
            <family val="2"/>
          </rPr>
          <t xml:space="preserve">
</t>
        </r>
      </text>
    </comment>
    <comment ref="B370" authorId="1" shapeId="0">
      <text>
        <r>
          <rPr>
            <b/>
            <sz val="12"/>
            <color indexed="81"/>
            <rFont val="Arial"/>
            <family val="2"/>
          </rPr>
          <t>Asignaciones a fideicomisos a favor de entidades federativas, con fines de política económica.</t>
        </r>
        <r>
          <rPr>
            <sz val="12"/>
            <color indexed="81"/>
            <rFont val="Arial"/>
            <family val="2"/>
          </rPr>
          <t xml:space="preserve">
</t>
        </r>
      </text>
    </comment>
    <comment ref="B371" authorId="1" shapeId="0">
      <text>
        <r>
          <rPr>
            <b/>
            <sz val="12"/>
            <color indexed="81"/>
            <rFont val="Arial"/>
            <family val="2"/>
          </rPr>
          <t>Asignaciones a fideicomisos de municipios con fines de política económica.</t>
        </r>
        <r>
          <rPr>
            <sz val="12"/>
            <color indexed="81"/>
            <rFont val="Arial"/>
            <family val="2"/>
          </rPr>
          <t xml:space="preserve">
</t>
        </r>
      </text>
    </comment>
    <comment ref="B372" authorId="1" shapeId="0">
      <text>
        <r>
          <rPr>
            <b/>
            <sz val="12"/>
            <color indexed="81"/>
            <rFont val="Arial"/>
            <family val="2"/>
          </rPr>
          <t>Asignaciones a fideicomisos de empresas privadas y particulares con fines de política económica.</t>
        </r>
        <r>
          <rPr>
            <sz val="12"/>
            <color indexed="81"/>
            <rFont val="Arial"/>
            <family val="2"/>
          </rPr>
          <t xml:space="preserve">
</t>
        </r>
      </text>
    </comment>
    <comment ref="B373" authorId="1" shapeId="0">
      <text>
        <r>
          <rPr>
            <b/>
            <sz val="12"/>
            <color indexed="81"/>
            <rFont val="Arial"/>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r>
          <rPr>
            <sz val="12"/>
            <color indexed="81"/>
            <rFont val="Arial"/>
            <family val="2"/>
          </rPr>
          <t xml:space="preserve">
</t>
        </r>
      </text>
    </comment>
    <comment ref="B374" authorId="1" shapeId="0">
      <text>
        <r>
          <rPr>
            <b/>
            <sz val="12"/>
            <color indexed="81"/>
            <rFont val="Arial"/>
            <family val="2"/>
          </rPr>
          <t>Asignaciones destinadas a colocaciones a largo plazo en moneda nacional.</t>
        </r>
        <r>
          <rPr>
            <sz val="12"/>
            <color indexed="81"/>
            <rFont val="Arial"/>
            <family val="2"/>
          </rPr>
          <t xml:space="preserve">
</t>
        </r>
      </text>
    </comment>
    <comment ref="B375" authorId="1" shapeId="0">
      <text>
        <r>
          <rPr>
            <b/>
            <sz val="12"/>
            <color indexed="81"/>
            <rFont val="Arial"/>
            <family val="2"/>
          </rPr>
          <t>Asignaciones destinadas a colocaciones financieras a largo plazo en moneda extranjera.</t>
        </r>
        <r>
          <rPr>
            <sz val="12"/>
            <color indexed="81"/>
            <rFont val="Arial"/>
            <family val="2"/>
          </rPr>
          <t xml:space="preserve">
</t>
        </r>
      </text>
    </comment>
    <comment ref="B376" authorId="1" shapeId="0">
      <text>
        <r>
          <rPr>
            <b/>
            <sz val="12"/>
            <color indexed="81"/>
            <rFont val="Arial"/>
            <family val="2"/>
          </rPr>
          <t>Provisiones presupuestarias para hacer frente a las erogaciones que se deriven de contingencias o fenómenos climáticos, meteorológicos o económicos, con el fin de prevenir o resarcir daños a la población o a la infraestructura pública; como las derivadas de las responsabilidades de los entes públicos.</t>
        </r>
        <r>
          <rPr>
            <sz val="12"/>
            <color indexed="81"/>
            <rFont val="Arial"/>
            <family val="2"/>
          </rPr>
          <t xml:space="preserve">
</t>
        </r>
      </text>
    </comment>
    <comment ref="B377" authorId="1" shapeId="0">
      <text>
        <r>
          <rPr>
            <b/>
            <sz val="12"/>
            <color indexed="81"/>
            <rFont val="Arial"/>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r>
          <rPr>
            <sz val="12"/>
            <color indexed="81"/>
            <rFont val="Arial"/>
            <family val="2"/>
          </rPr>
          <t xml:space="preserve">
</t>
        </r>
      </text>
    </comment>
    <comment ref="B378" authorId="1" shapeId="0">
      <text>
        <r>
          <rPr>
            <b/>
            <sz val="12"/>
            <color indexed="81"/>
            <rFont val="Arial"/>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r>
          <rPr>
            <sz val="12"/>
            <color indexed="81"/>
            <rFont val="Arial"/>
            <family val="2"/>
          </rPr>
          <t xml:space="preserve">
</t>
        </r>
      </text>
    </comment>
    <comment ref="B379" authorId="1" shapeId="0">
      <text>
        <r>
          <rPr>
            <b/>
            <sz val="12"/>
            <color indexed="81"/>
            <rFont val="Arial"/>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r>
          <rPr>
            <sz val="12"/>
            <color indexed="81"/>
            <rFont val="Arial"/>
            <family val="2"/>
          </rPr>
          <t xml:space="preserve">
</t>
        </r>
      </text>
    </comment>
    <comment ref="B380" authorId="1" shapeId="0">
      <text>
        <r>
          <rPr>
            <b/>
            <sz val="12"/>
            <color indexed="81"/>
            <rFont val="Arial"/>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r>
          <rPr>
            <sz val="12"/>
            <color indexed="81"/>
            <rFont val="Arial"/>
            <family val="2"/>
          </rPr>
          <t xml:space="preserve">
</t>
        </r>
      </text>
    </comment>
    <comment ref="B381" authorId="1" shapeId="0">
      <text>
        <r>
          <rPr>
            <b/>
            <sz val="12"/>
            <color indexed="81"/>
            <rFont val="Arial"/>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r>
          <rPr>
            <sz val="12"/>
            <color indexed="81"/>
            <rFont val="Arial"/>
            <family val="2"/>
          </rPr>
          <t xml:space="preserve">
</t>
        </r>
      </text>
    </comment>
    <comment ref="B382" authorId="1" shapeId="0">
      <text>
        <r>
          <rPr>
            <b/>
            <sz val="12"/>
            <color indexed="81"/>
            <rFont val="Arial"/>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r>
          <rPr>
            <sz val="12"/>
            <color indexed="81"/>
            <rFont val="Arial"/>
            <family val="2"/>
          </rPr>
          <t xml:space="preserve">
</t>
        </r>
      </text>
    </comment>
    <comment ref="B383" authorId="1" shapeId="0">
      <text>
        <r>
          <rPr>
            <b/>
            <sz val="12"/>
            <color indexed="81"/>
            <rFont val="Arial"/>
            <family val="2"/>
          </rPr>
          <t>Asignaciones que prevén estimaciones por el porcentaje del importe total que se distribuye entre las  entidades federativas y de la parte correspondiente en materia de derechos.</t>
        </r>
        <r>
          <rPr>
            <sz val="12"/>
            <color indexed="81"/>
            <rFont val="Arial"/>
            <family val="2"/>
          </rPr>
          <t xml:space="preserve">
</t>
        </r>
      </text>
    </comment>
    <comment ref="B384" authorId="1" shapeId="0">
      <text>
        <r>
          <rPr>
            <b/>
            <sz val="12"/>
            <color indexed="81"/>
            <rFont val="Arial"/>
            <family val="2"/>
          </rPr>
          <t>Recursos de los estados a los municipios que se derivan del Sistema Nacional de Coordinación Fiscal, así como las que correspondan a sistemas estatales de coordinación fiscal determinados por las leyes correspondientes.</t>
        </r>
        <r>
          <rPr>
            <sz val="12"/>
            <color indexed="81"/>
            <rFont val="Arial"/>
            <family val="2"/>
          </rPr>
          <t xml:space="preserve">
</t>
        </r>
      </text>
    </comment>
    <comment ref="B385" authorId="1" shapeId="0">
      <text>
        <r>
          <rPr>
            <b/>
            <sz val="12"/>
            <color indexed="81"/>
            <rFont val="Arial"/>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r>
          <rPr>
            <sz val="12"/>
            <color indexed="81"/>
            <rFont val="Arial"/>
            <family val="2"/>
          </rPr>
          <t xml:space="preserve">
</t>
        </r>
      </text>
    </comment>
    <comment ref="B386" authorId="1" shapeId="0">
      <text>
        <r>
          <rPr>
            <b/>
            <sz val="12"/>
            <color indexed="81"/>
            <rFont val="Arial"/>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r>
          <rPr>
            <sz val="12"/>
            <color indexed="81"/>
            <rFont val="Arial"/>
            <family val="2"/>
          </rPr>
          <t xml:space="preserve">
</t>
        </r>
      </text>
    </comment>
    <comment ref="B387" authorId="1" shapeId="0">
      <text>
        <r>
          <rPr>
            <b/>
            <sz val="12"/>
            <color indexed="81"/>
            <rFont val="Arial"/>
            <family val="2"/>
          </rPr>
          <t xml:space="preserve">Asignaciones destinadas a cubrir los incentivos derivados de convenios de colaboración administrativa  que se celebren con otros órdenes de gobierno.
</t>
        </r>
      </text>
    </comment>
    <comment ref="B388" authorId="1" shapeId="0">
      <text>
        <r>
          <rPr>
            <b/>
            <sz val="12"/>
            <color indexed="81"/>
            <rFont val="Arial"/>
            <family val="2"/>
          </rPr>
          <t>Recursos que corresponden a las entidades federativas y municipios que se derivan del Sistema Nacional de Coordinación Fiscal, de conformidad a lo establecido por el capítulo V de la Ley de Coordinación Fiscal.</t>
        </r>
        <r>
          <rPr>
            <sz val="12"/>
            <color indexed="81"/>
            <rFont val="Arial"/>
            <family val="2"/>
          </rPr>
          <t xml:space="preserve">
</t>
        </r>
      </text>
    </comment>
    <comment ref="B389" authorId="1" shapeId="0">
      <text>
        <r>
          <rPr>
            <b/>
            <sz val="12"/>
            <color indexed="81"/>
            <rFont val="Arial"/>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r>
          <rPr>
            <sz val="12"/>
            <color indexed="81"/>
            <rFont val="Arial"/>
            <family val="2"/>
          </rPr>
          <t xml:space="preserve">
</t>
        </r>
      </text>
    </comment>
    <comment ref="B390" authorId="1" shapeId="0">
      <text>
        <r>
          <rPr>
            <b/>
            <sz val="12"/>
            <color indexed="81"/>
            <rFont val="Arial"/>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r>
          <rPr>
            <sz val="12"/>
            <color indexed="81"/>
            <rFont val="Arial"/>
            <family val="2"/>
          </rPr>
          <t xml:space="preserve">
</t>
        </r>
      </text>
    </comment>
    <comment ref="B391" authorId="1" shapeId="0">
      <text>
        <r>
          <rPr>
            <b/>
            <sz val="12"/>
            <color indexed="81"/>
            <rFont val="Arial"/>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r>
          <rPr>
            <sz val="12"/>
            <color indexed="81"/>
            <rFont val="Arial"/>
            <family val="2"/>
          </rPr>
          <t xml:space="preserve">
</t>
        </r>
      </text>
    </comment>
    <comment ref="B392" authorId="1" shapeId="0">
      <text>
        <r>
          <rPr>
            <b/>
            <sz val="12"/>
            <color indexed="81"/>
            <rFont val="Arial"/>
            <family val="2"/>
          </rPr>
          <t>Asignaciones destinadas a cubrir las aportaciones anuales para cada familia beneficiaria del Sistema de Protección Social en Salud, conforme al porcentaje y, en su caso, las actualizaciones que se determinen conforme a la Ley General de Salud.</t>
        </r>
        <r>
          <rPr>
            <sz val="12"/>
            <color indexed="81"/>
            <rFont val="Arial"/>
            <family val="2"/>
          </rPr>
          <t xml:space="preserve">
</t>
        </r>
      </text>
    </comment>
    <comment ref="B393" authorId="1" shapeId="0">
      <text>
        <r>
          <rPr>
            <b/>
            <sz val="12"/>
            <color indexed="81"/>
            <rFont val="Arial"/>
            <family val="2"/>
          </rPr>
          <t>Recursos destinados a compensar la disminución en ingresos participables a las entidades federativas y municipios.</t>
        </r>
        <r>
          <rPr>
            <sz val="12"/>
            <color indexed="81"/>
            <rFont val="Arial"/>
            <family val="2"/>
          </rPr>
          <t xml:space="preserve">
</t>
        </r>
      </text>
    </comment>
    <comment ref="B394" authorId="1" shapeId="0">
      <text>
        <r>
          <rPr>
            <b/>
            <sz val="12"/>
            <color indexed="81"/>
            <rFont val="Arial"/>
            <family val="2"/>
          </rPr>
          <t>Recursos asignados a un ente público y reasignado por éste a otro a través de convenios para su ejecución.</t>
        </r>
        <r>
          <rPr>
            <sz val="12"/>
            <color indexed="81"/>
            <rFont val="Arial"/>
            <family val="2"/>
          </rPr>
          <t xml:space="preserve">
</t>
        </r>
      </text>
    </comment>
    <comment ref="B395" authorId="1" shapeId="0">
      <text>
        <r>
          <rPr>
            <b/>
            <sz val="12"/>
            <color indexed="81"/>
            <rFont val="Arial"/>
            <family val="2"/>
          </rPr>
          <t>Asignaciones destinadas a los convenios que celebran los entes públicos con el propósito de reasignar la ejecución de funciones, programas o proyectos federales y, en su caso, recursos humanos o materiales.</t>
        </r>
        <r>
          <rPr>
            <sz val="12"/>
            <color indexed="81"/>
            <rFont val="Arial"/>
            <family val="2"/>
          </rPr>
          <t xml:space="preserve">
</t>
        </r>
      </text>
    </comment>
    <comment ref="B396" authorId="1" shapeId="0">
      <text>
        <r>
          <rPr>
            <b/>
            <sz val="12"/>
            <color indexed="81"/>
            <rFont val="Arial"/>
            <family val="2"/>
          </rPr>
          <t>Asignaciones destinadas a los convenios que  celebran los entes públicos con el propósito de descentralizar la ejecución de funciones, programas o proyectos federales y, en su caso, recursos humanos o materiales.</t>
        </r>
        <r>
          <rPr>
            <sz val="12"/>
            <color indexed="81"/>
            <rFont val="Arial"/>
            <family val="2"/>
          </rPr>
          <t xml:space="preserve">
</t>
        </r>
      </text>
    </comment>
    <comment ref="B397" authorId="1" shapeId="0">
      <text>
        <r>
          <rPr>
            <b/>
            <sz val="12"/>
            <color indexed="81"/>
            <rFont val="Arial"/>
            <family val="2"/>
          </rPr>
          <t>Asignaciones destinadas a otros convenios no especificados en las partidas anteriores que celebran los entes públicos.</t>
        </r>
        <r>
          <rPr>
            <sz val="12"/>
            <color indexed="81"/>
            <rFont val="Arial"/>
            <family val="2"/>
          </rPr>
          <t xml:space="preserve">
</t>
        </r>
      </text>
    </comment>
    <comment ref="B398" authorId="1" shapeId="0">
      <text>
        <r>
          <rPr>
            <b/>
            <sz val="12"/>
            <color indexed="81"/>
            <rFont val="Arial"/>
            <family val="2"/>
          </rPr>
          <t>Asignaciones destinadas a cubrir obligaciones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r>
          <rPr>
            <sz val="12"/>
            <color indexed="81"/>
            <rFont val="Arial"/>
            <family val="2"/>
          </rPr>
          <t xml:space="preserve">
</t>
        </r>
      </text>
    </comment>
    <comment ref="B399" authorId="1" shapeId="0">
      <text>
        <r>
          <rPr>
            <b/>
            <sz val="12"/>
            <color indexed="81"/>
            <rFont val="Arial"/>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r>
          <rPr>
            <sz val="12"/>
            <color indexed="81"/>
            <rFont val="Arial"/>
            <family val="2"/>
          </rPr>
          <t xml:space="preserve">
</t>
        </r>
      </text>
    </comment>
    <comment ref="B400" authorId="1" shapeId="0">
      <text>
        <r>
          <rPr>
            <b/>
            <sz val="12"/>
            <color indexed="81"/>
            <rFont val="Arial"/>
            <family val="2"/>
          </rPr>
          <t>Asignaciones destinadas a cubrir el pago principal derivado de los créditos contraídos en moneda nacional con instituciones de crédito establecidas en el territorio nacional.</t>
        </r>
        <r>
          <rPr>
            <sz val="12"/>
            <color indexed="81"/>
            <rFont val="Arial"/>
            <family val="2"/>
          </rPr>
          <t xml:space="preserve">
</t>
        </r>
      </text>
    </comment>
    <comment ref="B401" authorId="1" shapeId="0">
      <text>
        <r>
          <rPr>
            <b/>
            <sz val="12"/>
            <color indexed="81"/>
            <rFont val="Arial"/>
            <family val="2"/>
          </rPr>
          <t>Asignaciones para el pago del principal derivado de la colocación de valores por los entes públicos en territorio nacional.</t>
        </r>
        <r>
          <rPr>
            <sz val="12"/>
            <color indexed="81"/>
            <rFont val="Arial"/>
            <family val="2"/>
          </rPr>
          <t xml:space="preserve">
</t>
        </r>
      </text>
    </comment>
    <comment ref="B402" authorId="1" shapeId="0">
      <text>
        <r>
          <rPr>
            <b/>
            <sz val="12"/>
            <color indexed="81"/>
            <rFont val="Arial"/>
            <family val="2"/>
          </rPr>
          <t>Asignaciones para la amortización de financiamientos contraídos con arrendadoras nacionales o en el que su pago esté convenido en moneda nacional.</t>
        </r>
        <r>
          <rPr>
            <sz val="12"/>
            <color indexed="81"/>
            <rFont val="Arial"/>
            <family val="2"/>
          </rPr>
          <t xml:space="preserve">
</t>
        </r>
      </text>
    </comment>
    <comment ref="B403" authorId="1" shapeId="0">
      <text>
        <r>
          <rPr>
            <b/>
            <sz val="12"/>
            <color indexed="81"/>
            <rFont val="Arial"/>
            <family val="2"/>
          </rPr>
          <t>Asignaciones destinadas a cubrir el pago del principal, derivado de los créditos contraídos en moneda extranjera con bancos establecidos fuera del territorio nacional.</t>
        </r>
        <r>
          <rPr>
            <sz val="12"/>
            <color indexed="81"/>
            <rFont val="Arial"/>
            <family val="2"/>
          </rPr>
          <t xml:space="preserve">
</t>
        </r>
      </text>
    </comment>
    <comment ref="B404" authorId="1" shapeId="0">
      <text>
        <r>
          <rPr>
            <b/>
            <sz val="12"/>
            <color indexed="81"/>
            <rFont val="Arial"/>
            <family val="2"/>
          </rPr>
          <t>Asignaciones destinadas a cubrir el pago del principal de los financiamientos contratados con el Banco Internacional de Reconstrucción y Fomento, el Banco Interamericano de Desarrollo y otras instituciones análogas.</t>
        </r>
        <r>
          <rPr>
            <sz val="12"/>
            <color indexed="81"/>
            <rFont val="Arial"/>
            <family val="2"/>
          </rPr>
          <t xml:space="preserve">
</t>
        </r>
      </text>
    </comment>
    <comment ref="B405" authorId="1" shapeId="0">
      <text>
        <r>
          <rPr>
            <b/>
            <sz val="12"/>
            <color indexed="81"/>
            <rFont val="Arial"/>
            <family val="2"/>
          </rPr>
          <t>Asignaciones para el pago del principal derivado de los financiamientos otorgados por gobiernos extranjeros a través de sus instituciones de crédito.</t>
        </r>
        <r>
          <rPr>
            <sz val="12"/>
            <color indexed="81"/>
            <rFont val="Arial"/>
            <family val="2"/>
          </rPr>
          <t xml:space="preserve">
</t>
        </r>
      </text>
    </comment>
    <comment ref="B406" authorId="1" shapeId="0">
      <text>
        <r>
          <rPr>
            <b/>
            <sz val="12"/>
            <color indexed="81"/>
            <rFont val="Arial"/>
            <family val="2"/>
          </rPr>
          <t>Asignaciones para el pago del principal derivado de la colocación de títulos y valores mexicanos en los mercados extranjeros.</t>
        </r>
        <r>
          <rPr>
            <sz val="12"/>
            <color indexed="81"/>
            <rFont val="Arial"/>
            <family val="2"/>
          </rPr>
          <t xml:space="preserve">
</t>
        </r>
      </text>
    </comment>
    <comment ref="B407" authorId="1" shapeId="0">
      <text>
        <r>
          <rPr>
            <b/>
            <sz val="12"/>
            <color indexed="81"/>
            <rFont val="Arial"/>
            <family val="2"/>
          </rPr>
          <t>Asignaciones para la amortización de financiamientos contraídos con arrendadoras extranjeras en el que su pago esté convenido en moneda extranjera.</t>
        </r>
        <r>
          <rPr>
            <sz val="12"/>
            <color indexed="81"/>
            <rFont val="Arial"/>
            <family val="2"/>
          </rPr>
          <t xml:space="preserve">
</t>
        </r>
      </text>
    </comment>
    <comment ref="B408" authorId="1" shapeId="0">
      <text>
        <r>
          <rPr>
            <b/>
            <sz val="12"/>
            <color indexed="81"/>
            <rFont val="Arial"/>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r>
          <rPr>
            <sz val="12"/>
            <color indexed="81"/>
            <rFont val="Arial"/>
            <family val="2"/>
          </rPr>
          <t xml:space="preserve">
</t>
        </r>
      </text>
    </comment>
    <comment ref="B409" authorId="1" shapeId="0">
      <text>
        <r>
          <rPr>
            <b/>
            <sz val="12"/>
            <color indexed="81"/>
            <rFont val="Arial"/>
            <family val="2"/>
          </rPr>
          <t>Asignaciones destinadas al pago de intereses derivados de los créditos contratados con instituciones de crédito nacionales.</t>
        </r>
        <r>
          <rPr>
            <sz val="12"/>
            <color indexed="81"/>
            <rFont val="Arial"/>
            <family val="2"/>
          </rPr>
          <t xml:space="preserve">
</t>
        </r>
      </text>
    </comment>
    <comment ref="B410" authorId="1" shapeId="0">
      <text>
        <r>
          <rPr>
            <b/>
            <sz val="12"/>
            <color indexed="81"/>
            <rFont val="Arial"/>
            <family val="2"/>
          </rPr>
          <t>Asignaciones destinadas al pago de intereses por la colocación de títulos y valores gubernamentales colocados en territorio nacional.</t>
        </r>
        <r>
          <rPr>
            <sz val="12"/>
            <color indexed="81"/>
            <rFont val="Arial"/>
            <family val="2"/>
          </rPr>
          <t xml:space="preserve">
</t>
        </r>
      </text>
    </comment>
    <comment ref="B411" authorId="1" shapeId="0">
      <text>
        <r>
          <rPr>
            <b/>
            <sz val="12"/>
            <color indexed="81"/>
            <rFont val="Arial"/>
            <family val="2"/>
          </rPr>
          <t>Asignaciones destinadas al pago de intereses derivado de la contratación de arrendamientos financieros nacionales.</t>
        </r>
        <r>
          <rPr>
            <sz val="12"/>
            <color indexed="81"/>
            <rFont val="Arial"/>
            <family val="2"/>
          </rPr>
          <t xml:space="preserve">
</t>
        </r>
      </text>
    </comment>
    <comment ref="B412" authorId="1" shapeId="0">
      <text>
        <r>
          <rPr>
            <b/>
            <sz val="12"/>
            <color indexed="81"/>
            <rFont val="Arial"/>
            <family val="2"/>
          </rPr>
          <t>Asignaciones destinadas al pago de intereses derivados de créditos contratados con la banca comercial externa.</t>
        </r>
        <r>
          <rPr>
            <sz val="12"/>
            <color indexed="81"/>
            <rFont val="Arial"/>
            <family val="2"/>
          </rPr>
          <t xml:space="preserve">
</t>
        </r>
      </text>
    </comment>
    <comment ref="B413" authorId="1" shapeId="0">
      <text>
        <r>
          <rPr>
            <b/>
            <sz val="12"/>
            <color indexed="81"/>
            <rFont val="Arial"/>
            <family val="2"/>
          </rPr>
          <t>Asignaciones destinadas al pago de intereses por la contratación de financiamientos con el Banco Internacional de Reconstrucción y Fomento, el Banco Interamericano de Desarrollo y otras instituciones análogas.</t>
        </r>
        <r>
          <rPr>
            <sz val="12"/>
            <color indexed="81"/>
            <rFont val="Arial"/>
            <family val="2"/>
          </rPr>
          <t xml:space="preserve">
</t>
        </r>
      </text>
    </comment>
    <comment ref="B414" authorId="1" shapeId="0">
      <text>
        <r>
          <rPr>
            <b/>
            <sz val="12"/>
            <color indexed="81"/>
            <rFont val="Arial"/>
            <family val="2"/>
          </rPr>
          <t>Asignaciones destinadas al pago de intereses por la contratación de financiamientos otorgados por gobiernos extranjeros, a través de sus instituciones de crédito.</t>
        </r>
        <r>
          <rPr>
            <sz val="12"/>
            <color indexed="81"/>
            <rFont val="Arial"/>
            <family val="2"/>
          </rPr>
          <t xml:space="preserve">
</t>
        </r>
      </text>
    </comment>
    <comment ref="B415" authorId="1" shapeId="0">
      <text>
        <r>
          <rPr>
            <b/>
            <sz val="12"/>
            <color indexed="81"/>
            <rFont val="Arial"/>
            <family val="2"/>
          </rPr>
          <t>Asignaciones destinadas al pago de intereses por la colocación de títulos y valores mexicanos en los mercados extranjeros.</t>
        </r>
        <r>
          <rPr>
            <sz val="12"/>
            <color indexed="81"/>
            <rFont val="Arial"/>
            <family val="2"/>
          </rPr>
          <t xml:space="preserve">
</t>
        </r>
      </text>
    </comment>
    <comment ref="B416" authorId="1" shapeId="0">
      <text>
        <r>
          <rPr>
            <b/>
            <sz val="12"/>
            <color indexed="81"/>
            <rFont val="Arial"/>
            <family val="2"/>
          </rPr>
          <t>Asignaciones destinadas al pago de intereses por concepto de arrendamientos financieros contratados con arrendadoras extranjeras en el que su pago esté establecido en moneda extranjera.</t>
        </r>
        <r>
          <rPr>
            <sz val="12"/>
            <color indexed="81"/>
            <rFont val="Arial"/>
            <family val="2"/>
          </rPr>
          <t xml:space="preserve">
</t>
        </r>
      </text>
    </comment>
    <comment ref="B417" authorId="1" shapeId="0">
      <text>
        <r>
          <rPr>
            <b/>
            <sz val="12"/>
            <color indexed="81"/>
            <rFont val="Arial"/>
            <family val="2"/>
          </rPr>
          <t>Asignaciones destinadas a cubrir las comisiones derivadas de los diversos créditos o financiamientos autorizados o ratificados por el Congreso de la Unión, pagaderos en el interior y exterior del país, tanto en moneda nacional como extranjera.</t>
        </r>
        <r>
          <rPr>
            <sz val="12"/>
            <color indexed="81"/>
            <rFont val="Arial"/>
            <family val="2"/>
          </rPr>
          <t xml:space="preserve">
</t>
        </r>
      </text>
    </comment>
    <comment ref="B418" authorId="1" shapeId="0">
      <text>
        <r>
          <rPr>
            <b/>
            <sz val="12"/>
            <color indexed="81"/>
            <rFont val="Arial"/>
            <family val="2"/>
          </rPr>
          <t>Asignaciones destinadas al pago de obligaciones derivadas del servicio de la deuda contratada en territorio nacional.</t>
        </r>
        <r>
          <rPr>
            <sz val="12"/>
            <color indexed="81"/>
            <rFont val="Arial"/>
            <family val="2"/>
          </rPr>
          <t xml:space="preserve">
</t>
        </r>
      </text>
    </comment>
    <comment ref="B419" authorId="1" shapeId="0">
      <text>
        <r>
          <rPr>
            <b/>
            <sz val="12"/>
            <color indexed="81"/>
            <rFont val="Arial"/>
            <family val="2"/>
          </rPr>
          <t>Asignaciones destinadas al pago de obligaciones derivadas del servicio de la deuda contratada fuera del territorio nacional.</t>
        </r>
        <r>
          <rPr>
            <sz val="12"/>
            <color indexed="81"/>
            <rFont val="Arial"/>
            <family val="2"/>
          </rPr>
          <t xml:space="preserve">
</t>
        </r>
      </text>
    </comment>
    <comment ref="B420" authorId="1" shapeId="0">
      <text>
        <r>
          <rPr>
            <b/>
            <sz val="12"/>
            <color indexed="81"/>
            <rFont val="Arial"/>
            <family val="2"/>
          </rPr>
          <t>Asignaciones destinadas a cubrir los gastos derivados de los diversos créditos o financiamientos autorizados o ratificados por el Congreso de la Unión, pagaderos en el interior y exterior del país, tanto en moneda nacional como extranjera.</t>
        </r>
        <r>
          <rPr>
            <sz val="12"/>
            <color indexed="81"/>
            <rFont val="Arial"/>
            <family val="2"/>
          </rPr>
          <t xml:space="preserve">
</t>
        </r>
      </text>
    </comment>
    <comment ref="B421" authorId="1" shapeId="0">
      <text>
        <r>
          <rPr>
            <b/>
            <sz val="12"/>
            <color indexed="81"/>
            <rFont val="Arial"/>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r>
          <rPr>
            <sz val="12"/>
            <color indexed="81"/>
            <rFont val="Arial"/>
            <family val="2"/>
          </rPr>
          <t xml:space="preserve">
</t>
        </r>
      </text>
    </comment>
    <comment ref="B422" authorId="1" shapeId="0">
      <text>
        <r>
          <rPr>
            <b/>
            <sz val="12"/>
            <color indexed="81"/>
            <rFont val="Arial"/>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r>
          <rPr>
            <sz val="12"/>
            <color indexed="81"/>
            <rFont val="Arial"/>
            <family val="2"/>
          </rPr>
          <t xml:space="preserve">
</t>
        </r>
      </text>
    </comment>
    <comment ref="B423" authorId="1" shapeId="0">
      <text>
        <r>
          <rPr>
            <b/>
            <sz val="12"/>
            <color indexed="81"/>
            <rFont val="Arial"/>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r>
          <rPr>
            <sz val="12"/>
            <color indexed="81"/>
            <rFont val="Arial"/>
            <family val="2"/>
          </rPr>
          <t xml:space="preserve">
</t>
        </r>
      </text>
    </comment>
    <comment ref="B424" authorId="1" shapeId="0">
      <text>
        <r>
          <rPr>
            <b/>
            <sz val="12"/>
            <color indexed="81"/>
            <rFont val="Arial"/>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r>
          <rPr>
            <sz val="12"/>
            <color indexed="81"/>
            <rFont val="Arial"/>
            <family val="2"/>
          </rPr>
          <t xml:space="preserve">
</t>
        </r>
      </text>
    </comment>
    <comment ref="B425" authorId="1" shapeId="0">
      <text>
        <r>
          <rPr>
            <b/>
            <sz val="12"/>
            <color indexed="81"/>
            <rFont val="Arial"/>
            <family val="2"/>
          </rPr>
          <t>Asignaciones destinadas al apoyo de los ahorradores y deudores de la banca y del saneamiento del sistema financiero nacional.</t>
        </r>
        <r>
          <rPr>
            <sz val="12"/>
            <color indexed="81"/>
            <rFont val="Arial"/>
            <family val="2"/>
          </rPr>
          <t xml:space="preserve">
</t>
        </r>
      </text>
    </comment>
    <comment ref="B426" authorId="1" shapeId="0">
      <text>
        <r>
          <rPr>
            <b/>
            <sz val="12"/>
            <color indexed="81"/>
            <rFont val="Arial"/>
            <family val="2"/>
          </rPr>
          <t>Asignaciones para cubrir compromisos derivados de programas de apoyo y saneamiento del sistema financiero nacional.</t>
        </r>
        <r>
          <rPr>
            <sz val="12"/>
            <color indexed="81"/>
            <rFont val="Arial"/>
            <family val="2"/>
          </rPr>
          <t xml:space="preserve">
</t>
        </r>
      </text>
    </comment>
    <comment ref="B427" authorId="1" shapeId="0">
      <text>
        <r>
          <rPr>
            <b/>
            <sz val="12"/>
            <color indexed="81"/>
            <rFont val="Arial"/>
            <family val="2"/>
          </rPr>
          <t>Asignaciones, destinadas a cubrir compromisos por la aplicación de programas de apoyo a ahorradores y deudores.</t>
        </r>
        <r>
          <rPr>
            <sz val="12"/>
            <color indexed="81"/>
            <rFont val="Arial"/>
            <family val="2"/>
          </rPr>
          <t xml:space="preserve">
</t>
        </r>
      </text>
    </comment>
    <comment ref="B428" authorId="1" shapeId="0">
      <text>
        <r>
          <rPr>
            <b/>
            <sz val="12"/>
            <color indexed="81"/>
            <rFont val="Arial"/>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r>
          <rPr>
            <sz val="12"/>
            <color indexed="81"/>
            <rFont val="Arial"/>
            <family val="2"/>
          </rPr>
          <t xml:space="preserve">
</t>
        </r>
      </text>
    </comment>
    <comment ref="B429" authorId="1" shapeId="0">
      <text>
        <r>
          <rPr>
            <b/>
            <sz val="12"/>
            <color indexed="81"/>
            <rFont val="Arial"/>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r>
          <rPr>
            <sz val="12"/>
            <color indexed="81"/>
            <rFont val="Arial"/>
            <family val="2"/>
          </rPr>
          <t xml:space="preserve">
</t>
        </r>
      </text>
    </comment>
  </commentList>
</comments>
</file>

<file path=xl/comments9.xml><?xml version="1.0" encoding="utf-8"?>
<comments xmlns="http://schemas.openxmlformats.org/spreadsheetml/2006/main">
  <authors>
    <author>pedro.monarrez</author>
    <author>Hamlet Rodríguez</author>
  </authors>
  <commentList>
    <comment ref="F91"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137"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G137" authorId="1" shapeId="0">
      <text>
        <r>
          <rPr>
            <b/>
            <sz val="9"/>
            <color indexed="81"/>
            <rFont val="Tahoma"/>
            <family val="2"/>
          </rPr>
          <t>1,267,271.90</t>
        </r>
      </text>
    </comment>
    <comment ref="F138"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139"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G150" authorId="1" shapeId="0">
      <text>
        <r>
          <rPr>
            <b/>
            <sz val="9"/>
            <color indexed="81"/>
            <rFont val="Tahoma"/>
            <family val="2"/>
          </rPr>
          <t>2100000</t>
        </r>
      </text>
    </comment>
    <comment ref="F172"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173"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174"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175"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178"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179"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180"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09"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210"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11"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17"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31"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232"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33"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34"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G242" authorId="1" shapeId="0">
      <text>
        <r>
          <rPr>
            <b/>
            <sz val="9"/>
            <color indexed="81"/>
            <rFont val="Tahoma"/>
            <family val="2"/>
          </rPr>
          <t>2800000</t>
        </r>
      </text>
    </comment>
    <comment ref="G253" authorId="1" shapeId="0">
      <text>
        <r>
          <rPr>
            <b/>
            <sz val="9"/>
            <color indexed="81"/>
            <rFont val="Tahoma"/>
            <family val="2"/>
          </rPr>
          <t>2,000,000</t>
        </r>
      </text>
    </comment>
    <comment ref="N253" authorId="1" shapeId="0">
      <text>
        <r>
          <rPr>
            <b/>
            <sz val="9"/>
            <color indexed="81"/>
            <rFont val="Tahoma"/>
            <family val="2"/>
          </rPr>
          <t xml:space="preserve">3,000,000
</t>
        </r>
      </text>
    </comment>
    <comment ref="F266"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267"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68"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76"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277"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78"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296"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26"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327"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28"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45"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346"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47"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56"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78"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95"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396"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397"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412"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414"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469" authorId="0"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F470"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471"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F490" authorId="0"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List>
</comments>
</file>

<file path=xl/sharedStrings.xml><?xml version="1.0" encoding="utf-8"?>
<sst xmlns="http://schemas.openxmlformats.org/spreadsheetml/2006/main" count="15082" uniqueCount="2163">
  <si>
    <t>No.</t>
  </si>
  <si>
    <t>Suma</t>
  </si>
  <si>
    <t>Derechos</t>
  </si>
  <si>
    <t>Contribuciones de mejoras</t>
  </si>
  <si>
    <t>F</t>
  </si>
  <si>
    <t>DESCRIPCIÓN</t>
  </si>
  <si>
    <t>Anual</t>
  </si>
  <si>
    <t>CONCEPTOS</t>
  </si>
  <si>
    <t>I N G R E S O S</t>
  </si>
  <si>
    <t>IMPUESTOS</t>
  </si>
  <si>
    <t>Impuesto Sobre los Ingresos</t>
  </si>
  <si>
    <t>Impuestos Sobre Patrimonio</t>
  </si>
  <si>
    <t>Impuestos Sobre la Producción, el Consumo y las Transacciones</t>
  </si>
  <si>
    <t>Impuestos al Comercio Exterior</t>
  </si>
  <si>
    <t>Impuestos Sobre Nóminas y Asimilables</t>
  </si>
  <si>
    <t>Impuestos Ecológicos</t>
  </si>
  <si>
    <t>Accesorios</t>
  </si>
  <si>
    <t>Otros Impuestos</t>
  </si>
  <si>
    <t>CUOTAS Y APORTACIONES DE SEGURIDAD SOCIAL</t>
  </si>
  <si>
    <t>CONTRIBUCIONES DE MEJORAS</t>
  </si>
  <si>
    <t>Contribuciones de Mejoras por Obras Públicas</t>
  </si>
  <si>
    <t>DERECHOS.</t>
  </si>
  <si>
    <t>PRODUCTOS</t>
  </si>
  <si>
    <t>Productos de capital</t>
  </si>
  <si>
    <t>APROVECHAMIENTOS</t>
  </si>
  <si>
    <t>Otros aprovechamientos</t>
  </si>
  <si>
    <t>INGRESOS POR VENTA DE BIENES Y SERVICIOS</t>
  </si>
  <si>
    <t>PARTICIPACIONES Y APORTACIONES</t>
  </si>
  <si>
    <t>Participaciones</t>
  </si>
  <si>
    <t>Aportaciones</t>
  </si>
  <si>
    <t>Convenios</t>
  </si>
  <si>
    <t>OTROS INGRESOS Y BENEFICIOS</t>
  </si>
  <si>
    <t>INGRESOS DERIVADOS DE FINANCIAMIENTO</t>
  </si>
  <si>
    <t>TI</t>
  </si>
  <si>
    <t>Descripción</t>
  </si>
  <si>
    <t>%</t>
  </si>
  <si>
    <t>INGRESOS DE GESTIÓN</t>
  </si>
  <si>
    <t>PARTICIPACIONES, APORTACIONES, TRANSFERENCIAS, ASIGNACIONES, SUBSIDIOS y OTRAS AYUDAS</t>
  </si>
  <si>
    <t>OTROS INGRESOS</t>
  </si>
  <si>
    <t>FF</t>
  </si>
  <si>
    <t>FINANCIAMIENTOS INTERNOS</t>
  </si>
  <si>
    <t>INGRESOS PROPIOS</t>
  </si>
  <si>
    <t>RECURSOS FEDERALES</t>
  </si>
  <si>
    <t>RECURSOS ESTATALES</t>
  </si>
  <si>
    <t>OTROS RECURSOS</t>
  </si>
  <si>
    <t xml:space="preserve">E G R E S O S </t>
  </si>
  <si>
    <t>SERVICIOS PERSONALES</t>
  </si>
  <si>
    <t>Remuneraciones al Personal de Carácter Permanente</t>
  </si>
  <si>
    <t>Remuneraciones al Personal de Carácter Transitorio</t>
  </si>
  <si>
    <t>Remuneraciones Adicionales Especiales</t>
  </si>
  <si>
    <t>Seguridad Social</t>
  </si>
  <si>
    <t>Otras Prestaciones Sociales y Económicas</t>
  </si>
  <si>
    <t>Previsiones</t>
  </si>
  <si>
    <t>Pago Estímulos a Servidores Públicos</t>
  </si>
  <si>
    <t>MATERIALES Y SUMINISTROS</t>
  </si>
  <si>
    <t>Materiales de Administración, Emisión de Documentos y Artículos Oficiales</t>
  </si>
  <si>
    <t>Alimentos y Autensilios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</si>
  <si>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</si>
  <si>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</si>
  <si>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</si>
  <si>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</si>
  <si>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</si>
  <si>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de Seguridad</t>
  </si>
  <si>
    <t>Herramientas, Refacciones y Accesorios Menores</t>
  </si>
  <si>
    <t>SERVICIOS GENERALES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</si>
  <si>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</si>
  <si>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</si>
  <si>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</si>
  <si>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</si>
  <si>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</si>
  <si>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</si>
  <si>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</si>
  <si>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</si>
  <si>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</si>
  <si>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</si>
  <si>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Transferencias internas y Asignaciones al Sector Público</t>
  </si>
  <si>
    <t>Transferencias al Resto del Sector Público</t>
  </si>
  <si>
    <t>Susbsidios y Subvenciones</t>
  </si>
  <si>
    <t>Ayudas Sociales</t>
  </si>
  <si>
    <t>Pensiones y Jubilaciones</t>
  </si>
  <si>
    <t>Transferencias a Fideicomisos, Mandatos y Análogos</t>
  </si>
  <si>
    <t>Transferencias a la Seguridad Social</t>
  </si>
  <si>
    <t>Donativos</t>
  </si>
  <si>
    <t>Transferencias al Exterior</t>
  </si>
  <si>
    <t>BIENES MUEBLES, INMUEBLES E INTANGIBLES</t>
  </si>
  <si>
    <t>Mobiliario y Equipo de Administración</t>
  </si>
  <si>
    <t>Mobiliario y Equipo Educacional y Recreativo</t>
  </si>
  <si>
    <t>Equiipo e Instrumental Médico y de Laboratorio</t>
  </si>
  <si>
    <t>Vehículos y Equipo de Transporte</t>
  </si>
  <si>
    <t>Equipo de Defensa y Seguridad</t>
  </si>
  <si>
    <t>Maquinaria, Otros Equipos y Herramientas</t>
  </si>
  <si>
    <t>Activos Biológicos</t>
  </si>
  <si>
    <t>Bienes Inmuebles</t>
  </si>
  <si>
    <t>Activos Intangibles</t>
  </si>
  <si>
    <t>INVERSIÓN PÚBLICA</t>
  </si>
  <si>
    <t>Obra Pública en Bienes de Dominio Público</t>
  </si>
  <si>
    <t>Obra Pública en Bienes de Dominio Propios</t>
  </si>
  <si>
    <t>Proyectos Productivos y Acciones de Fomento</t>
  </si>
  <si>
    <t>INVERSIONES FINANCIERAS Y OTRAS PROVISIONES</t>
  </si>
  <si>
    <t>Inversiones para el Fomento de Actividades Productivas</t>
  </si>
  <si>
    <t>Acciones y Participaciones de Capital</t>
  </si>
  <si>
    <t>Compra de Títulos y Valores</t>
  </si>
  <si>
    <t>Conseción de Préstamos</t>
  </si>
  <si>
    <t>Inversiones en Fideicomisos, Mandatos y Otros Análogos</t>
  </si>
  <si>
    <t>Otras Inversiones Financieras</t>
  </si>
  <si>
    <t>Provisiones para Contingencias y Otras Erogaciones Especiales</t>
  </si>
  <si>
    <t>DEUDA PÚBLICA</t>
  </si>
  <si>
    <t>Amortización de la Deuda Pública</t>
  </si>
  <si>
    <t>Intereses de la Deuda Pública</t>
  </si>
  <si>
    <t>Comisiones de la Deuda Pública</t>
  </si>
  <si>
    <t>Gastos de la Deuda Pública</t>
  </si>
  <si>
    <t>Costo por Coberturas</t>
  </si>
  <si>
    <t>Adeudos de Ejercicios Fiscales Anteriores (ADEFAS)</t>
  </si>
  <si>
    <t>TG</t>
  </si>
  <si>
    <t>GASTO CORRIENTE</t>
  </si>
  <si>
    <t>GASTO DE CAPITAL</t>
  </si>
  <si>
    <t>AMORTIZACIÓN DE LA DEUDA Y DISMINUCIÓN DE PASIVOS</t>
  </si>
  <si>
    <t>CRI/LI</t>
  </si>
  <si>
    <t>INGRESO ESTIMADO ANUAL</t>
  </si>
  <si>
    <t>IMPUESTOS SOBRE LOS INGRESOS</t>
  </si>
  <si>
    <t>Impuestos sobre espectáculos públicos</t>
  </si>
  <si>
    <t>Función de circo y espectáculos de carpa</t>
  </si>
  <si>
    <t>Conciertos, presentación de artistas, conciertos, audiciones musicales, funciones de box, lucha libre, futbol, básquetbol, beisbol y otros espectáculos deportivos.</t>
  </si>
  <si>
    <t>Peleas de gallos, palenques, carreras de caballos y similares</t>
  </si>
  <si>
    <t>Eventos y espectáculos deportivos</t>
  </si>
  <si>
    <t>Espectáculos culturales, teatrales, ballet, ópera y taurinos</t>
  </si>
  <si>
    <t>Espectáculos taurinos y ecuestres</t>
  </si>
  <si>
    <t>Otros espectáculos públicos</t>
  </si>
  <si>
    <t>IMPUESTOS SOBRE EL PATRIMONIO</t>
  </si>
  <si>
    <t>Impuesto predial</t>
  </si>
  <si>
    <t>Predios rústicos</t>
  </si>
  <si>
    <t>Predios urbanos</t>
  </si>
  <si>
    <t>Impuesto sobre transmisiones patrimoniales</t>
  </si>
  <si>
    <t>Adquisición de departamentos, viviendas y casas para habitación</t>
  </si>
  <si>
    <t>Regularización de terrenos</t>
  </si>
  <si>
    <t>Impuestos sobre negocios jurídicos</t>
  </si>
  <si>
    <t>Construcción de inmuebles</t>
  </si>
  <si>
    <t>Reconstrucción de inmuebles</t>
  </si>
  <si>
    <t>Ampliación de inmuebles</t>
  </si>
  <si>
    <t>IMPUESTO SOBRE LA PRODUCCIÓN, EL CONSUMO Y LAS TRANSACCIONES</t>
  </si>
  <si>
    <t>IMPUESTOS AL COMERCIO EXTERIOR</t>
  </si>
  <si>
    <t>IMPUESTOS SOBRE NÓMINAS Y ASIMILABLES</t>
  </si>
  <si>
    <t>IMPUESTOS ECOLÓGICOS</t>
  </si>
  <si>
    <t>ACCESORIOS DE LOS IMPUESTOS</t>
  </si>
  <si>
    <t>Recargos</t>
  </si>
  <si>
    <t>Falta de pago</t>
  </si>
  <si>
    <t>Multas</t>
  </si>
  <si>
    <t>Infracciones</t>
  </si>
  <si>
    <t>Intereses</t>
  </si>
  <si>
    <t>Plazo de créditos fiscales</t>
  </si>
  <si>
    <t>Gastos de ejecución y de embargo</t>
  </si>
  <si>
    <t>Gastos de notificación</t>
  </si>
  <si>
    <t>Gastos de embargo</t>
  </si>
  <si>
    <t>Otros gastos del procedimiento</t>
  </si>
  <si>
    <t>Otros no especificados</t>
  </si>
  <si>
    <t>Otros  accesorios</t>
  </si>
  <si>
    <t>OTROS IMPUESTOS</t>
  </si>
  <si>
    <t>Impuestos extraordinarios</t>
  </si>
  <si>
    <t>APORTACIONES PARA FONDOS DE VIVIENDA</t>
  </si>
  <si>
    <t xml:space="preserve">CUOTAS PARA EL SEGURO SOCIAL </t>
  </si>
  <si>
    <t>CUOTAS DE AHORRO PARA EL RETIRO</t>
  </si>
  <si>
    <t>OTRAS CUOTAS Y APORTACIONES PARA LA SEGURIDAD SOCIAL</t>
  </si>
  <si>
    <t>ACCESORIOS</t>
  </si>
  <si>
    <t>CONTRIBUCIÓN DE MEJORAS POR OBRAS PÚBLICAS</t>
  </si>
  <si>
    <t>Contribuciones de mejoras por obras públicas</t>
  </si>
  <si>
    <t>DERECHOS</t>
  </si>
  <si>
    <t>DERECHOS POR EL USO, GOCE, APROVECHAMIENTO O EXPLOTACIÓN DE BIENES DE DOMINIO PÚBLICO</t>
  </si>
  <si>
    <t>Uso del piso</t>
  </si>
  <si>
    <t>Estacionamientos exclusivos</t>
  </si>
  <si>
    <t>Puestos permanentes y eventuales</t>
  </si>
  <si>
    <t>Actividades comerciales e industriales</t>
  </si>
  <si>
    <t>Espectáculos y diversiones públicas</t>
  </si>
  <si>
    <t>Otros fines o actividades no previstas</t>
  </si>
  <si>
    <t>Estacionamientos</t>
  </si>
  <si>
    <t>Concesión de estacionamientos</t>
  </si>
  <si>
    <t>De los Cementerios de dominio público</t>
  </si>
  <si>
    <t>Lotes uso perpetuidad y temporal</t>
  </si>
  <si>
    <t>Mantenimiento</t>
  </si>
  <si>
    <t>Venta de gavetas a perpetuidad</t>
  </si>
  <si>
    <t>Otros</t>
  </si>
  <si>
    <t>Uso, goce, aprovechamiento o explotación de otros bienes de dominio público</t>
  </si>
  <si>
    <t>Arrendamiento o concesión de locales en mercados</t>
  </si>
  <si>
    <t xml:space="preserve">Arrendamiento o concesión de kioscos en plazas y jardines </t>
  </si>
  <si>
    <t>Arrendamiento o concesión de escusados y baños</t>
  </si>
  <si>
    <t>Arrendamiento de inmuebles para anuncios</t>
  </si>
  <si>
    <t>Otros arrendamientos o concesiones de bienes</t>
  </si>
  <si>
    <t>DERECHOS A LOS HIDROCARBUROS</t>
  </si>
  <si>
    <t>DERECHOS POR PRESTACIÓN DE SERVICIOS</t>
  </si>
  <si>
    <t>Licencias y permisos de giros</t>
  </si>
  <si>
    <t>Licencias, permisos o autorización de giros con venta de bebidas alcohólicas</t>
  </si>
  <si>
    <t>Licencias, permisos o autorización de giros con servicios de bebidas alcohólicas</t>
  </si>
  <si>
    <t>Licencias, permisos o autorización de otros conceptos distintos a los anteriores giros con bebidas alcohólicas</t>
  </si>
  <si>
    <t>Permiso para el funcionamiento de horario extraordinario</t>
  </si>
  <si>
    <t>Licencias y permisos para anuncios</t>
  </si>
  <si>
    <t>Licencias y permisos de anuncios permanentes</t>
  </si>
  <si>
    <t>Licencias y permisos de anuncios eventuales</t>
  </si>
  <si>
    <t>Licencias y permisos de anunció distintos a los anteriores</t>
  </si>
  <si>
    <t>Licencias de construcción, reconstrucción, reparación o demolición de obras</t>
  </si>
  <si>
    <t>Licencias de construcción</t>
  </si>
  <si>
    <t>Licencias para demolición</t>
  </si>
  <si>
    <t>Licencias para remodelación</t>
  </si>
  <si>
    <t>Licencias para reconstrucción, reestructuración o adaptación</t>
  </si>
  <si>
    <t>Licencias para ocupación provisional en la vía pública</t>
  </si>
  <si>
    <t>Licencias para movimientos de tierras</t>
  </si>
  <si>
    <t>Licencias similares no previstas en las anteriores</t>
  </si>
  <si>
    <t>Alineamiento, designación de número oficial e inspección</t>
  </si>
  <si>
    <t>Alineamiento</t>
  </si>
  <si>
    <t>Designación de número oficial</t>
  </si>
  <si>
    <t>Inspección de valor sobre inmuebles</t>
  </si>
  <si>
    <t>Otros servicios similares</t>
  </si>
  <si>
    <t>Licencias de cambio de régimen de propiedad y urbanización</t>
  </si>
  <si>
    <t>Licencia de cambio de régimen de propiedad</t>
  </si>
  <si>
    <t>Licencia de urbanización</t>
  </si>
  <si>
    <t>Peritaje, dictamen e inspección de carácter extraordinario</t>
  </si>
  <si>
    <t>Medición de terrenos</t>
  </si>
  <si>
    <t>Autorización para romper pavimento, banquetas o machuelos</t>
  </si>
  <si>
    <t>Autorización para construcciones de infraestructura en la vía pública</t>
  </si>
  <si>
    <t>Servicios de sanidad</t>
  </si>
  <si>
    <t>Inhumaciones y reinhumaciones</t>
  </si>
  <si>
    <t>Exhumaciones</t>
  </si>
  <si>
    <t>Servicio de cremación</t>
  </si>
  <si>
    <t>Traslado de cadáveres fuera del municipio</t>
  </si>
  <si>
    <t>Servicio de limpieza, recolección, traslado, tratamiento y disposición final de residuos</t>
  </si>
  <si>
    <t>Recolección y traslado de basura, desechos o desperdicios no peligrosos</t>
  </si>
  <si>
    <t>Recolección y traslado de basura, desechos o desperdicios peligrosos</t>
  </si>
  <si>
    <t>Limpieza de lotes baldíos, jardines, prados, banquetas y similares</t>
  </si>
  <si>
    <t>Servicio exclusivo de camiones de aseo</t>
  </si>
  <si>
    <t>Por utilizar tiraderos y rellenos sanitarios del municipio</t>
  </si>
  <si>
    <t>Servicio doméstico</t>
  </si>
  <si>
    <t>Servicio no doméstico</t>
  </si>
  <si>
    <t>Predios baldíos</t>
  </si>
  <si>
    <t>Servicios en localidades</t>
  </si>
  <si>
    <t>20% para el saneamiento de las aguas residuales</t>
  </si>
  <si>
    <t>2% o 3% para la infraestructura básica existente</t>
  </si>
  <si>
    <t>Aprovechamiento de la infraestructura básica existente</t>
  </si>
  <si>
    <t>Conexión o reconexión al servicio</t>
  </si>
  <si>
    <t>Rastro</t>
  </si>
  <si>
    <t>Autorización de matanza</t>
  </si>
  <si>
    <t>Autorización de salida de animales del rastro para envíos fuera del municipio</t>
  </si>
  <si>
    <t>Autorización de la introducción de ganado al rastro en horas extraordinarias</t>
  </si>
  <si>
    <t>Sello de inspección sanitaria</t>
  </si>
  <si>
    <t>Acarreo de carnes en camiones del municipio</t>
  </si>
  <si>
    <t>Servicios de matanza en el rastro municipal</t>
  </si>
  <si>
    <t>Venta de productos obtenidos en el rastro</t>
  </si>
  <si>
    <t>Otros servicios prestados por el rastro municipal</t>
  </si>
  <si>
    <t>Registro civil</t>
  </si>
  <si>
    <t xml:space="preserve">Servicios en oficina fuera del horario </t>
  </si>
  <si>
    <t>Servicios a domicilio</t>
  </si>
  <si>
    <t>Anotaciones e inserciones en actas</t>
  </si>
  <si>
    <t>Certificaciones</t>
  </si>
  <si>
    <t>Expedición de certificados, certificaciones, constancias o copias certificadas</t>
  </si>
  <si>
    <t>Extractos de actas</t>
  </si>
  <si>
    <t>Dictámenes de trazo, uso y destino</t>
  </si>
  <si>
    <t>Servicios de catastro</t>
  </si>
  <si>
    <t>Copias de planos</t>
  </si>
  <si>
    <t>Certificaciones catastrales</t>
  </si>
  <si>
    <t>Informes catastrales</t>
  </si>
  <si>
    <t>Deslindes catastrales</t>
  </si>
  <si>
    <t>Dictámenes catastrales</t>
  </si>
  <si>
    <t>Revisión y autorización de avalúos</t>
  </si>
  <si>
    <t>OTROS DERECHOS</t>
  </si>
  <si>
    <t>Derechos no especificados</t>
  </si>
  <si>
    <t>Servicios prestados en horas hábiles</t>
  </si>
  <si>
    <t>Servicios prestados en horas inhábiles</t>
  </si>
  <si>
    <t>Solicitudes de información</t>
  </si>
  <si>
    <t>Servicios médicos</t>
  </si>
  <si>
    <t>Otros servicios no especificados</t>
  </si>
  <si>
    <t>ACCESORIOS DE LOS DERECHOS</t>
  </si>
  <si>
    <t>PRODUCTOS DE TIPO CORRIENTE</t>
  </si>
  <si>
    <t>Uso, goce, aprovechamiento o explotación de  bienes de dominio privado</t>
  </si>
  <si>
    <t>Cementerios de dominio privado</t>
  </si>
  <si>
    <t>Productos diversos</t>
  </si>
  <si>
    <t>Formas y ediciones impresas</t>
  </si>
  <si>
    <t>Calcomanías, credenciales, placas, escudos y otros medios de identificación</t>
  </si>
  <si>
    <t>Depósito de vehículos</t>
  </si>
  <si>
    <t>Explotación de bienes municipales de dominio privado</t>
  </si>
  <si>
    <t>Productos o utilidades de talleres y centros de trabajo</t>
  </si>
  <si>
    <t>Venta de esquilmos, productos de aparcería, desechos y basuras</t>
  </si>
  <si>
    <t>Venta de productos procedentes de viveros y jardines</t>
  </si>
  <si>
    <t>Por proporcionar información en documentos o elementos técnicos</t>
  </si>
  <si>
    <t>Otros productos no especificados</t>
  </si>
  <si>
    <t>PRODUCTOS DE CAPITAL</t>
  </si>
  <si>
    <t>ACCESORIOS DE LOS PRODUCTOS</t>
  </si>
  <si>
    <t>APROVECHAMIENTOS DE TIPO CORRIENTE</t>
  </si>
  <si>
    <t>Incentivos derivados de la colaboración fiscal</t>
  </si>
  <si>
    <t>Incentivos de colaboración</t>
  </si>
  <si>
    <t>Indemnizaciones</t>
  </si>
  <si>
    <t>Reintegros</t>
  </si>
  <si>
    <t>Aprovechamiento provenientes de obras públicas</t>
  </si>
  <si>
    <t>Aprovechamientos provenientes de obras públicas</t>
  </si>
  <si>
    <t>Aprovechamiento por participaciones derivadas de la aplicación de leyes</t>
  </si>
  <si>
    <t>Aprovechamientos por aportaciones y cooperaciones</t>
  </si>
  <si>
    <t>APROVECHAMIENTOS DE CAPITAL</t>
  </si>
  <si>
    <t>OTROS APORVECHAMIENTOS</t>
  </si>
  <si>
    <t>Otros  aprovechamientos</t>
  </si>
  <si>
    <t>ACCESORIOS DE LOS APORVECHAMIENTOS</t>
  </si>
  <si>
    <t>INGRESOS POR VENTAS DE BIENES Y SERVICIOS</t>
  </si>
  <si>
    <t>INGRESOS POR VENTAS DE MERCANCÍAS</t>
  </si>
  <si>
    <t>INGRESOS POR VENTAS DE BIENES Y SERVICIOS PRODUCIDOS EN ESTABLECIMIENTO DEL GOBIERNO</t>
  </si>
  <si>
    <t>Producidos en establecimientos del gobierno</t>
  </si>
  <si>
    <t>INGRESOS POR VENTA DE BIENES Y SERVICIOS DE ORGANISMOS DESCENTRALIZADOS</t>
  </si>
  <si>
    <t>INGRESOS DE OPERACIÓN DE ENTIDADES PARAESTATALES EMPRESARIALES (NO FINANCIERAS)</t>
  </si>
  <si>
    <t>Producido por  entidades paraestatales empresiariales (no financieras)</t>
  </si>
  <si>
    <t>INGRESOS NO COMPRENDIDOS EN LAS FRACCIONES DE LA LEY DE INGRESOS CAUSADOS EN EJERCICIOS FISCALES ANTERIORES PENDIENTES DE LIQUIDACIÓN O PAGO</t>
  </si>
  <si>
    <t>Impuestos no comprendidos en las fracciones de la ley de ingresos causados en ejercicios fiscales anteriores pendientes de liquidación o pago</t>
  </si>
  <si>
    <t>Contribuciones de mejoras, derechos, productos y aprovechamientos no comprendidos en las fracciones de la ley de ingreso causada en ejercicios fiscales anteriores pendientes de liquidación o pago</t>
  </si>
  <si>
    <t>PARTICIPACIONES</t>
  </si>
  <si>
    <t>Federales</t>
  </si>
  <si>
    <t>Estatales</t>
  </si>
  <si>
    <t>APORTACIONES</t>
  </si>
  <si>
    <t>Aportaciones federales</t>
  </si>
  <si>
    <t>Del fondo de infraestructura social municipal</t>
  </si>
  <si>
    <t>Rendimientos financieros del fondo de aportaciones para la infraestructura social</t>
  </si>
  <si>
    <t>Del fondo para el fortalecimiento municipal</t>
  </si>
  <si>
    <t>Rendimientos financieros del fondo de aportaciones para el fortalecimiento municipal</t>
  </si>
  <si>
    <t>CONVENIOS</t>
  </si>
  <si>
    <t>Derivados del Gobierno Federal</t>
  </si>
  <si>
    <t>Derivados del Gobierno Estatal</t>
  </si>
  <si>
    <t>TRANSFERENCIAS, ASIGNACIONES, SUBSIDIOS Y  OTRAS AYUDAS</t>
  </si>
  <si>
    <t>TRANSFERENCIAS INTERNAS Y ASIGNACIONES AL SECTOR PÚBLICO</t>
  </si>
  <si>
    <t>Transferencias internas y asignaciones al sector público</t>
  </si>
  <si>
    <t>TRANSFERENCIAS AL RESTO DEL SECTOR PÚBLICO</t>
  </si>
  <si>
    <t>SUBSIDIOS Y SUBVENCIONES</t>
  </si>
  <si>
    <t>Subsidio</t>
  </si>
  <si>
    <t>Subvenciones</t>
  </si>
  <si>
    <t>AYUDAS SOCIALES</t>
  </si>
  <si>
    <t>Efectivo</t>
  </si>
  <si>
    <t>Especie</t>
  </si>
  <si>
    <t>PENSIONES Y JUBILACIONES</t>
  </si>
  <si>
    <t>TRANSFERENCIAS A FIDEICOMISOS, MANDATOS Y ANÁLOGOS</t>
  </si>
  <si>
    <t>Transferencias</t>
  </si>
  <si>
    <t>Fideicomisos</t>
  </si>
  <si>
    <t>Mandatos</t>
  </si>
  <si>
    <t xml:space="preserve">OTROS INGRESOS Y BENEFICIOS </t>
  </si>
  <si>
    <t>Ingresos financieros</t>
  </si>
  <si>
    <t>Otros ingresos financieros</t>
  </si>
  <si>
    <t>Diferencias por tipo de cambio a Favor en Efectivo y Equivalentes</t>
  </si>
  <si>
    <t>Otros ingresos y beneficios varios</t>
  </si>
  <si>
    <t>ENDEUDAMIENTO INTERNO</t>
  </si>
  <si>
    <t>Financiamientos</t>
  </si>
  <si>
    <t>Banca oficial</t>
  </si>
  <si>
    <t>Banca comercial</t>
  </si>
  <si>
    <t>Otros financiamientos no especificados</t>
  </si>
  <si>
    <t>ENDEUDAMIENTO EXTERNO</t>
  </si>
  <si>
    <t>TOTAL DE INGRESOS</t>
  </si>
  <si>
    <t>ANUAL</t>
  </si>
  <si>
    <t>REMUNERACIONES AL PERSONAL DE CARÁCTER PERMANENTE</t>
  </si>
  <si>
    <t>Dietas</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</si>
  <si>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</si>
  <si>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</si>
  <si>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</si>
  <si>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</si>
  <si>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</si>
  <si>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</si>
  <si>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</si>
  <si>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</si>
  <si>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</si>
  <si>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</si>
  <si>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</si>
  <si>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Infraestructura</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</si>
  <si>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</si>
  <si>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</si>
  <si>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</si>
  <si>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</si>
  <si>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</si>
  <si>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</si>
  <si>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</si>
  <si>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</si>
  <si>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</si>
  <si>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</si>
  <si>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</si>
  <si>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</si>
  <si>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</si>
  <si>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Prestaciones y haberes de retiro</t>
  </si>
  <si>
    <t>Prestaciones contractuales</t>
  </si>
  <si>
    <t>Fortalecimiento</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</si>
  <si>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</si>
  <si>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</si>
  <si>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</si>
  <si>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</si>
  <si>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</si>
  <si>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</si>
  <si>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</si>
  <si>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</si>
  <si>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</si>
  <si>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</si>
  <si>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</si>
  <si>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</si>
  <si>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</si>
  <si>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</si>
  <si>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</si>
  <si>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</si>
  <si>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</si>
  <si>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</si>
  <si>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</si>
  <si>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</si>
  <si>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</si>
  <si>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</si>
  <si>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</si>
  <si>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</si>
  <si>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</si>
  <si>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</si>
  <si>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</si>
  <si>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</si>
  <si>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</si>
  <si>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</si>
  <si>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</si>
  <si>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</si>
  <si>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</si>
  <si>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</si>
  <si>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</si>
  <si>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</si>
  <si>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</si>
  <si>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</si>
  <si>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</si>
  <si>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</si>
  <si>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</si>
  <si>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</si>
  <si>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</si>
  <si>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</si>
  <si>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</si>
  <si>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</si>
  <si>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</si>
  <si>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</si>
  <si>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</si>
  <si>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</si>
  <si>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</si>
  <si>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</si>
  <si>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</si>
  <si>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</si>
  <si>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</si>
  <si>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</si>
  <si>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</si>
  <si>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</si>
  <si>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</si>
  <si>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</si>
  <si>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</si>
  <si>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</si>
  <si>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</si>
  <si>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</si>
  <si>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</si>
  <si>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</si>
  <si>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</si>
  <si>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</si>
  <si>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</si>
  <si>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</si>
  <si>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</si>
  <si>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</si>
  <si>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</si>
  <si>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</si>
  <si>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</si>
  <si>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</si>
  <si>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</si>
  <si>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</si>
  <si>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</si>
  <si>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</si>
  <si>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</si>
  <si>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</si>
  <si>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</si>
  <si>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</si>
  <si>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</si>
  <si>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</si>
  <si>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</si>
  <si>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</si>
  <si>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</si>
  <si>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</si>
  <si>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</si>
  <si>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</si>
  <si>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</si>
  <si>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</si>
  <si>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</si>
  <si>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</si>
  <si>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</si>
  <si>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</si>
  <si>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</si>
  <si>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</si>
  <si>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</si>
  <si>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</si>
  <si>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</si>
  <si>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</si>
  <si>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</si>
  <si>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</si>
  <si>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</si>
  <si>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</si>
  <si>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</si>
  <si>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</si>
  <si>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</si>
  <si>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</si>
  <si>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</si>
  <si>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</si>
  <si>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</si>
  <si>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</si>
  <si>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</si>
  <si>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</si>
  <si>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</si>
  <si>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</si>
  <si>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</si>
  <si>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</si>
  <si>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</si>
  <si>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</si>
  <si>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</si>
  <si>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</si>
  <si>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</si>
  <si>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</si>
  <si>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</si>
  <si>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</si>
  <si>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</si>
  <si>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</si>
  <si>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</si>
  <si>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</si>
  <si>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</si>
  <si>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</si>
  <si>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</si>
  <si>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</si>
  <si>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</si>
  <si>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</si>
  <si>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</si>
  <si>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</si>
  <si>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</si>
  <si>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</si>
  <si>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</si>
  <si>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</si>
  <si>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</si>
  <si>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</si>
  <si>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</si>
  <si>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</si>
  <si>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</si>
  <si>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</si>
  <si>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</si>
  <si>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</si>
  <si>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</si>
  <si>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</si>
  <si>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</si>
  <si>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</si>
  <si>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</si>
  <si>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</si>
  <si>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</si>
  <si>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</si>
  <si>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</si>
  <si>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</si>
  <si>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</si>
  <si>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</si>
  <si>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</si>
  <si>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</si>
  <si>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</si>
  <si>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</si>
  <si>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</si>
  <si>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</si>
  <si>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</si>
  <si>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</si>
  <si>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</si>
  <si>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</si>
  <si>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</si>
  <si>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</si>
  <si>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</si>
  <si>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</si>
  <si>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</si>
  <si>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</si>
  <si>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</si>
  <si>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</si>
  <si>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</si>
  <si>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</si>
  <si>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</si>
  <si>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</si>
  <si>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</si>
  <si>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</si>
  <si>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</si>
  <si>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</si>
  <si>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</si>
  <si>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</si>
  <si>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</si>
  <si>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</si>
  <si>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</si>
  <si>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</si>
  <si>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</si>
  <si>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</si>
  <si>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</si>
  <si>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</si>
  <si>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</si>
  <si>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</si>
  <si>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</si>
  <si>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</si>
  <si>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</si>
  <si>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</si>
  <si>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</si>
  <si>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</si>
  <si>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</si>
  <si>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</si>
  <si>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</si>
  <si>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</si>
  <si>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</si>
  <si>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</si>
  <si>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</si>
  <si>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</si>
  <si>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</si>
  <si>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</si>
  <si>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</si>
  <si>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</si>
  <si>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</si>
  <si>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</si>
  <si>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</si>
  <si>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</si>
  <si>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</si>
  <si>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</si>
  <si>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</si>
  <si>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</si>
  <si>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</si>
  <si>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</si>
  <si>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</si>
  <si>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</si>
  <si>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</si>
  <si>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</si>
  <si>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</si>
  <si>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</si>
  <si>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</si>
  <si>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</si>
  <si>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</si>
  <si>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</si>
  <si>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</si>
  <si>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</si>
  <si>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</si>
  <si>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</si>
  <si>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</si>
  <si>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</si>
  <si>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</si>
  <si>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</si>
  <si>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</si>
  <si>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</si>
  <si>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</si>
  <si>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</si>
  <si>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</si>
  <si>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</si>
  <si>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</si>
  <si>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</si>
  <si>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</si>
  <si>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</si>
  <si>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</si>
  <si>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</si>
  <si>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</si>
  <si>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Concesiones</t>
  </si>
  <si>
    <t>Franquicias</t>
  </si>
  <si>
    <t>Licencias informáticas e intelectuales</t>
  </si>
  <si>
    <t>Licencias industriales, comerciales y otras</t>
  </si>
  <si>
    <t>Otros activos intangibles</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</si>
  <si>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</si>
  <si>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</si>
  <si>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</si>
  <si>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</si>
  <si>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</si>
  <si>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</si>
  <si>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</si>
  <si>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</si>
  <si>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</si>
  <si>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</si>
  <si>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</si>
  <si>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</si>
  <si>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</si>
  <si>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</si>
  <si>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</si>
  <si>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</si>
  <si>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</si>
  <si>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</si>
  <si>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</si>
  <si>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</si>
  <si>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</si>
  <si>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</si>
  <si>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</si>
  <si>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</si>
  <si>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</si>
  <si>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</si>
  <si>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</si>
  <si>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</si>
  <si>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</si>
  <si>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</si>
  <si>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</si>
  <si>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</si>
  <si>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</si>
  <si>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</si>
  <si>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</si>
  <si>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</si>
  <si>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</si>
  <si>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</si>
  <si>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</si>
  <si>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</si>
  <si>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</si>
  <si>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</si>
  <si>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</si>
  <si>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</si>
  <si>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</si>
  <si>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</si>
  <si>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</si>
  <si>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</si>
  <si>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</si>
  <si>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</si>
  <si>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</si>
  <si>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</si>
  <si>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</si>
  <si>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</si>
  <si>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</si>
  <si>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Fideicomisos de empresas privadas y particulares</t>
  </si>
  <si>
    <t>OTRAS INVERSIONES FINANCIERAS</t>
  </si>
  <si>
    <t>Depósitos a largo plazo en moneda nacional</t>
  </si>
  <si>
    <t>Depósitos a largo plazo en moneda extranjera</t>
  </si>
  <si>
    <t>PROVISIONES PARA CONTINGENCIAS Y OTRAS EROGACIONES ESPECIALES</t>
  </si>
  <si>
    <t>Contingencias  por fenómenos naturales</t>
  </si>
  <si>
    <t>Contingencias socioeconómicas</t>
  </si>
  <si>
    <t>Otras erogaciones especiales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</si>
  <si>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</si>
  <si>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</si>
  <si>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</si>
  <si>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</si>
  <si>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</si>
  <si>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</si>
  <si>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</si>
  <si>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</si>
  <si>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</si>
  <si>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</si>
  <si>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</si>
  <si>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</si>
  <si>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</si>
  <si>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</si>
  <si>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</si>
  <si>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</si>
  <si>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</si>
  <si>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</si>
  <si>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</si>
  <si>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</si>
  <si>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</si>
  <si>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</si>
  <si>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</si>
  <si>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</si>
  <si>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</si>
  <si>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</si>
  <si>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</si>
  <si>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</si>
  <si>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</si>
  <si>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</si>
  <si>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</si>
  <si>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</si>
  <si>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</si>
  <si>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</si>
  <si>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</si>
  <si>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</si>
  <si>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</si>
  <si>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</si>
  <si>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</si>
  <si>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</si>
  <si>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</si>
  <si>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</si>
  <si>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</si>
  <si>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</si>
  <si>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</si>
  <si>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</si>
  <si>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</si>
  <si>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COG/FF</t>
  </si>
  <si>
    <t xml:space="preserve">RECURSOS FEDERALES </t>
  </si>
  <si>
    <t>OTROS</t>
  </si>
  <si>
    <t>TOTAL ANUAL</t>
  </si>
  <si>
    <t>PARTICIPACIONES FEDERALES</t>
  </si>
  <si>
    <t>CA</t>
  </si>
  <si>
    <t>UA</t>
  </si>
  <si>
    <t>Nombre de la unidad responsable</t>
  </si>
  <si>
    <t>3.0.0.0.0.</t>
  </si>
  <si>
    <t>SECTOR PUBLICO MUNICIPAL</t>
  </si>
  <si>
    <t>3.1.1.0.0.</t>
  </si>
  <si>
    <t>GOBIERNO GENERAL MUNICIPAL</t>
  </si>
  <si>
    <t>3.1.1.1.0.</t>
  </si>
  <si>
    <t>Gobierno Municipal</t>
  </si>
  <si>
    <t>3.1.1.1.1.</t>
  </si>
  <si>
    <t>Órgano Ejecutivo Municipal (Ayuntamiento)</t>
  </si>
  <si>
    <t>FN</t>
  </si>
  <si>
    <t>SF</t>
  </si>
  <si>
    <t>Definición</t>
  </si>
  <si>
    <t>Columna1</t>
  </si>
  <si>
    <t>Columna2</t>
  </si>
  <si>
    <t>Columna3</t>
  </si>
  <si>
    <t>Columna4</t>
  </si>
  <si>
    <t>Columna5</t>
  </si>
  <si>
    <t>Columna6</t>
  </si>
  <si>
    <t>Columna7</t>
  </si>
  <si>
    <t>Columna8</t>
  </si>
  <si>
    <t>Columna9</t>
  </si>
  <si>
    <t>Columna10</t>
  </si>
  <si>
    <t>Columna11</t>
  </si>
  <si>
    <t>Columna12</t>
  </si>
  <si>
    <t>Columna13</t>
  </si>
  <si>
    <t>Columna14</t>
  </si>
  <si>
    <t>Columna15</t>
  </si>
  <si>
    <t>Columna16</t>
  </si>
  <si>
    <t>Columna17</t>
  </si>
  <si>
    <t>Columna18</t>
  </si>
  <si>
    <t>Columna19</t>
  </si>
  <si>
    <t>Columna20</t>
  </si>
  <si>
    <t>Columna21</t>
  </si>
  <si>
    <t>Columna22</t>
  </si>
  <si>
    <t>Columna23</t>
  </si>
  <si>
    <t>Columna24</t>
  </si>
  <si>
    <t>Columna25</t>
  </si>
  <si>
    <t>Columna26</t>
  </si>
  <si>
    <t>Columna27</t>
  </si>
  <si>
    <t>Columna28</t>
  </si>
  <si>
    <t>Columna29</t>
  </si>
  <si>
    <t>Columna30</t>
  </si>
  <si>
    <t>Columna31</t>
  </si>
  <si>
    <t>Columna32</t>
  </si>
  <si>
    <t>Columna33</t>
  </si>
  <si>
    <t>Columna34</t>
  </si>
  <si>
    <t>Columna35</t>
  </si>
  <si>
    <t>Columna36</t>
  </si>
  <si>
    <t>Columna37</t>
  </si>
  <si>
    <t>Columna38</t>
  </si>
  <si>
    <t>Columna39</t>
  </si>
  <si>
    <t>Columna40</t>
  </si>
  <si>
    <t>Columna41</t>
  </si>
  <si>
    <t>Columna42</t>
  </si>
  <si>
    <t>Columna43</t>
  </si>
  <si>
    <t>Columna44</t>
  </si>
  <si>
    <t>Columna45</t>
  </si>
  <si>
    <t>Columna46</t>
  </si>
  <si>
    <t>Columna47</t>
  </si>
  <si>
    <t>Columna48</t>
  </si>
  <si>
    <t>Columna49</t>
  </si>
  <si>
    <t>Columna50</t>
  </si>
  <si>
    <t>Columna51</t>
  </si>
  <si>
    <t>Columna52</t>
  </si>
  <si>
    <t>Columna53</t>
  </si>
  <si>
    <t>Columna54</t>
  </si>
  <si>
    <t>Columna55</t>
  </si>
  <si>
    <t>Columna56</t>
  </si>
  <si>
    <t>Columna57</t>
  </si>
  <si>
    <t>Columna58</t>
  </si>
  <si>
    <t>Columna59</t>
  </si>
  <si>
    <t>Columna60</t>
  </si>
  <si>
    <t>Columna61</t>
  </si>
  <si>
    <t>Columna62</t>
  </si>
  <si>
    <t>Columna63</t>
  </si>
  <si>
    <t>Columna64</t>
  </si>
  <si>
    <t>Columna65</t>
  </si>
  <si>
    <t>Columna66</t>
  </si>
  <si>
    <t>Columna67</t>
  </si>
  <si>
    <t>Columna68</t>
  </si>
  <si>
    <t>Columna69</t>
  </si>
  <si>
    <t>Columna70</t>
  </si>
  <si>
    <t>Columna71</t>
  </si>
  <si>
    <t>Columna72</t>
  </si>
  <si>
    <t>Columna73</t>
  </si>
  <si>
    <t>Columna74</t>
  </si>
  <si>
    <t>Columna75</t>
  </si>
  <si>
    <t>Columna76</t>
  </si>
  <si>
    <t>Columna77</t>
  </si>
  <si>
    <t>Columna78</t>
  </si>
  <si>
    <t>Columna79</t>
  </si>
  <si>
    <t>Columna80</t>
  </si>
  <si>
    <t>Columna81</t>
  </si>
  <si>
    <t>Columna82</t>
  </si>
  <si>
    <t>Columna83</t>
  </si>
  <si>
    <t>Columna84</t>
  </si>
  <si>
    <t>Columna85</t>
  </si>
  <si>
    <t>Columna86</t>
  </si>
  <si>
    <t>Columna87</t>
  </si>
  <si>
    <t>Columna88</t>
  </si>
  <si>
    <t>Columna89</t>
  </si>
  <si>
    <t>Columna90</t>
  </si>
  <si>
    <t>Columna91</t>
  </si>
  <si>
    <t>Columna92</t>
  </si>
  <si>
    <t>Columna93</t>
  </si>
  <si>
    <t>Columna94</t>
  </si>
  <si>
    <t>Columna95</t>
  </si>
  <si>
    <t>Columna96</t>
  </si>
  <si>
    <t>Columna97</t>
  </si>
  <si>
    <t>Columna98</t>
  </si>
  <si>
    <t>Columna99</t>
  </si>
  <si>
    <t>Columna100</t>
  </si>
  <si>
    <t>Columna101</t>
  </si>
  <si>
    <t>Columna102</t>
  </si>
  <si>
    <t>Columna103</t>
  </si>
  <si>
    <t>Columna104</t>
  </si>
  <si>
    <t>Columna105</t>
  </si>
  <si>
    <t>Columna106</t>
  </si>
  <si>
    <t>Columna107</t>
  </si>
  <si>
    <t>Columna108</t>
  </si>
  <si>
    <t>Columna109</t>
  </si>
  <si>
    <t>Columna110</t>
  </si>
  <si>
    <t>Columna111</t>
  </si>
  <si>
    <t>Columna112</t>
  </si>
  <si>
    <t>Columna113</t>
  </si>
  <si>
    <t>Columna114</t>
  </si>
  <si>
    <t>Columna115</t>
  </si>
  <si>
    <t>Columna116</t>
  </si>
  <si>
    <t>Columna117</t>
  </si>
  <si>
    <t>Columna118</t>
  </si>
  <si>
    <t>Columna119</t>
  </si>
  <si>
    <t>Columna120</t>
  </si>
  <si>
    <t>Columna121</t>
  </si>
  <si>
    <t>Columna122</t>
  </si>
  <si>
    <t>Columna123</t>
  </si>
  <si>
    <t>Columna124</t>
  </si>
  <si>
    <t>Columna125</t>
  </si>
  <si>
    <t>Columna126</t>
  </si>
  <si>
    <t>Columna127</t>
  </si>
  <si>
    <t>Columna128</t>
  </si>
  <si>
    <t>Columna129</t>
  </si>
  <si>
    <t>Columna130</t>
  </si>
  <si>
    <t>Columna131</t>
  </si>
  <si>
    <t>Columna132</t>
  </si>
  <si>
    <t>Columna133</t>
  </si>
  <si>
    <t>Columna134</t>
  </si>
  <si>
    <t>Columna135</t>
  </si>
  <si>
    <t>Columna136</t>
  </si>
  <si>
    <t>Columna137</t>
  </si>
  <si>
    <t>Columna138</t>
  </si>
  <si>
    <t>Columna139</t>
  </si>
  <si>
    <t>Columna140</t>
  </si>
  <si>
    <t>Columna141</t>
  </si>
  <si>
    <t>Columna142</t>
  </si>
  <si>
    <t>Columna143</t>
  </si>
  <si>
    <t>Columna144</t>
  </si>
  <si>
    <t>Columna145</t>
  </si>
  <si>
    <t>Columna146</t>
  </si>
  <si>
    <t>Columna147</t>
  </si>
  <si>
    <t>Columna148</t>
  </si>
  <si>
    <t>Columna149</t>
  </si>
  <si>
    <t>Columna150</t>
  </si>
  <si>
    <t>Columna151</t>
  </si>
  <si>
    <t>Columna152</t>
  </si>
  <si>
    <t>Columna153</t>
  </si>
  <si>
    <t>Columna154</t>
  </si>
  <si>
    <t>Columna155</t>
  </si>
  <si>
    <t>Columna156</t>
  </si>
  <si>
    <t>Columna157</t>
  </si>
  <si>
    <t>Columna158</t>
  </si>
  <si>
    <t>Columna159</t>
  </si>
  <si>
    <t>Columna160</t>
  </si>
  <si>
    <t>Columna161</t>
  </si>
  <si>
    <t>Columna162</t>
  </si>
  <si>
    <t>Columna163</t>
  </si>
  <si>
    <t>Columna164</t>
  </si>
  <si>
    <t>Columna165</t>
  </si>
  <si>
    <t>Columna166</t>
  </si>
  <si>
    <t>Columna167</t>
  </si>
  <si>
    <t>Columna168</t>
  </si>
  <si>
    <t>Columna169</t>
  </si>
  <si>
    <t>Columna170</t>
  </si>
  <si>
    <t>Columna171</t>
  </si>
  <si>
    <t>Columna172</t>
  </si>
  <si>
    <t>Columna173</t>
  </si>
  <si>
    <t>Columna174</t>
  </si>
  <si>
    <t>Columna175</t>
  </si>
  <si>
    <t>Columna176</t>
  </si>
  <si>
    <t>Columna177</t>
  </si>
  <si>
    <t>Columna178</t>
  </si>
  <si>
    <t>Columna179</t>
  </si>
  <si>
    <t>Columna180</t>
  </si>
  <si>
    <t>Columna181</t>
  </si>
  <si>
    <t>Columna182</t>
  </si>
  <si>
    <t>Columna183</t>
  </si>
  <si>
    <t>Columna184</t>
  </si>
  <si>
    <t>Columna185</t>
  </si>
  <si>
    <t>Columna186</t>
  </si>
  <si>
    <t>Columna187</t>
  </si>
  <si>
    <t>Columna188</t>
  </si>
  <si>
    <t>Columna189</t>
  </si>
  <si>
    <t>Columna190</t>
  </si>
  <si>
    <t>Columna191</t>
  </si>
  <si>
    <t>Columna192</t>
  </si>
  <si>
    <t>Columna193</t>
  </si>
  <si>
    <t>Columna194</t>
  </si>
  <si>
    <t>Columna195</t>
  </si>
  <si>
    <t>Columna196</t>
  </si>
  <si>
    <t>Columna197</t>
  </si>
  <si>
    <t>Columna198</t>
  </si>
  <si>
    <t>Columna199</t>
  </si>
  <si>
    <t>Columna200</t>
  </si>
  <si>
    <t>Columna201</t>
  </si>
  <si>
    <t>Columna202</t>
  </si>
  <si>
    <t>Columna203</t>
  </si>
  <si>
    <t>Columna204</t>
  </si>
  <si>
    <t>Columna205</t>
  </si>
  <si>
    <t>Columna206</t>
  </si>
  <si>
    <t>Columna207</t>
  </si>
  <si>
    <t>Columna208</t>
  </si>
  <si>
    <t>Columna209</t>
  </si>
  <si>
    <t>Columna210</t>
  </si>
  <si>
    <t>Columna211</t>
  </si>
  <si>
    <t>Columna212</t>
  </si>
  <si>
    <t>Columna213</t>
  </si>
  <si>
    <t>Columna214</t>
  </si>
  <si>
    <t>Columna215</t>
  </si>
  <si>
    <t>Columna216</t>
  </si>
  <si>
    <t>Columna217</t>
  </si>
  <si>
    <t>Columna218</t>
  </si>
  <si>
    <t>Columna219</t>
  </si>
  <si>
    <t>Columna220</t>
  </si>
  <si>
    <t>Columna221</t>
  </si>
  <si>
    <t>Columna222</t>
  </si>
  <si>
    <t>Columna223</t>
  </si>
  <si>
    <t>Columna224</t>
  </si>
  <si>
    <t>Columna225</t>
  </si>
  <si>
    <t>Columna226</t>
  </si>
  <si>
    <t>Columna227</t>
  </si>
  <si>
    <t>Columna228</t>
  </si>
  <si>
    <t>Columna229</t>
  </si>
  <si>
    <t>Columna230</t>
  </si>
  <si>
    <t>Columna231</t>
  </si>
  <si>
    <t>Columna232</t>
  </si>
  <si>
    <t>Columna233</t>
  </si>
  <si>
    <t>Columna234</t>
  </si>
  <si>
    <t>Columna235</t>
  </si>
  <si>
    <t>Columna236</t>
  </si>
  <si>
    <t>Columna237</t>
  </si>
  <si>
    <t>Columna238</t>
  </si>
  <si>
    <t>Columna239</t>
  </si>
  <si>
    <t>Columna240</t>
  </si>
  <si>
    <t>Columna241</t>
  </si>
  <si>
    <t>Columna242</t>
  </si>
  <si>
    <t>Columna243</t>
  </si>
  <si>
    <t>Columna244</t>
  </si>
  <si>
    <t>Columna245</t>
  </si>
  <si>
    <t>Columna246</t>
  </si>
  <si>
    <t>Columna247</t>
  </si>
  <si>
    <t>Columna248</t>
  </si>
  <si>
    <t>Columna249</t>
  </si>
  <si>
    <t>Columna250</t>
  </si>
  <si>
    <t>Columna251</t>
  </si>
  <si>
    <t>Columna252</t>
  </si>
  <si>
    <t>Columna253</t>
  </si>
  <si>
    <t xml:space="preserve">Del Fondo de Insfraestructura Social Municipal </t>
  </si>
  <si>
    <t xml:space="preserve">Del Fondo de Fortalecimiento Social Muncipal </t>
  </si>
  <si>
    <t>Participaciones Federales</t>
  </si>
  <si>
    <t>Programas Federales (Convenios con el Gobierno Federal)</t>
  </si>
  <si>
    <t>Aportaciones de la Federación para obras o servicos</t>
  </si>
  <si>
    <t>Otros recursos Federales</t>
  </si>
  <si>
    <t>Participaciones Estatales</t>
  </si>
  <si>
    <t>Convenios con el Gobierno Estatal (Programas Estatales)</t>
  </si>
  <si>
    <t>Otros recursos Estatales</t>
  </si>
  <si>
    <t>Otros Empréstitos</t>
  </si>
  <si>
    <t>Recursos de Convenios Intermunicipales</t>
  </si>
  <si>
    <t>Recursos de otros fondos y Convenios</t>
  </si>
  <si>
    <t>Fondos Internacionales</t>
  </si>
  <si>
    <t>Nombre de la Plaza</t>
  </si>
  <si>
    <t>Adscripción de la Plaza</t>
  </si>
  <si>
    <t>Dietas y Sueldo Base</t>
  </si>
  <si>
    <t>Mensual</t>
  </si>
  <si>
    <t>111-113</t>
  </si>
  <si>
    <t>No. Plazas</t>
  </si>
  <si>
    <t xml:space="preserve">Primas por años  </t>
  </si>
  <si>
    <t>TOTALES</t>
  </si>
  <si>
    <t>PARTICIPACIONES ESTATALES</t>
  </si>
  <si>
    <t xml:space="preserve">OTROS RECURSOS </t>
  </si>
  <si>
    <t>GOBIERNO</t>
  </si>
  <si>
    <t>Comprende las acciones propias de la gestión gubernamental, tales como las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</si>
  <si>
    <t>LEGISLACIÓN</t>
  </si>
  <si>
    <t>Comprende las acciones relativas a la iniciativa, revisión, elaboración, aprobación, emisión y difusión de leyes, reglamentos y acuerdos; así como la fiscalización de la cuenta pública, entre otras.</t>
  </si>
  <si>
    <t>Legislación</t>
  </si>
  <si>
    <t>Comprende las acciones relativas a la iniciativa, revisión, elaboración, aprobación, emisión y difusión de leyes, decretos, reglamentos y acuerdos, a quienes la constitución política del país y de las entidades federativas les otorgan la facultad de hacerlo.</t>
  </si>
  <si>
    <t>Fiscalización</t>
  </si>
  <si>
    <t>Comprende las acciones relativas a la fiscalización de la rendición de cuentas.</t>
  </si>
  <si>
    <t>JUSTICIA</t>
  </si>
  <si>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 Incluye la administración de los centros de reclusión y readaptación. Así como los programas, actividades y proyectos relacionados con los derechos humanos, entre otros.</t>
  </si>
  <si>
    <t>Impartición  de Justicia</t>
  </si>
  <si>
    <t>Comprende las acciones que desarrollan el Poder Judicial, los Tribunales Agrarios, Fiscales y Administrativos, así como las relativas a la impartición de justicia en materia laboral. Incluye infraestructura y equipamiento necesarios.</t>
  </si>
  <si>
    <t>Procuración de Justicia</t>
  </si>
  <si>
    <t>Comprende la administración de las actividades inherentes a la procuración de justicia, así como la infraestructura y equipamiento.</t>
  </si>
  <si>
    <t>Reclusión y Readaptación Social</t>
  </si>
  <si>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</si>
  <si>
    <t>Derechos Humanos</t>
  </si>
  <si>
    <t>Comprende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</si>
  <si>
    <t>COORDINACIÓN DE LA POLÍTICA DE GOBIERNO</t>
  </si>
  <si>
    <t>Comprende las acciones enfocadas a la formulación y establecimiento de las directrices, lineamientos de acción y estrategias de gobierno.</t>
  </si>
  <si>
    <t>Presidencia / Gubernatura</t>
  </si>
  <si>
    <t>Comprende las actividades que desarrollan las oficinas del Titular del Poder Ejecutivo de la Federación, Entidades Federativas y Municipios.</t>
  </si>
  <si>
    <t>Política Interior</t>
  </si>
  <si>
    <t>Incluye la planeación, formulación, diseño, ejecución e implantación de la política del desarrollo político y las actividades de enlace con el Congreso.</t>
  </si>
  <si>
    <t>Preservación y Cuidado del Patrimonio Público</t>
  </si>
  <si>
    <t>Incluye las actividades para la preservación y cuidado del patrimonio público (monumentos, obras artísticas y edificios, entre otros).</t>
  </si>
  <si>
    <t>Función Pública</t>
  </si>
  <si>
    <t>Incluye  el control, fiscalización y evaluación interna de la gestión gubernamental.</t>
  </si>
  <si>
    <t>Asuntos Jurídicos</t>
  </si>
  <si>
    <t>Comprende las acciones de coordinación jurídica que desarrolla la Consejería Jurídica del Poder Ejecutivo, así como los servicios de asesoría y asistencia jurídica a  gobernadores y presidentes.</t>
  </si>
  <si>
    <t>Organización de Procesos Electorales</t>
  </si>
  <si>
    <t>Comprende la planeación, supervisión, control y organización de acciones inherentes a los procesos electorales; así como la regulación de los recursos financieros que se destinan a los distintos órganos electorales y a los partidos políticos.</t>
  </si>
  <si>
    <t>Población</t>
  </si>
  <si>
    <t>Incluye la planeación, formulación, diseño, ejecución e implantación de la política poblacional y de los servicios migratorios.</t>
  </si>
  <si>
    <t>Territorio</t>
  </si>
  <si>
    <t>Incluye la planeación, formulación, diseño, ejecución e implantación de la política territorial.</t>
  </si>
  <si>
    <t>Incluye otras acciones enfocadas a la formulación y establecimiento de las directrices, lineamientos de acción y estrategias de gobierno no consideradas en otras subfunciones.</t>
  </si>
  <si>
    <t>RELACIONES EXTERIORES</t>
  </si>
  <si>
    <t>Incluye la planeación, formulación, diseño, e implantación de la política exterior en los ámbitos bilaterales y multilaterales, así como la promoción de la cooperación internacional y la ejecución de acciones culturales de igual tipo.</t>
  </si>
  <si>
    <t>Relaciones Exteriores</t>
  </si>
  <si>
    <t>Incluye la planeación, formulación, diseño, e implantación de la política exterior en los ámbitos bilaterales y multilaterales, así  como la promoción de la cooperación nacional e internacional y la ejecución de acciones culturales de igual tipo.</t>
  </si>
  <si>
    <t>ASUNTOS FINANCIEROS Y HACENDARIOS</t>
  </si>
  <si>
    <t>Comprende el diseño y ejecución de los asuntos relativos a cubrir todas las acciones inherentes a los asuntos financieros y hacendarios.</t>
  </si>
  <si>
    <t xml:space="preserve">Asuntos Financieros  </t>
  </si>
  <si>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</si>
  <si>
    <t>Asuntos Hacendarios</t>
  </si>
  <si>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</si>
  <si>
    <t>SEGURIDAD NACIONAL</t>
  </si>
  <si>
    <t xml:space="preserve">Comprende los programas, actividades y proyectos relacionados con la planificación y operación del Ejército, Armada y la Fuerza Aérea de México, así como la administración de los asuntos militares y servicios inherentes a la Seguridad Nacional. </t>
  </si>
  <si>
    <t>Defensa</t>
  </si>
  <si>
    <t>Comprende las  actividades relacionadas con la operación del Ejército y la Fuerza Aérea de México.</t>
  </si>
  <si>
    <t>Marina</t>
  </si>
  <si>
    <t>Comprende las actividades relacionadas con la operación de la Armada de México.</t>
  </si>
  <si>
    <t>Inteligencia para la Preservación de la Seguridad Nacional</t>
  </si>
  <si>
    <t>Comprende las actividades relacionadas con la seguridad  nacional. Incluye la operación del Centro de Investigación y Seguridad Nacional (CISEN).</t>
  </si>
  <si>
    <t>ASUNTOS DE ORDEN PÚBLICO Y DE SEGURIDAD INTERIOR</t>
  </si>
  <si>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</si>
  <si>
    <t>Policía</t>
  </si>
  <si>
    <t>Incluye la administración de asuntos y servicios policiacos, combate a la delincuencia y narcotráfico, adiestramiento del cuerpo policiaco, estadísticas de arresto y criminalidad, así como la reglamentación y el control del tránsito por carretera.</t>
  </si>
  <si>
    <t>Protección Civil</t>
  </si>
  <si>
    <t>Incluye la planeación, formulación, diseño, ejecución e implantación de la política de protección civil; así como las actividades en materia de prevención, auxilio, atención y rehabilitación del orden y servicios públicos en casos de desastres naturales.</t>
  </si>
  <si>
    <t>Otros Asuntos de Orden Público y Seguridad</t>
  </si>
  <si>
    <t>Incluye las actividades que realicen los entes públicos en materia de orden, seguridad y justicia que no se encuentren consideradas en otras subfunciones.</t>
  </si>
  <si>
    <t>Sistema Nacional de Seguridad Pública</t>
  </si>
  <si>
    <t>Incluye las acciones realizadas bajo la coordinación del Secretariado Ejecutivo del Sistema Nacional de Seguridad Pública.</t>
  </si>
  <si>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</si>
  <si>
    <t>Servicios Registrales, administrativos y patrimoniales</t>
  </si>
  <si>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</si>
  <si>
    <t>Servicios Estadísticos</t>
  </si>
  <si>
    <t>Considera las acciones que realizan los entes públicos relacionadas con los sistemas de información y las estadísticas nacionales.</t>
  </si>
  <si>
    <t>Servicios de Comunicación y Medios</t>
  </si>
  <si>
    <t>Incluye la planeación, formulación, diseño, ejecución e implantación de servicios de comunicación social y la relación con los medios informativos, estatales y privados, así como los servicios informativos en medios impresos y electrónicos.</t>
  </si>
  <si>
    <t>Acceso a la Información Pública Gubernamental</t>
  </si>
  <si>
    <t>Comprende las actividades y las acciones orientadas a garantizar el acceso de toda persona a la información en posesión de los tres niveles de Gobierno, así como de los organismos autónomos además de su integración y difusión.</t>
  </si>
  <si>
    <t>Incluye las actividades que realizan los entes públicos no consideradas en ninguna función o subfunción de esta clasificación.</t>
  </si>
  <si>
    <t>DESARROLLO SOCIAL</t>
  </si>
  <si>
    <t>Incluye los programas, actividades y proyectos relacionados con la presentación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</si>
  <si>
    <t>Servicios Comunales</t>
  </si>
  <si>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</si>
  <si>
    <t>Desarrollo Regional</t>
  </si>
  <si>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</si>
  <si>
    <t>SALUD</t>
  </si>
  <si>
    <t>Comprende los programas, actividades y proyectos relacionados con la presentación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 de la tercera edad y de convalecencia y otros servicios de salud; así como productos, útiles y equipo médicos, productos farmacéuticos, aparatos y equipos terapéuticos.</t>
  </si>
  <si>
    <t>Prestación de Servicios de Salud a la Comunidad</t>
  </si>
  <si>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</si>
  <si>
    <t>Prestación de Servicios de Salud a la Persona</t>
  </si>
  <si>
    <t>Este incluye la atención preventiva, diagnóstico, tratamiento y rehabilitación, así como la atención de urgencias en todos los niveles a cargo de personal especializado.</t>
  </si>
  <si>
    <t>Generación de Recursos para la Salud</t>
  </si>
  <si>
    <t>Incluye la creación, fabricación y elaboración de bienes e insumos para la salud, la comercialización de biológicos y reactivos, la formación y desarrollo de recurso humano, así como el desarrollo de la infraestructura y equipamiento en salud.</t>
  </si>
  <si>
    <t>Rectoría del Sistema de Salud</t>
  </si>
  <si>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t>
  </si>
  <si>
    <t>Protección Social en Salud</t>
  </si>
  <si>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</si>
  <si>
    <t>RECREACIÓN, CULTURA Y OTRAS MANIFESTACIONES SOCIALES</t>
  </si>
  <si>
    <t>Comprende los programas, actividades y proyectos relacionados con la promoción, fomento y presentación de servicios culturales, recreativos y deportivos, otras manifestaciones sociales, radio, televisión y editoriales, actividades recreativas.</t>
  </si>
  <si>
    <t>Deporte y Recreación</t>
  </si>
  <si>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 plazas, playas, zonas de acampada y alojamiento público cercano a estos lugares, piscinas de natación, baños públicos para la higiene personal), entre otros.</t>
  </si>
  <si>
    <t>Cultura</t>
  </si>
  <si>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</si>
  <si>
    <t>Radio, Televisión y Editoriales</t>
  </si>
  <si>
    <t>Incluye la administración, supervisión y regulación de asuntos y servicios relacionados con la radio, la televisión y la edición, así como la gestión o apoyo de los mismos.</t>
  </si>
  <si>
    <t>Asuntos Religiosos y Otras Manifestaciones Sociales</t>
  </si>
  <si>
    <t>Comprende la administración, control y regulación de asuntos religiosos y otras manifestaciones sociales, así como el suministro, apoyo a su gestión, mantenimiento y reparación de instalaciones para servicios religiosos.</t>
  </si>
  <si>
    <t>EDUCACIÓN</t>
  </si>
  <si>
    <t>Comprende la prestación de los servicios educativos en todos los niveles, en general a los programas, actividades y proyectos relacionados con al educación preescolar, primaria, secundaria, media superior, técnica, superior y posgrados, servicios auxiliares de la educación y otras no clasificadas en los conceptos anteriores.</t>
  </si>
  <si>
    <t>Educación Básica</t>
  </si>
  <si>
    <t>Incluye las acciones relacionadas con el fomento, prestación, regulación, seguimiento y evaluación de los servicios de educación básica, así como el desarrollo de la infraestructura en espacios educativos vinculados a la educación preescolar, primaria y secundaria.</t>
  </si>
  <si>
    <t>Educación Media Superior</t>
  </si>
  <si>
    <t>Incluye las acciones relacionadas con el fomento, prestación, regulación, seguimiento y evaluación de los servicios de educación media superior, así como el desarrollo de la infraestructura en espacios educativos vinculados a la misma.</t>
  </si>
  <si>
    <t>Educación Superior</t>
  </si>
  <si>
    <t>Incluye las acciones relacionadas con el fomento, prestación, regulación, seguimiento y evaluación de los servicios de educación superior, así como el desarrollo de la infraestructura en espacios educativos vinculados a la misma.</t>
  </si>
  <si>
    <t>Posgrado</t>
  </si>
  <si>
    <t>Incluye las acciones relacionadas con el fomento, prestación, regulación, seguimiento y evaluación de los servicios educativos de posgrado, así como el desarrollo de la infraestructura en espacios educativos vinculados a la misma.</t>
  </si>
  <si>
    <t>Educación para Adultos</t>
  </si>
  <si>
    <t>Incluye las acciones relacionadas con el fomento, prestación, regulación, seguimiento y evaluación de los servicios educativos para adultos y alfabetización en los diferentes niveles, así como el desarrollo de la infraestructura en espacios educativos vinculados a la misma.</t>
  </si>
  <si>
    <t>Otros Servicios Educativos y Actividades Inherentes</t>
  </si>
  <si>
    <t>Incluye otros servicios educativos no considerados en las subfunciones anterior;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</si>
  <si>
    <t>PROTECCIÓN SOCIAL</t>
  </si>
  <si>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 también los gastos en servicios y transferencias a personas y familias y los gastos en servicios proporcionados a distintas agrupaciones.</t>
  </si>
  <si>
    <t>Enfermedad e Incapacidad</t>
  </si>
  <si>
    <t>Incluye las erogaciones que por concepto de los seguros de enfermedad y maternidad, riesgo de trabajo e invalidez y vida (pensiones) realizan entidades como IMSS, ISSSTE, ISSFAM, PEMEX, CFE, entre otras.</t>
  </si>
  <si>
    <t>Edad Avanzada</t>
  </si>
  <si>
    <t>Incluye las erogaciones que por concepto del seguro de cesantía en edad avanzada y vejez (jubilaciones) realizan entidades como IMSS, ISSSTE, ISSFAM, PEMEX, CFE, entre otras.</t>
  </si>
  <si>
    <t>Familia e Hijos</t>
  </si>
  <si>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</si>
  <si>
    <t>Desempleo</t>
  </si>
  <si>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</si>
  <si>
    <t>Alimentación y Nutrición</t>
  </si>
  <si>
    <t>Comprende los programas, actividades y proyectos económicos y sociales relacionados con la distribución y dotación de alimentos y bienes básicos y de consumo generalizado a la población en situación económica extrema.</t>
  </si>
  <si>
    <t>Apoyo Social para la Vivienda</t>
  </si>
  <si>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</si>
  <si>
    <t>Indígenas</t>
  </si>
  <si>
    <t>Comprende los servicios de asistencia social que se prestan en comunidades indígenas.</t>
  </si>
  <si>
    <t xml:space="preserve"> Otros Grupos Vulnerables</t>
  </si>
  <si>
    <t>Comprende los servicios que se prestan a grupos con necesidades especiales como: niños, personas con capacidades diferentes, manutención a personas mayores de 60 años; así como atención a diversos grupos vulnerables (incluye albergues y servicios comunitarios).</t>
  </si>
  <si>
    <t>Otras de Seguridad Social y Asistencia Social</t>
  </si>
  <si>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Comprenden las acciones de gestión y apoyo de actividades de asistencia social e incluye la prestación de servicios de asistencia social en forma de beneficios en efectivo y en especie a las víctimas de desastres naturales.</t>
  </si>
  <si>
    <t>OTROS ASUNTOS SOCIALES</t>
  </si>
  <si>
    <t>Comprende otros asuntos sociales no comprendidos en las funciones anteriores.</t>
  </si>
  <si>
    <t>Otros Asuntos Sociales</t>
  </si>
  <si>
    <t>Comprende otros asuntos sociales no comprendidos en las subfunciones anteriores.</t>
  </si>
  <si>
    <t>DESARROLLO ECONÓMICO</t>
  </si>
  <si>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</si>
  <si>
    <t>ASUNTOS ECONÓMICOS, COMERCIALES Y LABORALES EN GENERAL</t>
  </si>
  <si>
    <t>Comprende la administración de asuntos y servicios económicos, comerciales y laborales en general, inclusive asuntos comerciales exteriores; gestión o apoyo de programas laborales y de instituciones que se ocupan de patentes, marcas comerciales, derechos de autor, inscripciones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</si>
  <si>
    <t>Asuntos Económicos y Comerciales en General</t>
  </si>
  <si>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</si>
  <si>
    <t>Asuntos Laborales Generales</t>
  </si>
  <si>
    <t>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t>
  </si>
  <si>
    <t>AGROPECUARIA, SILVICULTURA, PESCA Y CAZA</t>
  </si>
  <si>
    <t>Comprende los programas, actividades y proyectos relacionados con el fomento a la producción, y comercialización agropecuaria, silvicultura, pesca y caza, agroindustrial, desarrollo hidroagrícola y fomento forestal.</t>
  </si>
  <si>
    <t>Agropecuaria</t>
  </si>
  <si>
    <t>Incluye los programas, actividades y proyectos relacionados con el fomento, regulación , producción, distribución, comercialización e infraestructura agropecuaria. Así como las acciones relativas a la regularización agraria y el pago de obligaciones jurídicas ineludibles en la materia.</t>
  </si>
  <si>
    <t>Silvicultura</t>
  </si>
  <si>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</si>
  <si>
    <t>Acuacultura, Pesca y Caza</t>
  </si>
  <si>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 acuícola; protección, propagación y explotación racionalizada de poblaciones de peces y animales salvajes; supervisión y reglamentación de la pesca de agua dulce, oceánica y costera, la piscicultura, la caza de animales salvajes y la concesión de licencias de pesca y de caza.</t>
  </si>
  <si>
    <t>Agroindustrial</t>
  </si>
  <si>
    <t>Incluye los programas, actividades y proyectos relacionados con el fomento a la producción y comercialización agroindustrial, como el otorgamiento de apoyos para la industrialización de la producción agropecuaria.</t>
  </si>
  <si>
    <t>Hidroagrícola</t>
  </si>
  <si>
    <t>Incluye la infraestructura hidroagrícola relacionada con el desarrollo agropecuario.</t>
  </si>
  <si>
    <t>Apoyo Financiera a la Banca y Seguro Agropecuario</t>
  </si>
  <si>
    <t>Incluye los programas y acciones relacionadas con el financiamientos al sector y con el seguro agropecuario.</t>
  </si>
  <si>
    <t>COMBUSTIBLES Y ENERGÍA</t>
  </si>
  <si>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</si>
  <si>
    <t>Carbón y Otros Combustibles Minerales Sólidos</t>
  </si>
  <si>
    <t>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t>
  </si>
  <si>
    <t>Petróleo y Gas Natural (Hidrocarburos)</t>
  </si>
  <si>
    <t xml:space="preserve">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 </t>
  </si>
  <si>
    <t>Combustibles Nucleares</t>
  </si>
  <si>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</si>
  <si>
    <t>Otros Combustibles</t>
  </si>
  <si>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</si>
  <si>
    <t>Electricidad</t>
  </si>
  <si>
    <t>Incluye la generación, transformación, conservación, aprovechamiento, transmisión y venta de energía eléctrica, así como la construcción y mantenimiento de plantas de generación, sistema de transformación y líneas de distribución.  También considera la supervisión, reglamentación, producción y difusión de información general, documentación técnica y estadística.</t>
  </si>
  <si>
    <t>Energía no Eléctrica</t>
  </si>
  <si>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</si>
  <si>
    <t>MINERÍA, MANUFACTURAS Y CONSTRUCCIÓN</t>
  </si>
  <si>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</si>
  <si>
    <t>Extracción de Recursos Minerales excepto los Combustibles Minerales</t>
  </si>
  <si>
    <t>Comprende la administración de asuntos y servicios relacionados con la minería y los recursos minerales como minerales metalíferos, arena, arcilla, piedra, minerales para la fabricación de productos químicos y fertilizantes, sal, piedras preciosos, amianto, yeso, entre otros; conservación, descubrimiento, aprovechamiento y explotación racionalizada de recursos minerales; supervisión y reglamentación de la prospección , la extracción,  la comercialización y otros aspectos de la producción de minerales.</t>
  </si>
  <si>
    <t>Manufacturas</t>
  </si>
  <si>
    <t>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t>
  </si>
  <si>
    <t>Construcción</t>
  </si>
  <si>
    <t>Comprende la administración, promoción, reglamentación y control de la industria de la construcción. Las edificaciones se clasifican en la función que corresponda de acuerdo a su propósito.</t>
  </si>
  <si>
    <t>TRANSPORTE</t>
  </si>
  <si>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</si>
  <si>
    <t>Transporte por Carretera</t>
  </si>
  <si>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</si>
  <si>
    <t>Transporte por Agua y Puertos</t>
  </si>
  <si>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</si>
  <si>
    <t>Transporte por Ferrocarril</t>
  </si>
  <si>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</si>
  <si>
    <t>Transporte Aéreo</t>
  </si>
  <si>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</si>
  <si>
    <t>Transporte por Oleoductos y Gasoductos y Otros Sistemas de Transporte</t>
  </si>
  <si>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</si>
  <si>
    <t>Otros Relacionados con Transporte</t>
  </si>
  <si>
    <t>Incluye la prestación de servicios con este sector, no considerados en subfunciones anteriores.</t>
  </si>
  <si>
    <t>COMUNICACIONES</t>
  </si>
  <si>
    <t>Comprende los programas, actividades y proyectos relacionados con la administración de asuntos y servicios relacionados con la construcción, la ampliación, el mejoramiento, la explotación y el mantenimiento de sistemas de comunicaciones, telecomunicaciones y postal.</t>
  </si>
  <si>
    <t>Comunicaciones</t>
  </si>
  <si>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</si>
  <si>
    <t>TURISMO</t>
  </si>
  <si>
    <t>Comprende la administración, fomento y desarrollo de asuntos y servicios de turismo; enlace con las industrias del transporte, los hoteles y los restaurantes y otras industrias que se beneficien con la presencia de turistas, la explotación de oficinas de turismo en el país y en el exterior; organización de campañas publicitarias, inclusive la producción y difusión de literatura de promoción, entre otras.</t>
  </si>
  <si>
    <t>Turismo</t>
  </si>
  <si>
    <t>Incluye las acciones de fomento, financiamiento y regulación de la infraestructura turística, así como la regulación de los servicios de turismo y ecoturismo y prestación de servicios turísticos.</t>
  </si>
  <si>
    <t>Hoteles y Restaurantes</t>
  </si>
  <si>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</si>
  <si>
    <t>CIENCIA, TECNOLOGÍA E INNOVAVIÓN</t>
  </si>
  <si>
    <t>Comprende los programas y actividades que realizan los entes públicos, orientadas al desarrollo de las actividades científicas y tecnológicas, así como de innovación e infraestructura científica y tecnológica.</t>
  </si>
  <si>
    <t>Investigación Científica</t>
  </si>
  <si>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</si>
  <si>
    <t>Desarrollo Tecnológico</t>
  </si>
  <si>
    <t xml:space="preserve">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hacia el mejoramiento sustancial de los ya producidos e instalados. Incluye infraestructura científica y tecnológica. </t>
  </si>
  <si>
    <t>Servicios Científicos y Tecnológicos</t>
  </si>
  <si>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</si>
  <si>
    <t>Innovación</t>
  </si>
  <si>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</si>
  <si>
    <t>OTRAS INDUSTRIAS Y OTROS ASUNTOS ECONÓMICOS</t>
  </si>
  <si>
    <t>Comprende el comercio, distribución, almacenamiento y depósito y otras industrias no incluidas en funciones anteriores. Incluye las actividades y prestación de servicios relacionados con asuntos económicos no consideradas en las funciones anteriores.</t>
  </si>
  <si>
    <t>Comercio, Distribución, Almacenamiento y Depósito</t>
  </si>
  <si>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</si>
  <si>
    <t>Otras Industrias</t>
  </si>
  <si>
    <t>Comprende las actividades y prestación de servicios relacionadas con otras industrias no consideradas en las funciones anteriores.</t>
  </si>
  <si>
    <t>Otros Asuntos Económicos</t>
  </si>
  <si>
    <t>Comprende las actividades y prestación de servicios relacionadas con asuntos económicos no consideradas en las funciones anteriores.</t>
  </si>
  <si>
    <t>OTRAS NO CLASIFICADAS EN FUNCIONES ANTERIORES</t>
  </si>
  <si>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</si>
  <si>
    <t>TRANSACCIONES DE LA DEUDA PÚBLICA / COSTO FINANCIERO DE LA DEUDA</t>
  </si>
  <si>
    <t>Comprende los pagos de compromisos que por concepto de intereses, comisiones, amortizaciones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</si>
  <si>
    <t>Deuda Pública Interna</t>
  </si>
  <si>
    <t>Incluye el pago de compromisos por concepto de interese, comisiones y otras erogaciones derivadas de la contratación de deuda pública interna.</t>
  </si>
  <si>
    <t>Deuda Pública Externa</t>
  </si>
  <si>
    <t>Incluye el pago de compromisos por concepto de intereses, comisiones y gastos de deuda pública emitida y contratada en el exterior.</t>
  </si>
  <si>
    <t>TRANSFERENCIAS, PARTICIPACIONES Y APORTACIONES ENTRE DIFERENTES NIVELES Y ÓRDENES DE GOBIERNO</t>
  </si>
  <si>
    <t>Transferencias, participaciones y aportaciones entre diferentes niveles y órdenes de gobierno que son de carácter general y no están asignadas a una función determinada.</t>
  </si>
  <si>
    <t>Transferencias entre Diferentes Niveles y Órdenes de Gobierno</t>
  </si>
  <si>
    <t>Comprende el registro de las transferencias que le corresponden a los entes públicos.</t>
  </si>
  <si>
    <t>Participaciones entre Diferentes Niveles y Órdenes de Gobierno</t>
  </si>
  <si>
    <t>Corresponde el registro de los recursos que corresponden a las estados y municipios de conformidad a la Ley de Coordinación Fiscal, así como las que correspondan a sistemas estatales de coordinación fiscal determinados por las leyes correspondientes.</t>
  </si>
  <si>
    <t>Aportaciones entre Diferentes Niveles y Órdenes de Gobierno</t>
  </si>
  <si>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</si>
  <si>
    <t>SANEAMIENTO DEL SISTEMA FINANCIERO</t>
  </si>
  <si>
    <t>Comprende el apoyo financiero a las operaciones y programas para atender la problemática de pago de los deudores del Sistema Bancario Nacional e impulsar el saneamiento financiero.</t>
  </si>
  <si>
    <t>Saneamiento del Sistema Financiero</t>
  </si>
  <si>
    <t>Comprende el apoyo financiero a las operaciones y programas instrumentados por el Gobierno para atender la problemática de pago de los deudores del Sistema Bancario Nacional e impulsar el saneamiento financiero.</t>
  </si>
  <si>
    <t>Apoyo IPAB</t>
  </si>
  <si>
    <t>Apoyo a los programas dirigidos a ahorradores y deudores de la banca por conducto del instituto para la protección del ahorro bancario.</t>
  </si>
  <si>
    <t>Banca de Desarrollo</t>
  </si>
  <si>
    <t>Apoyo a los programas a favor de los deudores por conducto de la banca en desarrollo.</t>
  </si>
  <si>
    <t>Apoyo a los programas de reestructura en unidades de inversión (UDIS)</t>
  </si>
  <si>
    <t>Apoyo a los programas a favor de reestructura en unidades de inversión (UDIS).</t>
  </si>
  <si>
    <t>ADEUDOS DE EJERCICIOS FISCALES ANTERIORES</t>
  </si>
  <si>
    <t>Comprende los pagos que realiza el Gobierno derivados del gasto devengado no pagado de ejercicios fiscales anteriores.</t>
  </si>
  <si>
    <t>Adeudo de Ejercicios Fiscales Anteriores</t>
  </si>
  <si>
    <t xml:space="preserve">Objetivos del Plan Municipal de Desarrollo </t>
  </si>
  <si>
    <t>IMPORTE ANUAL</t>
  </si>
  <si>
    <t>IMPORTE</t>
  </si>
  <si>
    <t>Presidencia</t>
  </si>
  <si>
    <t>Sindicatura</t>
  </si>
  <si>
    <t>Ordenación de Desechos</t>
  </si>
  <si>
    <t>Protección de la Diversidad Biológica y del Paisaje</t>
  </si>
  <si>
    <t>Otros de Protección Ambiental</t>
  </si>
  <si>
    <t>Desarrollo Comunitario</t>
  </si>
  <si>
    <t>Abastecimiento de Agua</t>
  </si>
  <si>
    <t>Otros Grupos Vulnerables</t>
  </si>
  <si>
    <t>Otros Convenios</t>
  </si>
  <si>
    <t>RECURSOS FISCALES</t>
  </si>
  <si>
    <t>Verde</t>
  </si>
  <si>
    <t>Amarillo</t>
  </si>
  <si>
    <t>Rojo</t>
  </si>
  <si>
    <t>Semaforización</t>
  </si>
  <si>
    <t>Objetivo:</t>
  </si>
  <si>
    <t>PRESUPUESTO ESTIMADO</t>
  </si>
  <si>
    <t>CATALÓGO POR FUENTE DE FINANCIAMIENTO</t>
  </si>
  <si>
    <t>Catalógo para Presupuesto de Egresos Funcional Programática</t>
  </si>
  <si>
    <t>10</t>
  </si>
  <si>
    <t>11</t>
  </si>
  <si>
    <t>1.1.1</t>
  </si>
  <si>
    <t>1.1.1.1</t>
  </si>
  <si>
    <t>1.1.1.2</t>
  </si>
  <si>
    <t>1.1.1.3</t>
  </si>
  <si>
    <t>1.1.1.4</t>
  </si>
  <si>
    <t>1.1.1.5</t>
  </si>
  <si>
    <t>1.1.1.6</t>
  </si>
  <si>
    <t>1.1.1.7</t>
  </si>
  <si>
    <t>1.2.1</t>
  </si>
  <si>
    <t>1.2.1.1</t>
  </si>
  <si>
    <t>1.2.1.2</t>
  </si>
  <si>
    <t>1.2.2</t>
  </si>
  <si>
    <t>1.2.2.1</t>
  </si>
  <si>
    <t>1.2.2.2</t>
  </si>
  <si>
    <t>1.2.3</t>
  </si>
  <si>
    <t>1.2.3.1</t>
  </si>
  <si>
    <t>1.2.3.2</t>
  </si>
  <si>
    <t>1.2.3.3</t>
  </si>
  <si>
    <t>1.7.1</t>
  </si>
  <si>
    <t>1.7.1.1</t>
  </si>
  <si>
    <t>1.7.2</t>
  </si>
  <si>
    <t>1.7.2.1</t>
  </si>
  <si>
    <t>1.7.3</t>
  </si>
  <si>
    <t>1.7.3.1</t>
  </si>
  <si>
    <t>1.7.4</t>
  </si>
  <si>
    <t>1.7.4.1</t>
  </si>
  <si>
    <t>1.7.4.2</t>
  </si>
  <si>
    <t>1.7.4.3</t>
  </si>
  <si>
    <t>1.7.9</t>
  </si>
  <si>
    <t>1.7.9.1</t>
  </si>
  <si>
    <t>1.8.1</t>
  </si>
  <si>
    <t>1.8.1.1</t>
  </si>
  <si>
    <t>1.8.1.2</t>
  </si>
  <si>
    <t>3.1.1</t>
  </si>
  <si>
    <t>3.1.1.1</t>
  </si>
  <si>
    <t>4.1.1</t>
  </si>
  <si>
    <t>4.1.1.1</t>
  </si>
  <si>
    <t>4.1.1.2</t>
  </si>
  <si>
    <t>4.1.1.3</t>
  </si>
  <si>
    <t>4.1.1.4</t>
  </si>
  <si>
    <t>4.1.1.5</t>
  </si>
  <si>
    <t>4.1.2</t>
  </si>
  <si>
    <t>4.1.2.1</t>
  </si>
  <si>
    <t>4.1.3</t>
  </si>
  <si>
    <t>4.1.3.1</t>
  </si>
  <si>
    <t>4.1.3.2</t>
  </si>
  <si>
    <t>4.1.3.3</t>
  </si>
  <si>
    <t>4.1.3.4</t>
  </si>
  <si>
    <t>4.1.4</t>
  </si>
  <si>
    <t>4.1.4.1</t>
  </si>
  <si>
    <t>4.1.4.2</t>
  </si>
  <si>
    <t>4.1.4.3</t>
  </si>
  <si>
    <t>4.1.4.4</t>
  </si>
  <si>
    <t>4.1.4.5</t>
  </si>
  <si>
    <t>4.3.1</t>
  </si>
  <si>
    <t>4.3.1.1</t>
  </si>
  <si>
    <t>4.3.1.2</t>
  </si>
  <si>
    <t>4.3.1.3</t>
  </si>
  <si>
    <t>4.3.1.4</t>
  </si>
  <si>
    <t>4.3.2</t>
  </si>
  <si>
    <t>4.3.2.1</t>
  </si>
  <si>
    <t>4.3.2.2</t>
  </si>
  <si>
    <t>4.3.2.3</t>
  </si>
  <si>
    <t>4.3.3</t>
  </si>
  <si>
    <t>4.3.3.1</t>
  </si>
  <si>
    <t>4.3.3.2</t>
  </si>
  <si>
    <t>4.3.3.4</t>
  </si>
  <si>
    <t>4.3.3.5</t>
  </si>
  <si>
    <t>4.3.3.6</t>
  </si>
  <si>
    <t>4.3.3.7</t>
  </si>
  <si>
    <t>4.3.4</t>
  </si>
  <si>
    <t>4.3.4.1</t>
  </si>
  <si>
    <t>4.3.4.2</t>
  </si>
  <si>
    <t>4.3.4.3</t>
  </si>
  <si>
    <t>4.3.4.4</t>
  </si>
  <si>
    <t>4.3.5</t>
  </si>
  <si>
    <t>4.3.6</t>
  </si>
  <si>
    <t>4.3.6.1</t>
  </si>
  <si>
    <t>4.3.6.2</t>
  </si>
  <si>
    <t>4.3.6.3</t>
  </si>
  <si>
    <t>4.3.7</t>
  </si>
  <si>
    <t>4.3.7.1</t>
  </si>
  <si>
    <t>4.3.7.2</t>
  </si>
  <si>
    <t>4.3.7.3</t>
  </si>
  <si>
    <t>4.3.8</t>
  </si>
  <si>
    <t>4.3.8.1</t>
  </si>
  <si>
    <t>4.3.8.2</t>
  </si>
  <si>
    <t>4.3.8.3</t>
  </si>
  <si>
    <t>4.3.8.4</t>
  </si>
  <si>
    <t>4.3.9</t>
  </si>
  <si>
    <t>4.3.9.1</t>
  </si>
  <si>
    <t>4.3.9.2</t>
  </si>
  <si>
    <t>4.3.9.3</t>
  </si>
  <si>
    <t>4.3.9.4</t>
  </si>
  <si>
    <t>4.3.9.5</t>
  </si>
  <si>
    <t>4.3.10</t>
  </si>
  <si>
    <t>4.3.10.1</t>
  </si>
  <si>
    <t>4.3.10.2</t>
  </si>
  <si>
    <t>4.3.10.3</t>
  </si>
  <si>
    <t>4.3.10.4</t>
  </si>
  <si>
    <t>4.3.10.5</t>
  </si>
  <si>
    <t>4.3.10.6</t>
  </si>
  <si>
    <t>4.3.10.7</t>
  </si>
  <si>
    <t>4.3.11</t>
  </si>
  <si>
    <t>4.3.11.1</t>
  </si>
  <si>
    <t>4.3.11.2</t>
  </si>
  <si>
    <t>4.3.11.3</t>
  </si>
  <si>
    <t>4.3.12</t>
  </si>
  <si>
    <t>4.3.12.1</t>
  </si>
  <si>
    <t>4.3.12.3</t>
  </si>
  <si>
    <t>4.3.13</t>
  </si>
  <si>
    <t>4.3.13.1</t>
  </si>
  <si>
    <t>4.3.13.2</t>
  </si>
  <si>
    <t>4.3.13.3</t>
  </si>
  <si>
    <t>4.4.1</t>
  </si>
  <si>
    <t>4.4.1.1</t>
  </si>
  <si>
    <t>4.4.1.2</t>
  </si>
  <si>
    <t>4.4.1.3</t>
  </si>
  <si>
    <t>4.4.1.4</t>
  </si>
  <si>
    <t>4.4.1.9</t>
  </si>
  <si>
    <t>4.5.1</t>
  </si>
  <si>
    <t>4.5.1.1</t>
  </si>
  <si>
    <t>4.5.2</t>
  </si>
  <si>
    <t>4.5.2.1</t>
  </si>
  <si>
    <t>4.5.3</t>
  </si>
  <si>
    <t>4.5.3.1</t>
  </si>
  <si>
    <t>4.5.4</t>
  </si>
  <si>
    <t>4.5.4.1</t>
  </si>
  <si>
    <t>4.5.4.2</t>
  </si>
  <si>
    <t>4.5.4.3</t>
  </si>
  <si>
    <t>4.5.9</t>
  </si>
  <si>
    <t>4.5.9.9</t>
  </si>
  <si>
    <t>5.1.1</t>
  </si>
  <si>
    <t>5.1.1.1</t>
  </si>
  <si>
    <t>5.1.1.2</t>
  </si>
  <si>
    <t>5.1.1.3</t>
  </si>
  <si>
    <t>5.1.1.4</t>
  </si>
  <si>
    <t>5.1.1.9</t>
  </si>
  <si>
    <t>5.1.2</t>
  </si>
  <si>
    <t>5.1.2.1</t>
  </si>
  <si>
    <t>5.1.2.2</t>
  </si>
  <si>
    <t>5.1.2.3</t>
  </si>
  <si>
    <t>5.1.2.9</t>
  </si>
  <si>
    <t>5.1.9</t>
  </si>
  <si>
    <t>5.1.9.1</t>
  </si>
  <si>
    <t>5.1.9.2</t>
  </si>
  <si>
    <t>5.1.9.3</t>
  </si>
  <si>
    <t>5.1.9.4</t>
  </si>
  <si>
    <t>5.1.9.5</t>
  </si>
  <si>
    <t>5.1.9.6</t>
  </si>
  <si>
    <t>5.1.9.7</t>
  </si>
  <si>
    <t>5.1.9.8</t>
  </si>
  <si>
    <t>5.2.1</t>
  </si>
  <si>
    <t>5.2.1.1</t>
  </si>
  <si>
    <t>5.3.1</t>
  </si>
  <si>
    <t>5.3.1.9</t>
  </si>
  <si>
    <t>6.1.1</t>
  </si>
  <si>
    <t>6.1.1.1</t>
  </si>
  <si>
    <t>6.1.2</t>
  </si>
  <si>
    <t>6.1.2.1</t>
  </si>
  <si>
    <t>6.1.3</t>
  </si>
  <si>
    <t>6.1.3.1</t>
  </si>
  <si>
    <t>6.1.4</t>
  </si>
  <si>
    <t>6.1.4.1</t>
  </si>
  <si>
    <t>6.1.5</t>
  </si>
  <si>
    <t>6.1.5.1</t>
  </si>
  <si>
    <t>6.1.6</t>
  </si>
  <si>
    <t>6.1.6.1</t>
  </si>
  <si>
    <t>6.1.7</t>
  </si>
  <si>
    <t>6.1.7.1</t>
  </si>
  <si>
    <t>6.3.9</t>
  </si>
  <si>
    <t>6.3.9.9</t>
  </si>
  <si>
    <t>6.4.1</t>
  </si>
  <si>
    <t>6.4.1.9</t>
  </si>
  <si>
    <t>7.3.1</t>
  </si>
  <si>
    <t>7.9.1</t>
  </si>
  <si>
    <t>7.9.2</t>
  </si>
  <si>
    <t>8.1.1</t>
  </si>
  <si>
    <t>8.1.1.1</t>
  </si>
  <si>
    <t>8.1.1.2</t>
  </si>
  <si>
    <t>8.2.1</t>
  </si>
  <si>
    <t>8.2.1.1</t>
  </si>
  <si>
    <t>8.2.1.2</t>
  </si>
  <si>
    <t>8.2.1.3</t>
  </si>
  <si>
    <t>8.2.1.4</t>
  </si>
  <si>
    <t>8.3.1</t>
  </si>
  <si>
    <t>8.3.1.1</t>
  </si>
  <si>
    <t>8.3.1.2</t>
  </si>
  <si>
    <t>8.3.1.9</t>
  </si>
  <si>
    <t>9.1.1</t>
  </si>
  <si>
    <t>9.1.1.1</t>
  </si>
  <si>
    <t>9.3.1</t>
  </si>
  <si>
    <t>9.3.1.1</t>
  </si>
  <si>
    <t>9.3.2</t>
  </si>
  <si>
    <t>9.3.2.1</t>
  </si>
  <si>
    <t>9.4.1</t>
  </si>
  <si>
    <t>9.4.1.1</t>
  </si>
  <si>
    <t>9.4.1.2</t>
  </si>
  <si>
    <t>9.6.1</t>
  </si>
  <si>
    <t>9.6.1.1</t>
  </si>
  <si>
    <t>9.6.1.2</t>
  </si>
  <si>
    <t>9.6.1.9</t>
  </si>
  <si>
    <t>10.1.1</t>
  </si>
  <si>
    <t>10.1.2</t>
  </si>
  <si>
    <t>10.2.1</t>
  </si>
  <si>
    <t>10.3.9</t>
  </si>
  <si>
    <t>11.1.1</t>
  </si>
  <si>
    <t>11.1.1.1</t>
  </si>
  <si>
    <t>11.1.1.2</t>
  </si>
  <si>
    <t>11.1.1.9</t>
  </si>
  <si>
    <t>Producidos por  organismos descentralizados municipales</t>
  </si>
  <si>
    <t>Servicios de obra</t>
  </si>
  <si>
    <t>Agua potable,drenaje,alcantarillado,tratamiento y disposición final de aguas residuales</t>
  </si>
  <si>
    <t>Economía</t>
  </si>
  <si>
    <t>Desempeño de las Funciones</t>
  </si>
  <si>
    <t xml:space="preserve">
</t>
  </si>
  <si>
    <t>Regularizaciones de los registros de obra</t>
  </si>
  <si>
    <t>Regularización de predios en zonas de orgien ejidal destinados al uso de casa habitación</t>
  </si>
  <si>
    <t>Regulariación de edificaciones existentes de uso no habitación en zonas de origen ejidal con antigüedad de hasta 5 años</t>
  </si>
  <si>
    <t>Regularización de edificaciones existentes de uso no habitacional en zonas de origen ejidal con antigüedad mayor a los 5 años</t>
  </si>
  <si>
    <t>4.3.9.9</t>
  </si>
  <si>
    <t>4.3.10.8</t>
  </si>
  <si>
    <t>4.3.11.4</t>
  </si>
  <si>
    <t>4.3.11.5</t>
  </si>
  <si>
    <t>4.3.11.6</t>
  </si>
  <si>
    <t>4.3.11.7</t>
  </si>
  <si>
    <t>4.3.11.9</t>
  </si>
  <si>
    <t>4.3.14</t>
  </si>
  <si>
    <t>4.3.14.1</t>
  </si>
  <si>
    <t>4.3.14.2</t>
  </si>
  <si>
    <t>4.3.14.3</t>
  </si>
  <si>
    <t>4.3.14.4</t>
  </si>
  <si>
    <t>4.3.14.5</t>
  </si>
  <si>
    <t>4.3.14.6</t>
  </si>
  <si>
    <t>4.3.3.3</t>
  </si>
  <si>
    <t>4.3.5.1</t>
  </si>
  <si>
    <t>4.3.5.2</t>
  </si>
  <si>
    <t>4.3.5.3</t>
  </si>
  <si>
    <t>4.3.12.2</t>
  </si>
  <si>
    <t>5.1.9.9</t>
  </si>
  <si>
    <t>7.4.1</t>
  </si>
  <si>
    <t>SUMA</t>
  </si>
  <si>
    <t>ESTIMACIÓN</t>
  </si>
  <si>
    <t xml:space="preserve">Horas 
Extraordinarias
</t>
  </si>
  <si>
    <t>Otras
Prestaciones</t>
  </si>
  <si>
    <t>Suma Total de 
Remuneraciones</t>
  </si>
  <si>
    <t>Prima Vacacional y Dominical</t>
  </si>
  <si>
    <t xml:space="preserve"> de Servicios Efectivos Prestados</t>
  </si>
  <si>
    <t>Gratificación  de Fin de Año (Aguinaldo)</t>
  </si>
  <si>
    <t>Medios de Verificación</t>
  </si>
  <si>
    <t>Desagregación Programa:</t>
  </si>
  <si>
    <t>Programa Presupuestario:</t>
  </si>
  <si>
    <t xml:space="preserve">Indicador y Definición: </t>
  </si>
  <si>
    <t>Sentido del Indicador:</t>
  </si>
  <si>
    <t>Método de Cálculo:</t>
  </si>
  <si>
    <t>Unidad de Medida:</t>
  </si>
  <si>
    <t>Frecuencia de Medición:</t>
  </si>
  <si>
    <t>Unidad(es) Ejecutora(s) del Gasto</t>
  </si>
  <si>
    <t>Servicios Personales</t>
  </si>
  <si>
    <t>Materiales y Suministros</t>
  </si>
  <si>
    <t>Servicios Generales</t>
  </si>
  <si>
    <t>Transferencias, Asignaciones, Subsidios y Otras Ayudas</t>
  </si>
  <si>
    <t>Bienes Muebles, Inmuebles e Intangibles</t>
  </si>
  <si>
    <t>Inversión Pública</t>
  </si>
  <si>
    <t>Inversiones Financieras y Otras Provisiones</t>
  </si>
  <si>
    <t>Deuda Pública</t>
  </si>
  <si>
    <t>Importe Total Presupuestado</t>
  </si>
  <si>
    <t>Sub-Programa (s)</t>
  </si>
  <si>
    <t xml:space="preserve">Compromisos del Plan Municipal de Desarrollo y Asuntos Críticos de Atención </t>
  </si>
  <si>
    <t>Dimensión  a Medir</t>
  </si>
  <si>
    <t>Método de Cálculo</t>
  </si>
  <si>
    <t>Frecuencia de Medición</t>
  </si>
  <si>
    <t>Unidad de Medida</t>
  </si>
  <si>
    <t>Dererechos por el Uso, Goce, Aprovechamiento o Explotación de Bienes de Dominio Público</t>
  </si>
  <si>
    <t>Derecho a los Hidrocarburos</t>
  </si>
  <si>
    <t>Derechos por Prestación de Servicios</t>
  </si>
  <si>
    <t>Otros Derechos</t>
  </si>
  <si>
    <t>Productos de Tipo Corriente</t>
  </si>
  <si>
    <t>Productos de Capital</t>
  </si>
  <si>
    <t>Aprovechamientos de Tipo Corriente</t>
  </si>
  <si>
    <t>Aprovechamientos de Capital</t>
  </si>
  <si>
    <t>Otros Aprovechamientos</t>
  </si>
  <si>
    <t>Ingreso por Ventas de Mercancías</t>
  </si>
  <si>
    <t>Ingresos por Ventas de Bienes y Servicios Producidos en Establecimientos del Gobierno</t>
  </si>
  <si>
    <t>Ingresos por Ventas y Servicios de Organismos Descentralizados</t>
  </si>
  <si>
    <t>Ingresos de Operación de Entidades Paraestatales Empresariales</t>
  </si>
  <si>
    <t>Ingresos no Comprendidos en las Fracciones de la Ley de Ingresos, Causados en Ejercicios Fiscales Anteriores Pendientes de Liquidación o Pago</t>
  </si>
  <si>
    <t>Transferencias Internas y Asignaciones al Sector Público</t>
  </si>
  <si>
    <t>Subsidios y Suvbenciones</t>
  </si>
  <si>
    <t>Ingresos Financieros</t>
  </si>
  <si>
    <t>Diferencias por Tipo de Cambio a Favor, en Efectivo y Equivalentes</t>
  </si>
  <si>
    <t>Otros Ingresos y Beneficios Varios</t>
  </si>
  <si>
    <t>Endeudamiento Interno</t>
  </si>
  <si>
    <t>APORTACIONES FONDO INFRAESTRUCTURA</t>
  </si>
  <si>
    <t>APORTACIONES  FONDO  FORTALECIMIENTO</t>
  </si>
  <si>
    <t>Apoyos Financieros</t>
  </si>
  <si>
    <t>CLASIFICACIÓN POR FUENTE DE FINANCIAMIENTO</t>
  </si>
  <si>
    <t>CLASIFICACIÓN POR TIPO DE INGRESOS (CTI)</t>
  </si>
  <si>
    <t>Aportaciones para Fondos de Vivienda</t>
  </si>
  <si>
    <t xml:space="preserve">Cuotas para el Seguro Social </t>
  </si>
  <si>
    <t>Cuotas de Ahorro para el Retiro</t>
  </si>
  <si>
    <t>Otras Cuotas y Aportaciones para la Seguridad Social</t>
  </si>
  <si>
    <t>CLASIFICACIÓN POR TIPO DE GASTO (CTG)</t>
  </si>
  <si>
    <t>CLASIFICACIÓN POR FUENTE DE FINANCIAMIENTO (CFF)</t>
  </si>
  <si>
    <t>7.2.1</t>
  </si>
  <si>
    <t>1.</t>
  </si>
  <si>
    <t>2</t>
  </si>
  <si>
    <t>3</t>
  </si>
  <si>
    <t>5</t>
  </si>
  <si>
    <t>7</t>
  </si>
  <si>
    <t>2.</t>
  </si>
  <si>
    <t>Fisacalización</t>
  </si>
  <si>
    <t>Impartición de Justicia</t>
  </si>
  <si>
    <t>Presidencia/Gubernatura</t>
  </si>
  <si>
    <t>Asunto Financieros</t>
  </si>
  <si>
    <t>Servicios Registrales, Administrativos y Patrimoniales</t>
  </si>
  <si>
    <t>PROTECCIÓN AMBIENAL</t>
  </si>
  <si>
    <t>Adminstración del Agua</t>
  </si>
  <si>
    <t>Ordenación de Aguas Residuales, Drenaje y Alcantarillado</t>
  </si>
  <si>
    <t>Reducción de la Contaminación</t>
  </si>
  <si>
    <t>VIVIENDA Y SERVICIOS A LA COMUNIDAD</t>
  </si>
  <si>
    <t xml:space="preserve">Urbanización </t>
  </si>
  <si>
    <t>Alumbrado Público</t>
  </si>
  <si>
    <t>Vivienda</t>
  </si>
  <si>
    <t>Otros de Seguridad Social y Asistencia Social</t>
  </si>
  <si>
    <t>Apoyo Financiero  a la Banca y Seguro Agropecuario</t>
  </si>
  <si>
    <t>Petróleo y Gas Natural (Hidrocarbiros)</t>
  </si>
  <si>
    <t>Transporte por Oleaductos y Gasoductos y Otros Sistemas de Transporte</t>
  </si>
  <si>
    <t>COMUNICACIÓN</t>
  </si>
  <si>
    <t>CIENCIA, TECNOLOGÍA E INNOVACIÓN</t>
  </si>
  <si>
    <t>OTRAS NO CLASIFICADAS EN FUNCIONE ANTERIORES</t>
  </si>
  <si>
    <t>TRANSACCIONES DE LA DEUDA PÚBLICA/COSTO FINANCIERO DE LA DEUDA</t>
  </si>
  <si>
    <t>Transferencias entre Diferentes Niveles y Ordenes de Gobierno</t>
  </si>
  <si>
    <t>Participaciones entre Diferentes Niveles y Ordenes de Gobierno</t>
  </si>
  <si>
    <t>Aportaciones entre Diferentes Niveles y Ordenes de Gobierno</t>
  </si>
  <si>
    <t>Apoyos IPAB</t>
  </si>
  <si>
    <t>Adeudos de Ejercicios Fisclaes Anteriores</t>
  </si>
  <si>
    <t>1</t>
  </si>
  <si>
    <t>3.</t>
  </si>
  <si>
    <t>4.</t>
  </si>
  <si>
    <t>4</t>
  </si>
  <si>
    <t>6</t>
  </si>
  <si>
    <t>8</t>
  </si>
  <si>
    <t>9</t>
  </si>
  <si>
    <t>5.</t>
  </si>
  <si>
    <t>6.</t>
  </si>
  <si>
    <t>7.</t>
  </si>
  <si>
    <t>8.</t>
  </si>
  <si>
    <t>9.</t>
  </si>
  <si>
    <t>Impuestos</t>
  </si>
  <si>
    <t>Productos</t>
  </si>
  <si>
    <t>Aprovechamientos</t>
  </si>
  <si>
    <t>Cuotas y Aportaciones de Seguridad Social</t>
  </si>
  <si>
    <t>Contribuciones de Mejoras</t>
  </si>
  <si>
    <t>Programas Presupuestarios</t>
  </si>
  <si>
    <t>Desagregación  Presupuestaria</t>
  </si>
  <si>
    <t>Características Generales</t>
  </si>
  <si>
    <t>SUBSIDIOS</t>
  </si>
  <si>
    <t>.</t>
  </si>
  <si>
    <t>DESEMPEÑO DE LAS FUNCIONES</t>
  </si>
  <si>
    <t>(E)  Actividades del sector público, que realiza en forma directa, regular y continua, para satisfacer demandas de la sociedad, de interés general, atendiendo a las personas en sus diferentes esferas judídicas, a través de las siguientes finalidades:
i)      Funciones de Gobierno
ii)     Funciones de Desarrollo Social
iii)   Funciones de Desarro Económico</t>
  </si>
  <si>
    <t>(P)  Actividades destinadas al desarrollo de programas y formulación, diseño, ejecución y evaluación de las políticas públicas y sus estrategias, así como para diseñar la implantación y operación de los programas y dar seguimiento a su cumplimiento.</t>
  </si>
  <si>
    <t>ADMINISTRATIVOS Y DE APOYO</t>
  </si>
  <si>
    <t>ADMINISTRATIVOS
Y DE APOYO</t>
  </si>
  <si>
    <t>Sujetos a Reglas de Operación.</t>
  </si>
  <si>
    <t>Sector Social y Privado.</t>
  </si>
  <si>
    <t>Entidades Federativas y Municipios.</t>
  </si>
  <si>
    <t>Otros Subsidios.</t>
  </si>
  <si>
    <t>Prestación de Servicios Públicos.</t>
  </si>
  <si>
    <t>(S) Definidos en el Preupuesto de Egresos y los que se incorporen en el ejercicio.</t>
  </si>
  <si>
    <t>(U) Para otorgar subsidios no sujetos a reglas de operación, en su caso, se otorgan mediante convenios.</t>
  </si>
  <si>
    <t>Provisión de Bienes Públicos.</t>
  </si>
  <si>
    <t>Planeación, Seguimiento y Evaluación de las Políticas Públicas.</t>
  </si>
  <si>
    <t>Promoción y Fomento.</t>
  </si>
  <si>
    <t>(F) Actividades destinadas a la promoción y fometno de los sectores social y económico.</t>
  </si>
  <si>
    <t>Regulación y Supervisión.</t>
  </si>
  <si>
    <t>(G) Actividades destinadas a la reglamentación, verificación e inspección de las actividades económicas y de los agentes del sector privado, social y público.</t>
  </si>
  <si>
    <t>Específicos.</t>
  </si>
  <si>
    <t>Proyectos de Inversión.</t>
  </si>
  <si>
    <t xml:space="preserve">(R)  Solamente acatividades específicas, distintas a las demás modalidades.     </t>
  </si>
  <si>
    <t>(K)  Proyectos de inversión sujetos a registro en la Cartera que integra y administra el área competente en la meteria.</t>
  </si>
  <si>
    <t>(O) Actividades que realizan la función pública o contraloría para el mejoramiento de la gestión, así como de los órganos de control y auditoría.</t>
  </si>
  <si>
    <t>(W) Asignaciones de los entes públicos paraestatales para el otorgamiento de préstamos al personal, sindicatos o a otras entidades públicas o privadas y demás erogaciones recuperables.</t>
  </si>
  <si>
    <t>COMPROMISOS</t>
  </si>
  <si>
    <t>OBLIGACIONES</t>
  </si>
  <si>
    <t>(M) Actividades de apoyo adminstrativo desarroladas por las oficilías mayores o área homólogas.</t>
  </si>
  <si>
    <t>Aportaciones a la Seguiridad Social.</t>
  </si>
  <si>
    <t>Pensiones y Jubilaciones.</t>
  </si>
  <si>
    <t>Apoyo al Proceso Presupuestario y para mejorar la Eficiencia Institucional.</t>
  </si>
  <si>
    <t>Apoyo a la Función Pública y al Mejoramiento de la Gestión.</t>
  </si>
  <si>
    <t>Operaciones Ajenas.</t>
  </si>
  <si>
    <t>Obligaciones de cumplimiento de Resolución Jurisdiccional.</t>
  </si>
  <si>
    <t>Desastres Naturales.</t>
  </si>
  <si>
    <t>(L) Obligaciones relacionadas con indemnizaciones y obligaciones que se derivan de resoluciones definiticas emitidas por autoridad competente.</t>
  </si>
  <si>
    <t xml:space="preserve">(N) </t>
  </si>
  <si>
    <t>(J) Obligaciones de la ley relacionadas con el pago de pensiones y jubilaciones.</t>
  </si>
  <si>
    <t>(T) Obligaciones de ley relacionadas con el pago de aportaciones.</t>
  </si>
  <si>
    <t>Cantidad</t>
  </si>
  <si>
    <t xml:space="preserve">Suma: </t>
  </si>
  <si>
    <t>Sector Social y Privado (Sujetos a Reglas de Operación)</t>
  </si>
  <si>
    <t>Entidades Federativas y Municipios (Sujetos a Reglas de Operación)</t>
  </si>
  <si>
    <t>Otros Subsidios</t>
  </si>
  <si>
    <t>Prestación de Servicios Públicos</t>
  </si>
  <si>
    <t>Provisión de Bienes Públicos</t>
  </si>
  <si>
    <t>Planeación, Seguimiento y Evaluación de las Políticas Públicas</t>
  </si>
  <si>
    <t>Promoción y Fomento</t>
  </si>
  <si>
    <t>Regulación y Supervisión</t>
  </si>
  <si>
    <t>Específicos</t>
  </si>
  <si>
    <t>Proyectos de Inversión</t>
  </si>
  <si>
    <t>Apoyo al Proceso Presupuestario y para mejorar la Eficiencia Institucional</t>
  </si>
  <si>
    <t>Apoyo a la Función Pública y al Mejoramiento de la Gestión</t>
  </si>
  <si>
    <t>Operaciones Ajenas</t>
  </si>
  <si>
    <t>Obligaciones de cumplimiento de Resolución Jurisdiccional</t>
  </si>
  <si>
    <t>Desastres Naturales</t>
  </si>
  <si>
    <t>Aportaciones a la Seguiridad Social</t>
  </si>
  <si>
    <t>CATÁLOGO DE CLASIFICACIÓN PROGRAMÁTICA</t>
  </si>
  <si>
    <t xml:space="preserve">Asignaciones y trasnferencias presupuestarias </t>
  </si>
  <si>
    <t>Ingresos por ventas de bienes y servicios de organismos descentralizados</t>
  </si>
  <si>
    <t>Subsidios derivados de la Ley de Ingresos de la Federación que se destinan a Municipios</t>
  </si>
  <si>
    <t>Subsidios derivados de la Ley de Ingresos del Estado que se destinan a Municipios</t>
  </si>
  <si>
    <t>Recursos provenientes del sector privado</t>
  </si>
  <si>
    <t>B Actividades que se realizan para crear, fabricar y/o elaborar bienes que son competencia del Sector Público. Incluye las actividades relacionadas con la compra de materias primas que se industrializan o transforman, para su posterior distribución a la población.0</t>
  </si>
  <si>
    <t xml:space="preserve">Informe de Situación Hacendaria Ingresos - 2017
</t>
  </si>
  <si>
    <t xml:space="preserve">Informe de Situación Hacendaria Egresos - 2017
</t>
  </si>
  <si>
    <t>EJERCICIO
 2016</t>
  </si>
  <si>
    <t>ESTIMACIÓN
 2017</t>
  </si>
  <si>
    <t>VARIACIÓN           2016 - 2017</t>
  </si>
  <si>
    <t>EJERCICIO 2016</t>
  </si>
  <si>
    <t>ESTIMACIÓN  2017</t>
  </si>
  <si>
    <t>VARIACIÓN  2016 - 2017</t>
  </si>
  <si>
    <t>Metas ejercicio 2017</t>
  </si>
  <si>
    <t>Gestión</t>
  </si>
  <si>
    <t>Estratégico</t>
  </si>
  <si>
    <t>De Resultados</t>
  </si>
  <si>
    <t>Los indicadores de gestión deberán medir el avance y logro en procesos y actividades, es decir, sobre la forma en que los bienes y servicios públicos son generados y entregados. Incluyen los indicadores que dan seguimiento a las actividades y aquellos que entregan bienes y/o servicios para ser utilizados por otras instancias</t>
  </si>
  <si>
    <t xml:space="preserve">Los indicadores estratégicos deberán medir el grado de cumplimiento de los objetivos de las políticas públicas y de los programas presupuestarios y deberán contribuir a corregir o fortalecer las estrategias y la orientación de los recursos. </t>
  </si>
  <si>
    <t>De la Política Nacional de Desarrollo Social, o bien, a indicadores de gestión que miden procesos, pudiendo corresponder a indicadores de bienes y servicios.</t>
  </si>
  <si>
    <t xml:space="preserve">INDICADORES DE DESEMPEÑO 
</t>
  </si>
  <si>
    <t xml:space="preserve">Nombre del Indicador </t>
  </si>
  <si>
    <t>Eficacia</t>
  </si>
  <si>
    <t>Eficiencia</t>
  </si>
  <si>
    <t xml:space="preserve">Calidad </t>
  </si>
  <si>
    <t>Clasificación Programática</t>
  </si>
  <si>
    <t>Meta:</t>
  </si>
  <si>
    <t>Participaciones y Aportaciones</t>
  </si>
  <si>
    <t xml:space="preserve">
Estimación de Ingresos por Clasificación por Rubro de Ingresos y  Ley de Ingresos Municipal - 2017
</t>
  </si>
  <si>
    <t xml:space="preserve">Presupuesto de Egresos por Clasificación por Objeto del Gasto y Fuentes de Financiamiento - 2017
</t>
  </si>
  <si>
    <t>PLANTILLA DE PERSONAL DE CARÁCTER PERMANENTE. 2017</t>
  </si>
  <si>
    <t>Presupuesto de Egresos por Clasificación Administrativa 2017</t>
  </si>
  <si>
    <t>Presupuesto de Egresos por Clasificación Funcional Programática 2017</t>
  </si>
  <si>
    <t>PRESUPUESTO POR CLASIFICACIÓN PROGRAMÁTICA 2017</t>
  </si>
  <si>
    <t>Empréstitos de la Banca oficial</t>
  </si>
  <si>
    <t>Empréstitos de la banca comercial</t>
  </si>
  <si>
    <t>Empréstitos de particulares</t>
  </si>
  <si>
    <t>Incrementar el interes de la poblacion por la lectura y la investigacion</t>
  </si>
  <si>
    <t>No. De participantes en talleres de lectura/No. Habitantes</t>
  </si>
  <si>
    <t>semestral</t>
  </si>
  <si>
    <t>No. Participantes</t>
  </si>
  <si>
    <t>Secretaría General</t>
  </si>
  <si>
    <t>CE-Mujer</t>
  </si>
  <si>
    <t>Registro Civil</t>
  </si>
  <si>
    <t>Casa de la Cultura</t>
  </si>
  <si>
    <t>Ofilialia Mayor</t>
  </si>
  <si>
    <t>Promocion Económica</t>
  </si>
  <si>
    <t>Delegaciones y Agencias</t>
  </si>
  <si>
    <t>Hacienda Municipal</t>
  </si>
  <si>
    <t>Reglamentos</t>
  </si>
  <si>
    <t>Catastro Municipal</t>
  </si>
  <si>
    <t>Rastro Municipal</t>
  </si>
  <si>
    <t>Mercado Municipal</t>
  </si>
  <si>
    <t>Aseo Publico</t>
  </si>
  <si>
    <t>Parques y Jardines</t>
  </si>
  <si>
    <t>Relleno Sanitario</t>
  </si>
  <si>
    <t>Alumbrado Publico</t>
  </si>
  <si>
    <t>Deportes</t>
  </si>
  <si>
    <t>Juzgado Municipal</t>
  </si>
  <si>
    <t>IMAJ</t>
  </si>
  <si>
    <t>Seguridad Pública</t>
  </si>
  <si>
    <t>Transito Municipal</t>
  </si>
  <si>
    <t>Direccion de Obras Publicas</t>
  </si>
  <si>
    <t>Comunicación Social</t>
  </si>
  <si>
    <t>Municipio:  MASCOTA JALISCO</t>
  </si>
  <si>
    <t>Ente Público: MUNICIPIO DE MASCOTA JALISCO</t>
  </si>
  <si>
    <t>ALUMBRADO PUBLICO</t>
  </si>
  <si>
    <t>UMA</t>
  </si>
  <si>
    <t>DIRECCION DE OBRAS PUBLICAS</t>
  </si>
  <si>
    <t>OBRAS PUBLICAS</t>
  </si>
  <si>
    <t>JUEZ MUNICIPAL</t>
  </si>
  <si>
    <t>SECRETARIA GENERAL</t>
  </si>
  <si>
    <t>COMUNICACIÓN SOCIAL</t>
  </si>
  <si>
    <t>ASEO PUBLICO</t>
  </si>
  <si>
    <t>CASA DE CULTURA</t>
  </si>
  <si>
    <t>CATASTRO</t>
  </si>
  <si>
    <t>DEPORTES</t>
  </si>
  <si>
    <t>ECOLOGIA</t>
  </si>
  <si>
    <t>PARQUES Y JARDINES</t>
  </si>
  <si>
    <t>PROTECCION CIVIL</t>
  </si>
  <si>
    <t>RASTRO</t>
  </si>
  <si>
    <t>REGISTRO CIVIL</t>
  </si>
  <si>
    <t>SEGURIDAD PUBLICA</t>
  </si>
  <si>
    <t>SINDICATURA</t>
  </si>
  <si>
    <t>TRANSITO MUNICIPAL</t>
  </si>
  <si>
    <t>UNIDAD DE TRANSPARENCIA</t>
  </si>
  <si>
    <t>CE-MUJER</t>
  </si>
  <si>
    <t>NO.CTROL</t>
  </si>
  <si>
    <t>REGIDORES</t>
  </si>
  <si>
    <t>PRESIDENCIA</t>
  </si>
  <si>
    <t>FAISM</t>
  </si>
  <si>
    <t>PROPIO</t>
  </si>
  <si>
    <t>CONVENIOS FED</t>
  </si>
  <si>
    <t>CONV EDO</t>
  </si>
  <si>
    <t>FORTA</t>
  </si>
  <si>
    <t>S/UMAS</t>
  </si>
  <si>
    <t>EJERCIDO</t>
  </si>
  <si>
    <t>PRESUPUESTADO</t>
  </si>
  <si>
    <t>LI</t>
  </si>
  <si>
    <t>ESTIMADO NOMINA 2017</t>
  </si>
  <si>
    <t>PLANTILLA</t>
  </si>
  <si>
    <t>EVENTUAL</t>
  </si>
  <si>
    <t>FORTADEMUN</t>
  </si>
  <si>
    <t>Total ASEO PUBLICO</t>
  </si>
  <si>
    <t>Total CASA DE CULTURA</t>
  </si>
  <si>
    <t>Total CATASTRO</t>
  </si>
  <si>
    <t>Total CE-MUJER</t>
  </si>
  <si>
    <t>Total COMUNICACIÓN SOCIAL</t>
  </si>
  <si>
    <t>Total DEPORTES</t>
  </si>
  <si>
    <t>Total DIRECCION DE OBRAS PUBLICAS</t>
  </si>
  <si>
    <t>Total ECOLOGIA</t>
  </si>
  <si>
    <t>Total JUEZ MUNICIPAL</t>
  </si>
  <si>
    <t>Total PARQUES Y JARDINES</t>
  </si>
  <si>
    <t>Total PRESIDENCIA</t>
  </si>
  <si>
    <t>Total PROTECCION CIVIL</t>
  </si>
  <si>
    <t>Total RASTRO</t>
  </si>
  <si>
    <t>Total REGISTRO CIVIL</t>
  </si>
  <si>
    <t>Total SECRETARIA GENERAL</t>
  </si>
  <si>
    <t>Total SEGURIDAD PUBLICA</t>
  </si>
  <si>
    <t>Total SINDICATURA</t>
  </si>
  <si>
    <t>Total TRANSITO MUNICIPAL</t>
  </si>
  <si>
    <t>Total TURISMO</t>
  </si>
  <si>
    <t>Total UNIDAD DE TRANSPARENCIA</t>
  </si>
  <si>
    <t>Total general</t>
  </si>
  <si>
    <t>Total ALUMBRADO PUBLICO</t>
  </si>
  <si>
    <t>LEY DE INGRESOS</t>
  </si>
  <si>
    <t>TOTAL</t>
  </si>
  <si>
    <t>DEUDA</t>
  </si>
  <si>
    <t>DIF PARTICIPACIONES</t>
  </si>
  <si>
    <t>PRESUPUESTO NETO</t>
  </si>
  <si>
    <t>obra publica</t>
  </si>
  <si>
    <t>faism</t>
  </si>
  <si>
    <t>convenio</t>
  </si>
  <si>
    <t>deuda</t>
  </si>
  <si>
    <t>rec. Propio</t>
  </si>
  <si>
    <t>INVERSION PUBLICA</t>
  </si>
  <si>
    <t>MUNICIPIO DE MASCOTA JALISCO</t>
  </si>
  <si>
    <t>INICIATIVA DE PRESUPUESTO DE EGRESOS 2017</t>
  </si>
  <si>
    <t>RECORTE</t>
  </si>
  <si>
    <t>RECORTE BRUTO</t>
  </si>
  <si>
    <t>ANTICIPO DE FAISM</t>
  </si>
  <si>
    <t>NO PRESUPUESTABLE</t>
  </si>
  <si>
    <t>DEPARTAMENTO</t>
  </si>
  <si>
    <t>DIF</t>
  </si>
  <si>
    <t>SUELDO ANUAL</t>
  </si>
  <si>
    <t>PRIMA VAC</t>
  </si>
  <si>
    <t>AGUINALDO</t>
  </si>
  <si>
    <t>TOTAL DE INGRESOS ANUALES</t>
  </si>
  <si>
    <t>Total Casa de la Cultura</t>
  </si>
  <si>
    <t>Total Cementerios</t>
  </si>
  <si>
    <t>Total Comunicación Social</t>
  </si>
  <si>
    <t>Total Deportes</t>
  </si>
  <si>
    <t>Total Ecología</t>
  </si>
  <si>
    <t>Total Hacienda Municipal</t>
  </si>
  <si>
    <t>Total IMAJ</t>
  </si>
  <si>
    <t>Total Juzgado Municipal</t>
  </si>
  <si>
    <t>Total Obras Públicas</t>
  </si>
  <si>
    <t>Total Oficialía Mayor</t>
  </si>
  <si>
    <t>Total Presidencia Municipal</t>
  </si>
  <si>
    <t>Total Promoción Económica</t>
  </si>
  <si>
    <t>Total Rastro Municipal</t>
  </si>
  <si>
    <t>Total Reglamentos</t>
  </si>
  <si>
    <t>Total Seguridad Pública</t>
  </si>
  <si>
    <t>Total Sindicatura</t>
  </si>
  <si>
    <t>Cementerios</t>
  </si>
  <si>
    <t>Ecología</t>
  </si>
  <si>
    <t>Obras Públicas</t>
  </si>
  <si>
    <t>Oficialía Mayor</t>
  </si>
  <si>
    <t>Presidencia Municipal</t>
  </si>
  <si>
    <t>Promoción Económica</t>
  </si>
  <si>
    <t>Aseo Público</t>
  </si>
  <si>
    <t>Cementerio Municipal</t>
  </si>
  <si>
    <t>Ce-Mujer</t>
  </si>
  <si>
    <t>Sala de Regidores</t>
  </si>
  <si>
    <t>Unidad de Transparencia</t>
  </si>
  <si>
    <t>No aclara partida, ni justifica</t>
  </si>
  <si>
    <t>Biblioteca</t>
  </si>
  <si>
    <t>OBSERVACIONES</t>
  </si>
  <si>
    <t>Amortizacion de la deuda interna con instituciones de credito</t>
  </si>
  <si>
    <t>Intereses de la deuda interna con instituciones de credito</t>
  </si>
  <si>
    <t>Se anexo presupuesto 2015</t>
  </si>
  <si>
    <t>Mercados</t>
  </si>
  <si>
    <t>Apoyos con combustible para el traslado de estudiantes de las diferentes comunidades de este municipio</t>
  </si>
  <si>
    <t>Apoyo a las diferentes Instituciones educativas de la cabecera municipal y las comunidades</t>
  </si>
  <si>
    <t>CEMENTERIO</t>
  </si>
  <si>
    <t>Otros mat. y art. de construcción y reparación</t>
  </si>
  <si>
    <t>software almacen contpaqi</t>
  </si>
  <si>
    <t>EDIFICACION NO HABITACIONAL</t>
  </si>
  <si>
    <t>REHABILITACION DE CAMINOS</t>
  </si>
  <si>
    <t>REHABILITACION DE RED DE DRENAJE, RED DE AGUA POTABLE, CONSTRUCCION DE HUELLAS Y EMPEDRADO EN LA CALLE LOPEZ COTILLA/JUSTO SIERRA EN LA CABECERA</t>
  </si>
  <si>
    <t xml:space="preserve">CONSTRUCCIÓN DE TANQUE DE ALMACENAMIENTO DE AGUA POTABLE EN LA COMUNIDAD DE SAN IGNACIO EN MASCOTA, JALISCO. </t>
  </si>
  <si>
    <t xml:space="preserve">CONSTRUCCIÓN DE RED DE ABASTECIMIENTO DE AGUA POTABLE EN LA COMUNIDAD DE GUAYABITOS, EN MASCOTA, JALISCO. </t>
  </si>
  <si>
    <t>CONSTRUCCIÓN DE RED DE DRENAJE EN LA CALLE 16 DE SEPTIEMBRE EN LA COMUNIDAD DE YERBABUENA, EN MASCOTA, JALISCO.</t>
  </si>
  <si>
    <t>MEJORA Y AMPLIACIÓN EN LA RED DE ENERGÍA ELECTRICA EN LA COMUNIDAD DE RINCON DE MIRANDILLAS, EN MASCOTA, JALISCO.</t>
  </si>
  <si>
    <t>MEJORA Y AMPLIACIÓN EN LA RED DE ENERGÍA ELECTRICA EN LA COMUNIDAD DE JUANACATLAN, EN MASCOTA, JALISCO.</t>
  </si>
  <si>
    <t>APOYOS A EXTREMA POBRESA</t>
  </si>
  <si>
    <t>CONSTRUCCION DE PISOS FIRMES EN DIFERENTES COMUNIDADES DE MASCOTA</t>
  </si>
  <si>
    <t>MEJORAMIENTO DE VIVIENDA</t>
  </si>
  <si>
    <t>OTRAS CONSTRUCCIONES DE INGENIERIA CIVIL U OBRA PESADA</t>
  </si>
  <si>
    <t>REGENERACION DE IMAGEN URBANO EN EL CENTRO HISTORICO DE MADCOTA JALISCO</t>
  </si>
  <si>
    <t>REMODELACION DE PARQUE EN GALOPE 2DA ETAPA</t>
  </si>
  <si>
    <t>REHABILITACION Y EQUIPAMIENTO DE HOSPITAL REGIONAL DE PRIMER CONTACTO EN LA CABECERA MUNICIPAL DE MASCOTA</t>
  </si>
  <si>
    <t>CONST CENTRAL AUT CAB MUN</t>
  </si>
  <si>
    <t>PRODER MAGICO</t>
  </si>
  <si>
    <t>RECORTADO</t>
  </si>
  <si>
    <t>AMORTIZACION</t>
  </si>
  <si>
    <t>INTERESES</t>
  </si>
  <si>
    <t>AYUNTAMIENTO DE MASCOTA JALISCO</t>
  </si>
  <si>
    <t>REPORTE DE CREDITOS DE DEUDA PUBLICA</t>
  </si>
  <si>
    <t>Municipio de:</t>
  </si>
  <si>
    <t>Mascota, Jalisco</t>
  </si>
  <si>
    <t>Monto de crédito:</t>
  </si>
  <si>
    <t>Fecha de primera amortización:</t>
  </si>
  <si>
    <t>Tasa de interés:</t>
  </si>
  <si>
    <t>Fecha de última amortización:</t>
  </si>
  <si>
    <t>Motivo del crédito:</t>
  </si>
  <si>
    <t>Obra Pública</t>
  </si>
  <si>
    <t>Responsables del crédito:</t>
  </si>
  <si>
    <t>Ing. Miguel Castillón López y Profr. José Luis López Peña</t>
  </si>
  <si>
    <t>Institución crediticia:</t>
  </si>
  <si>
    <t>Banco Nacional de Obras y Servicios Públicos, S.N.C.</t>
  </si>
  <si>
    <t>Crédito:</t>
  </si>
  <si>
    <t>Fecha de contratación:</t>
  </si>
  <si>
    <t>Plazo:</t>
  </si>
  <si>
    <t>120 meses</t>
  </si>
  <si>
    <t>Avance de aplicación:</t>
  </si>
  <si>
    <t>FECHA</t>
  </si>
  <si>
    <t>SALDO CAPITAL</t>
  </si>
  <si>
    <t>TOTAL DE CAPITAL E INTERESES</t>
  </si>
  <si>
    <t>Compra de terreno para Hospital de 1er Contacto</t>
  </si>
  <si>
    <t>120 Meses</t>
  </si>
  <si>
    <t>BANOBRAS</t>
  </si>
  <si>
    <t>BANOBRAS FAISM</t>
  </si>
  <si>
    <t>ENERGIA ELECTRICA</t>
  </si>
  <si>
    <t>OFICIALIA MAYOR</t>
  </si>
  <si>
    <t>OFICILAIA MAYOR</t>
  </si>
  <si>
    <t>AGUA</t>
  </si>
  <si>
    <t>Chofer Aseo Público</t>
  </si>
  <si>
    <t>Ecologia</t>
  </si>
  <si>
    <t>PLANTILLA ASEJ</t>
  </si>
  <si>
    <t>Obras publicas</t>
  </si>
  <si>
    <t>adefas</t>
  </si>
  <si>
    <t>TOTAL HOJA RESUMEN</t>
  </si>
  <si>
    <t>ACTUALIZADA</t>
  </si>
  <si>
    <t>SAPAM</t>
  </si>
  <si>
    <t>Total 111</t>
  </si>
  <si>
    <t>Total 113</t>
  </si>
  <si>
    <t>Total 122</t>
  </si>
  <si>
    <t>Total 132</t>
  </si>
  <si>
    <t>Total 141</t>
  </si>
  <si>
    <t>Total 142</t>
  </si>
  <si>
    <t>Total 143</t>
  </si>
  <si>
    <t>Total 152</t>
  </si>
  <si>
    <t>Total 159</t>
  </si>
  <si>
    <t>Total 211</t>
  </si>
  <si>
    <t>Total 212</t>
  </si>
  <si>
    <t>Total 213</t>
  </si>
  <si>
    <t>Total 214</t>
  </si>
  <si>
    <t>Total 215</t>
  </si>
  <si>
    <t>Total 216</t>
  </si>
  <si>
    <t>Total 217</t>
  </si>
  <si>
    <t>Total 218</t>
  </si>
  <si>
    <t>Total 221</t>
  </si>
  <si>
    <t>Total 222</t>
  </si>
  <si>
    <t>Total 223</t>
  </si>
  <si>
    <t>Total 234</t>
  </si>
  <si>
    <t>Total 241</t>
  </si>
  <si>
    <t>Total 242</t>
  </si>
  <si>
    <t>Total 243</t>
  </si>
  <si>
    <t>Total 244</t>
  </si>
  <si>
    <t>Total 245</t>
  </si>
  <si>
    <t>Total 246</t>
  </si>
  <si>
    <t>Total 247</t>
  </si>
  <si>
    <t>Total 248</t>
  </si>
  <si>
    <t>Total 249</t>
  </si>
  <si>
    <t>Total 252</t>
  </si>
  <si>
    <t>Total 253</t>
  </si>
  <si>
    <t>Total 254</t>
  </si>
  <si>
    <t>Total 261</t>
  </si>
  <si>
    <t>Total 271</t>
  </si>
  <si>
    <t>Total 272</t>
  </si>
  <si>
    <t>Total 273</t>
  </si>
  <si>
    <t>Total 274</t>
  </si>
  <si>
    <t>Total 275</t>
  </si>
  <si>
    <t>Total 291</t>
  </si>
  <si>
    <t>Total 292</t>
  </si>
  <si>
    <t>Total 293</t>
  </si>
  <si>
    <t>Total 294</t>
  </si>
  <si>
    <t>Total 296</t>
  </si>
  <si>
    <t>Total 298</t>
  </si>
  <si>
    <t>Total 311</t>
  </si>
  <si>
    <t>Total 312</t>
  </si>
  <si>
    <t>Total 313</t>
  </si>
  <si>
    <t>Total 314</t>
  </si>
  <si>
    <t>Total 315</t>
  </si>
  <si>
    <t>Total 316</t>
  </si>
  <si>
    <t>Total 317</t>
  </si>
  <si>
    <t>Total 318</t>
  </si>
  <si>
    <t>Total 321</t>
  </si>
  <si>
    <t>Total 322</t>
  </si>
  <si>
    <t>Total 323</t>
  </si>
  <si>
    <t>Total 326</t>
  </si>
  <si>
    <t>Total 331</t>
  </si>
  <si>
    <t>Total 332</t>
  </si>
  <si>
    <t>Total 334</t>
  </si>
  <si>
    <t>Total 336</t>
  </si>
  <si>
    <t>Total 338</t>
  </si>
  <si>
    <t>Total 341</t>
  </si>
  <si>
    <t>Total 344</t>
  </si>
  <si>
    <t>Total 345</t>
  </si>
  <si>
    <t>Total 347</t>
  </si>
  <si>
    <t>Total 351</t>
  </si>
  <si>
    <t>Total 352</t>
  </si>
  <si>
    <t>Total 353</t>
  </si>
  <si>
    <t>Total 355</t>
  </si>
  <si>
    <t>Total 357</t>
  </si>
  <si>
    <t>Total 358</t>
  </si>
  <si>
    <t>Total 359</t>
  </si>
  <si>
    <t>Total 361</t>
  </si>
  <si>
    <t>Total 362</t>
  </si>
  <si>
    <t>Total 363</t>
  </si>
  <si>
    <t>Total 364</t>
  </si>
  <si>
    <t>Total 365</t>
  </si>
  <si>
    <t>Total 366</t>
  </si>
  <si>
    <t>Total 369</t>
  </si>
  <si>
    <t>Total 371</t>
  </si>
  <si>
    <t>Total 372</t>
  </si>
  <si>
    <t>Total 374</t>
  </si>
  <si>
    <t>Total 375</t>
  </si>
  <si>
    <t>Total 376</t>
  </si>
  <si>
    <t>Total 378</t>
  </si>
  <si>
    <t>Total 379</t>
  </si>
  <si>
    <t>Total 381</t>
  </si>
  <si>
    <t>Total 382</t>
  </si>
  <si>
    <t>Total 383</t>
  </si>
  <si>
    <t>Total 384</t>
  </si>
  <si>
    <t>Total 385</t>
  </si>
  <si>
    <t>Total 395</t>
  </si>
  <si>
    <t>Total 441</t>
  </si>
  <si>
    <t>Total 442</t>
  </si>
  <si>
    <t>Total 443</t>
  </si>
  <si>
    <t>Total 445</t>
  </si>
  <si>
    <t>Total 447</t>
  </si>
  <si>
    <t>Total 448</t>
  </si>
  <si>
    <t>Total 511</t>
  </si>
  <si>
    <t>Total 513</t>
  </si>
  <si>
    <t>Total 515</t>
  </si>
  <si>
    <t>Total 519</t>
  </si>
  <si>
    <t>Total 521</t>
  </si>
  <si>
    <t>Total 522</t>
  </si>
  <si>
    <t>Total 523</t>
  </si>
  <si>
    <t>Total 529</t>
  </si>
  <si>
    <t>Total 541</t>
  </si>
  <si>
    <t>Total 563</t>
  </si>
  <si>
    <t>Total 566</t>
  </si>
  <si>
    <t>Total 567</t>
  </si>
  <si>
    <t>Total 578</t>
  </si>
  <si>
    <t>Total 591</t>
  </si>
  <si>
    <t>Total 611</t>
  </si>
  <si>
    <t>Total 612</t>
  </si>
  <si>
    <t>Total 613</t>
  </si>
  <si>
    <t>Total 615</t>
  </si>
  <si>
    <t>Total 616</t>
  </si>
  <si>
    <t>Total 619</t>
  </si>
  <si>
    <t>Total 629</t>
  </si>
  <si>
    <t>Total 911</t>
  </si>
  <si>
    <t>Total 921</t>
  </si>
  <si>
    <t>Total 991</t>
  </si>
  <si>
    <t>LEY DE INGRESOS 2017</t>
  </si>
  <si>
    <t>Obras Publicas</t>
  </si>
  <si>
    <t>Instituto Mascotense de Asistencia a la Juventud</t>
  </si>
  <si>
    <t>Seguridad Publica</t>
  </si>
  <si>
    <t>Proteccion Civil</t>
  </si>
  <si>
    <t>HACIENDA MUNICIPAL</t>
  </si>
  <si>
    <t>JUZGADO MUNICIPAL</t>
  </si>
  <si>
    <t>MERCADOS</t>
  </si>
  <si>
    <t>PENSIONES</t>
  </si>
  <si>
    <t>PROMOCION ECONOMICA</t>
  </si>
  <si>
    <t>SALA DE REGIDORES</t>
  </si>
  <si>
    <t>REGLAMENTOS</t>
  </si>
  <si>
    <t>RELLENO SANITARIO</t>
  </si>
  <si>
    <t>SUMAS TOTALES</t>
  </si>
  <si>
    <t>DELEGACIONES Y AGENCIAS</t>
  </si>
  <si>
    <t>clave</t>
  </si>
  <si>
    <t>c</t>
  </si>
  <si>
    <t>COMPROBACION</t>
  </si>
  <si>
    <t>Total 0001</t>
  </si>
  <si>
    <t>Total 0002</t>
  </si>
  <si>
    <t>Total 0003</t>
  </si>
  <si>
    <t>Total 0004</t>
  </si>
  <si>
    <t>Total 0005</t>
  </si>
  <si>
    <t>Total 0006</t>
  </si>
  <si>
    <t>Total 0007</t>
  </si>
  <si>
    <t>Total 0008</t>
  </si>
  <si>
    <t>Total 0009</t>
  </si>
  <si>
    <t>Total 0010</t>
  </si>
  <si>
    <t>Total 0011</t>
  </si>
  <si>
    <t>Total 0012</t>
  </si>
  <si>
    <t>Total 0013</t>
  </si>
  <si>
    <t>Total 0014</t>
  </si>
  <si>
    <t>Total 0015</t>
  </si>
  <si>
    <t>Total 0016</t>
  </si>
  <si>
    <t>Total 0017</t>
  </si>
  <si>
    <t>Total 0018</t>
  </si>
  <si>
    <t>Total 0019</t>
  </si>
  <si>
    <t>Total 0020</t>
  </si>
  <si>
    <t>Total 0021</t>
  </si>
  <si>
    <t>Total 0022</t>
  </si>
  <si>
    <t>Total 0023</t>
  </si>
  <si>
    <t>Total 0024</t>
  </si>
  <si>
    <t>Total 0025</t>
  </si>
  <si>
    <t>Total 0026</t>
  </si>
  <si>
    <t>Total 0027</t>
  </si>
  <si>
    <t>Total 0028</t>
  </si>
  <si>
    <t>Total 0029</t>
  </si>
  <si>
    <t>Total 0030</t>
  </si>
  <si>
    <t>Total 0031</t>
  </si>
  <si>
    <t>Total 0032</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</si>
</sst>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0"/>
    <numFmt numFmtId="165" formatCode="0000"/>
    <numFmt numFmtId="166" formatCode="_-[$€]* #,##0.00_-;\-[$€]* #,##0.00_-;_-[$€]* &quot;-&quot;??_-;_-@_-"/>
    <numFmt numFmtId="167" formatCode="_-&quot;$&quot;* #,##0_-;\-&quot;$&quot;* #,##0_-;_-&quot;$&quot;* &quot;-&quot;??_-;_-@_-"/>
    <numFmt numFmtId="168" formatCode="0_ ;\-0\ "/>
    <numFmt numFmtId="169" formatCode="#,##0_ ;\-#,##0\ "/>
    <numFmt numFmtId="170" formatCode="0."/>
    <numFmt numFmtId="171" formatCode="_-* #,##0_-;\-* #,##0_-;_-* &quot;-&quot;??_-;_-@_-"/>
    <numFmt numFmtId="172" formatCode="_-* #,##0.0_-;\-* #,##0.0_-;_-* &quot;-&quot;??_-;_-@_-"/>
    <numFmt numFmtId="173" formatCode="0.0000%"/>
    <numFmt numFmtId="174" formatCode="#,##0.0000000000"/>
  </numFmts>
  <fonts count="74" x14ac:knownFonts="1">
    <font>
      <sz val="11"/>
      <color theme="1"/>
      <name val="Calibri"/>
      <family val="2"/>
      <scheme val="minor"/>
    </font>
    <font>
      <sz val="10"/>
      <color theme="1"/>
      <name val="Arial Narrow"/>
      <family val="2"/>
    </font>
    <font>
      <sz val="10"/>
      <color theme="1"/>
      <name val="Arial Narrow"/>
      <family val="2"/>
    </font>
    <font>
      <sz val="11"/>
      <color indexed="8"/>
      <name val="Calibri"/>
      <family val="2"/>
    </font>
    <font>
      <sz val="10"/>
      <name val="Arial"/>
      <family val="2"/>
    </font>
    <font>
      <sz val="10"/>
      <color indexed="81"/>
      <name val="Tahoma"/>
      <family val="2"/>
    </font>
    <font>
      <b/>
      <sz val="10"/>
      <color indexed="81"/>
      <name val="Tahoma"/>
      <family val="2"/>
    </font>
    <font>
      <b/>
      <sz val="12"/>
      <color indexed="81"/>
      <name val="Arial"/>
      <family val="2"/>
    </font>
    <font>
      <b/>
      <sz val="8"/>
      <color indexed="81"/>
      <name val="Tahoma"/>
      <family val="2"/>
    </font>
    <font>
      <sz val="8"/>
      <color indexed="81"/>
      <name val="Tahoma"/>
      <family val="2"/>
    </font>
    <font>
      <b/>
      <sz val="11"/>
      <name val="Calibri"/>
      <family val="2"/>
    </font>
    <font>
      <b/>
      <sz val="11"/>
      <color indexed="8"/>
      <name val="Calibri"/>
      <family val="2"/>
    </font>
    <font>
      <sz val="11"/>
      <color indexed="8"/>
      <name val="Calibri"/>
      <family val="2"/>
    </font>
    <font>
      <sz val="12"/>
      <color indexed="81"/>
      <name val="Arial"/>
      <family val="2"/>
    </font>
    <font>
      <sz val="8"/>
      <color indexed="81"/>
      <name val="Arial"/>
      <family val="2"/>
    </font>
    <font>
      <b/>
      <sz val="9"/>
      <color indexed="81"/>
      <name val="Tahoma"/>
      <family val="2"/>
    </font>
    <font>
      <b/>
      <sz val="11"/>
      <color indexed="81"/>
      <name val="Tahoma"/>
      <family val="2"/>
    </font>
    <font>
      <sz val="11"/>
      <color indexed="81"/>
      <name val="Tahoma"/>
      <family val="2"/>
    </font>
    <font>
      <b/>
      <sz val="8"/>
      <color indexed="81"/>
      <name val="Arial"/>
      <family val="2"/>
    </font>
    <font>
      <b/>
      <sz val="14"/>
      <color indexed="9"/>
      <name val="Calibri"/>
      <family val="2"/>
    </font>
    <font>
      <sz val="14"/>
      <color indexed="9"/>
      <name val="Calibri"/>
      <family val="2"/>
    </font>
    <font>
      <b/>
      <u/>
      <sz val="11"/>
      <color indexed="81"/>
      <name val="Tahoma"/>
      <family val="2"/>
    </font>
    <font>
      <sz val="11"/>
      <color indexed="9"/>
      <name val="Calibri"/>
      <family val="2"/>
    </font>
    <font>
      <b/>
      <sz val="18"/>
      <color indexed="62"/>
      <name val="Cambria"/>
      <family val="2"/>
    </font>
    <font>
      <b/>
      <u/>
      <sz val="10"/>
      <color indexed="81"/>
      <name val="Tahoma"/>
      <family val="2"/>
    </font>
    <font>
      <sz val="10"/>
      <name val="Arial"/>
      <family val="2"/>
    </font>
    <font>
      <sz val="9"/>
      <color indexed="81"/>
      <name val="Tahoma"/>
      <family val="2"/>
    </font>
    <font>
      <b/>
      <sz val="12"/>
      <name val="Calibri"/>
      <family val="2"/>
    </font>
    <font>
      <b/>
      <u/>
      <sz val="9"/>
      <color indexed="81"/>
      <name val="Tahoma"/>
      <family val="2"/>
    </font>
    <font>
      <b/>
      <i/>
      <sz val="10"/>
      <color indexed="81"/>
      <name val="Tahoma"/>
      <family val="2"/>
    </font>
    <font>
      <b/>
      <sz val="10"/>
      <name val="Arial Narrow"/>
      <family val="2"/>
    </font>
    <font>
      <b/>
      <sz val="10"/>
      <name val="Arial"/>
      <family val="2"/>
    </font>
    <font>
      <sz val="10"/>
      <color indexed="8"/>
      <name val="Arial"/>
      <family val="2"/>
    </font>
    <font>
      <sz val="11"/>
      <color theme="1"/>
      <name val="Calibri"/>
      <family val="2"/>
      <scheme val="minor"/>
    </font>
    <font>
      <sz val="11"/>
      <color rgb="FFFF0000"/>
      <name val="Calibri"/>
      <family val="2"/>
      <scheme val="minor"/>
    </font>
    <font>
      <b/>
      <sz val="11"/>
      <color theme="1"/>
      <name val="Calibri"/>
      <family val="2"/>
      <scheme val="minor"/>
    </font>
    <font>
      <sz val="12"/>
      <color theme="1"/>
      <name val="Calibri"/>
      <family val="2"/>
      <scheme val="minor"/>
    </font>
    <font>
      <sz val="10"/>
      <color theme="1"/>
      <name val="Calibri"/>
      <family val="2"/>
      <scheme val="minor"/>
    </font>
    <font>
      <sz val="10"/>
      <name val="Calibri"/>
      <family val="2"/>
      <scheme val="minor"/>
    </font>
    <font>
      <sz val="12"/>
      <name val="Calibri"/>
      <family val="2"/>
      <scheme val="minor"/>
    </font>
    <font>
      <b/>
      <sz val="12"/>
      <color theme="1"/>
      <name val="Calibri"/>
      <family val="2"/>
      <scheme val="minor"/>
    </font>
    <font>
      <b/>
      <sz val="10"/>
      <color theme="1"/>
      <name val="Calibri"/>
      <family val="2"/>
      <scheme val="minor"/>
    </font>
    <font>
      <b/>
      <sz val="14"/>
      <color theme="0"/>
      <name val="Calibri"/>
      <family val="2"/>
      <scheme val="minor"/>
    </font>
    <font>
      <b/>
      <sz val="14"/>
      <color theme="1"/>
      <name val="Calibri"/>
      <family val="2"/>
      <scheme val="minor"/>
    </font>
    <font>
      <b/>
      <sz val="18"/>
      <color theme="0"/>
      <name val="Calibri"/>
      <family val="2"/>
      <scheme val="minor"/>
    </font>
    <font>
      <sz val="14"/>
      <color theme="1"/>
      <name val="Calibri"/>
      <family val="2"/>
      <scheme val="minor"/>
    </font>
    <font>
      <b/>
      <sz val="12"/>
      <name val="Calibri"/>
      <family val="2"/>
      <scheme val="minor"/>
    </font>
    <font>
      <b/>
      <sz val="11"/>
      <name val="Calibri"/>
      <family val="2"/>
      <scheme val="minor"/>
    </font>
    <font>
      <b/>
      <i/>
      <sz val="11"/>
      <color theme="1"/>
      <name val="Calibri"/>
      <family val="2"/>
      <scheme val="minor"/>
    </font>
    <font>
      <b/>
      <i/>
      <sz val="10"/>
      <color theme="1"/>
      <name val="Calibri"/>
      <family val="2"/>
      <scheme val="minor"/>
    </font>
    <font>
      <b/>
      <sz val="16"/>
      <color theme="1"/>
      <name val="Calibri"/>
      <family val="2"/>
      <scheme val="minor"/>
    </font>
    <font>
      <b/>
      <sz val="18"/>
      <color theme="1"/>
      <name val="Calibri"/>
      <family val="2"/>
      <scheme val="minor"/>
    </font>
    <font>
      <b/>
      <i/>
      <sz val="12"/>
      <color theme="1"/>
      <name val="Calibri"/>
      <family val="2"/>
      <scheme val="minor"/>
    </font>
    <font>
      <b/>
      <sz val="16"/>
      <color theme="0" tint="-4.9989318521683403E-2"/>
      <name val="Calibri"/>
      <family val="2"/>
      <scheme val="minor"/>
    </font>
    <font>
      <sz val="10"/>
      <color indexed="8"/>
      <name val="Calibri"/>
      <family val="2"/>
      <scheme val="minor"/>
    </font>
    <font>
      <b/>
      <sz val="10"/>
      <color indexed="8"/>
      <name val="Calibri"/>
      <family val="2"/>
      <scheme val="minor"/>
    </font>
    <font>
      <b/>
      <sz val="11"/>
      <color indexed="8"/>
      <name val="Calibri"/>
      <family val="2"/>
      <scheme val="minor"/>
    </font>
    <font>
      <sz val="11"/>
      <name val="Calibri"/>
      <family val="2"/>
      <scheme val="minor"/>
    </font>
    <font>
      <sz val="9"/>
      <color indexed="8"/>
      <name val="Calibri"/>
      <family val="2"/>
      <scheme val="minor"/>
    </font>
    <font>
      <b/>
      <sz val="10"/>
      <color theme="0"/>
      <name val="Calibri"/>
      <family val="2"/>
      <scheme val="minor"/>
    </font>
    <font>
      <b/>
      <sz val="9"/>
      <color theme="1"/>
      <name val="Calibri"/>
      <family val="2"/>
      <scheme val="minor"/>
    </font>
    <font>
      <sz val="16"/>
      <color theme="1"/>
      <name val="Calibri"/>
      <family val="2"/>
      <scheme val="minor"/>
    </font>
    <font>
      <b/>
      <sz val="20"/>
      <color theme="1"/>
      <name val="Calibri"/>
      <family val="2"/>
      <scheme val="minor"/>
    </font>
    <font>
      <b/>
      <sz val="10"/>
      <name val="Calibri"/>
      <family val="2"/>
      <scheme val="minor"/>
    </font>
    <font>
      <u/>
      <sz val="10"/>
      <color theme="1"/>
      <name val="Calibri"/>
      <family val="2"/>
      <scheme val="minor"/>
    </font>
    <font>
      <b/>
      <sz val="10"/>
      <color theme="1"/>
      <name val="Arial Narrow"/>
      <family val="2"/>
    </font>
    <font>
      <sz val="10"/>
      <name val="Arial Narrow"/>
      <family val="2"/>
    </font>
    <font>
      <sz val="10"/>
      <color indexed="8"/>
      <name val="Arial Narrow"/>
      <family val="2"/>
    </font>
    <font>
      <b/>
      <sz val="14"/>
      <color theme="1"/>
      <name val="Arial Narrow"/>
      <family val="2"/>
    </font>
    <font>
      <b/>
      <sz val="11"/>
      <color theme="0"/>
      <name val="Arial Narrow"/>
      <family val="2"/>
    </font>
    <font>
      <b/>
      <sz val="9"/>
      <color theme="0"/>
      <name val="Arial Narrow"/>
      <family val="2"/>
    </font>
    <font>
      <b/>
      <sz val="8"/>
      <color theme="0"/>
      <name val="Arial Narrow"/>
      <family val="2"/>
    </font>
    <font>
      <b/>
      <sz val="10"/>
      <color indexed="8"/>
      <name val="Arial Narrow"/>
      <family val="2"/>
    </font>
    <font>
      <sz val="11"/>
      <color theme="0" tint="-0.249977111117893"/>
      <name val="Calibri"/>
      <family val="2"/>
      <scheme val="minor"/>
    </font>
  </fonts>
  <fills count="37">
    <fill>
      <patternFill patternType="none"/>
    </fill>
    <fill>
      <patternFill patternType="gray125"/>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65"/>
        <bgColor indexed="64"/>
      </patternFill>
    </fill>
    <fill>
      <patternFill patternType="solid">
        <fgColor indexed="9"/>
      </patternFill>
    </fill>
    <fill>
      <patternFill patternType="solid">
        <fgColor theme="0"/>
        <bgColor indexed="64"/>
      </patternFill>
    </fill>
    <fill>
      <patternFill patternType="solid">
        <fgColor rgb="FFFFF2D4"/>
        <bgColor indexed="64"/>
      </patternFill>
    </fill>
    <fill>
      <patternFill patternType="solid">
        <fgColor theme="3" tint="0.59999389629810485"/>
        <bgColor indexed="64"/>
      </patternFill>
    </fill>
    <fill>
      <patternFill patternType="solid">
        <fgColor rgb="FF00736F"/>
        <bgColor indexed="64"/>
      </patternFill>
    </fill>
    <fill>
      <patternFill patternType="solid">
        <fgColor theme="5" tint="0.39997558519241921"/>
        <bgColor indexed="64"/>
      </patternFill>
    </fill>
    <fill>
      <patternFill patternType="solid">
        <fgColor rgb="FFFFD597"/>
        <bgColor indexed="64"/>
      </patternFill>
    </fill>
    <fill>
      <patternFill patternType="solid">
        <fgColor rgb="FF0DFFEE"/>
        <bgColor indexed="64"/>
      </patternFill>
    </fill>
    <fill>
      <patternFill patternType="solid">
        <fgColor rgb="FF00C4BF"/>
        <bgColor indexed="64"/>
      </patternFill>
    </fill>
    <fill>
      <patternFill patternType="solid">
        <fgColor rgb="FF6FEBDF"/>
        <bgColor indexed="64"/>
      </patternFill>
    </fill>
    <fill>
      <patternFill patternType="solid">
        <fgColor rgb="FFFFE6CB"/>
        <bgColor indexed="64"/>
      </patternFill>
    </fill>
    <fill>
      <patternFill patternType="solid">
        <fgColor theme="9" tint="0.39997558519241921"/>
        <bgColor indexed="64"/>
      </patternFill>
    </fill>
    <fill>
      <patternFill patternType="solid">
        <fgColor rgb="FF00A79D"/>
        <bgColor indexed="64"/>
      </patternFill>
    </fill>
    <fill>
      <patternFill patternType="solid">
        <fgColor theme="2" tint="-0.49998474074526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4" tint="0.39997558519241921"/>
        <bgColor indexed="64"/>
      </patternFill>
    </fill>
    <fill>
      <patternFill patternType="solid">
        <fgColor rgb="FFFF0000"/>
        <bgColor indexed="64"/>
      </patternFill>
    </fill>
    <fill>
      <patternFill patternType="solid">
        <fgColor rgb="FFFFFF99"/>
        <bgColor indexed="64"/>
      </patternFill>
    </fill>
    <fill>
      <patternFill patternType="solid">
        <fgColor rgb="FFFFFFCC"/>
        <bgColor indexed="64"/>
      </patternFill>
    </fill>
    <fill>
      <patternFill patternType="solid">
        <fgColor theme="5" tint="-0.249977111117893"/>
        <bgColor indexed="64"/>
      </patternFill>
    </fill>
  </fills>
  <borders count="194">
    <border>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top/>
      <bottom/>
      <diagonal/>
    </border>
    <border>
      <left/>
      <right style="double">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double">
        <color indexed="64"/>
      </left>
      <right/>
      <top style="double">
        <color indexed="64"/>
      </top>
      <bottom/>
      <diagonal/>
    </border>
    <border>
      <left/>
      <right style="double">
        <color indexed="64"/>
      </right>
      <top style="double">
        <color indexed="64"/>
      </top>
      <bottom/>
      <diagonal/>
    </border>
    <border>
      <left/>
      <right style="double">
        <color indexed="64"/>
      </right>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diagonal/>
    </border>
    <border>
      <left/>
      <right style="double">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double">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rgb="FF92D050"/>
      </left>
      <right style="thin">
        <color rgb="FF92D050"/>
      </right>
      <top style="thin">
        <color rgb="FF92D050"/>
      </top>
      <bottom style="thin">
        <color rgb="FF92D050"/>
      </bottom>
      <diagonal/>
    </border>
    <border>
      <left style="thin">
        <color rgb="FF92D050"/>
      </left>
      <right style="thin">
        <color rgb="FF92D050"/>
      </right>
      <top/>
      <bottom style="thin">
        <color rgb="FF92D050"/>
      </bottom>
      <diagonal/>
    </border>
    <border>
      <left style="thin">
        <color theme="6"/>
      </left>
      <right style="thin">
        <color theme="6"/>
      </right>
      <top style="thin">
        <color theme="6"/>
      </top>
      <bottom style="thin">
        <color theme="6"/>
      </bottom>
      <diagonal/>
    </border>
    <border>
      <left style="thin">
        <color indexed="64"/>
      </left>
      <right style="thin">
        <color rgb="FF92D050"/>
      </right>
      <top style="thin">
        <color rgb="FF92D050"/>
      </top>
      <bottom style="thin">
        <color rgb="FF92D050"/>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medium">
        <color indexed="64"/>
      </left>
      <right style="thin">
        <color rgb="FF92D050"/>
      </right>
      <top style="thin">
        <color rgb="FF92D050"/>
      </top>
      <bottom style="thin">
        <color rgb="FF92D050"/>
      </bottom>
      <diagonal/>
    </border>
    <border>
      <left style="thin">
        <color indexed="64"/>
      </left>
      <right style="thin">
        <color rgb="FF92D050"/>
      </right>
      <top/>
      <bottom style="thin">
        <color rgb="FF92D050"/>
      </bottom>
      <diagonal/>
    </border>
    <border>
      <left style="thin">
        <color indexed="64"/>
      </left>
      <right style="thin">
        <color rgb="FF92D050"/>
      </right>
      <top style="thin">
        <color rgb="FF92D050"/>
      </top>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double">
        <color indexed="64"/>
      </left>
      <right style="thin">
        <color theme="4" tint="0.79992065187536243"/>
      </right>
      <top style="thin">
        <color theme="4" tint="0.79989013336588644"/>
      </top>
      <bottom/>
      <diagonal/>
    </border>
    <border>
      <left style="thin">
        <color theme="4" tint="0.79992065187536243"/>
      </left>
      <right style="double">
        <color indexed="64"/>
      </right>
      <top style="thin">
        <color theme="4" tint="0.79989013336588644"/>
      </top>
      <bottom/>
      <diagonal/>
    </border>
    <border>
      <left style="medium">
        <color indexed="64"/>
      </left>
      <right style="thin">
        <color rgb="FF92D050"/>
      </right>
      <top style="thin">
        <color indexed="64"/>
      </top>
      <bottom style="thin">
        <color rgb="FF92D050"/>
      </bottom>
      <diagonal/>
    </border>
    <border>
      <left style="thin">
        <color rgb="FF92D050"/>
      </left>
      <right style="thin">
        <color rgb="FF92D050"/>
      </right>
      <top style="thin">
        <color indexed="64"/>
      </top>
      <bottom style="thin">
        <color rgb="FF92D050"/>
      </bottom>
      <diagonal/>
    </border>
    <border>
      <left style="thin">
        <color rgb="FF92D050"/>
      </left>
      <right style="medium">
        <color indexed="64"/>
      </right>
      <top style="thin">
        <color indexed="64"/>
      </top>
      <bottom style="thin">
        <color rgb="FF92D050"/>
      </bottom>
      <diagonal/>
    </border>
    <border>
      <left style="thin">
        <color rgb="FF92D050"/>
      </left>
      <right style="medium">
        <color indexed="64"/>
      </right>
      <top style="thin">
        <color rgb="FF92D050"/>
      </top>
      <bottom style="thin">
        <color rgb="FF92D050"/>
      </bottom>
      <diagonal/>
    </border>
    <border>
      <left style="thin">
        <color rgb="FF92D050"/>
      </left>
      <right style="medium">
        <color indexed="64"/>
      </right>
      <top/>
      <bottom style="thin">
        <color rgb="FF92D050"/>
      </bottom>
      <diagonal/>
    </border>
    <border>
      <left style="thin">
        <color rgb="FF92D050"/>
      </left>
      <right style="thin">
        <color rgb="FF92D050"/>
      </right>
      <top style="thin">
        <color rgb="FF92D050"/>
      </top>
      <bottom style="thin">
        <color rgb="FF009900"/>
      </bottom>
      <diagonal/>
    </border>
    <border>
      <left style="thin">
        <color rgb="FF92D050"/>
      </left>
      <right style="medium">
        <color indexed="64"/>
      </right>
      <top style="thin">
        <color rgb="FF009900"/>
      </top>
      <bottom style="thin">
        <color rgb="FF009900"/>
      </bottom>
      <diagonal/>
    </border>
    <border>
      <left style="thin">
        <color rgb="FF92D050"/>
      </left>
      <right style="thin">
        <color rgb="FF92D050"/>
      </right>
      <top style="thin">
        <color rgb="FF92D050"/>
      </top>
      <bottom style="medium">
        <color indexed="64"/>
      </bottom>
      <diagonal/>
    </border>
    <border>
      <left style="thin">
        <color rgb="FF92D050"/>
      </left>
      <right style="medium">
        <color indexed="64"/>
      </right>
      <top style="thin">
        <color rgb="FF00A79D"/>
      </top>
      <bottom style="medium">
        <color indexed="64"/>
      </bottom>
      <diagonal/>
    </border>
    <border>
      <left style="thin">
        <color rgb="FF92D050"/>
      </left>
      <right style="thin">
        <color rgb="FF92D050"/>
      </right>
      <top style="thin">
        <color rgb="FF92D050"/>
      </top>
      <bottom style="thin">
        <color indexed="64"/>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rgb="FF92D050"/>
      </left>
      <right style="thin">
        <color rgb="FF92D050"/>
      </right>
      <top style="thin">
        <color rgb="FF92D050"/>
      </top>
      <bottom/>
      <diagonal/>
    </border>
    <border>
      <left style="thin">
        <color indexed="64"/>
      </left>
      <right style="thin">
        <color rgb="FF92D050"/>
      </right>
      <top style="thin">
        <color indexed="64"/>
      </top>
      <bottom style="thin">
        <color rgb="FF92D050"/>
      </bottom>
      <diagonal/>
    </border>
    <border>
      <left style="thin">
        <color rgb="FF92D050"/>
      </left>
      <right style="thin">
        <color indexed="64"/>
      </right>
      <top style="thin">
        <color indexed="64"/>
      </top>
      <bottom style="thin">
        <color rgb="FF92D050"/>
      </bottom>
      <diagonal/>
    </border>
    <border>
      <left style="thin">
        <color rgb="FF92D050"/>
      </left>
      <right style="thin">
        <color indexed="64"/>
      </right>
      <top style="thin">
        <color rgb="FF92D050"/>
      </top>
      <bottom style="thin">
        <color rgb="FF92D050"/>
      </bottom>
      <diagonal/>
    </border>
    <border>
      <left style="thin">
        <color rgb="FF92D050"/>
      </left>
      <right style="thin">
        <color indexed="64"/>
      </right>
      <top style="thin">
        <color rgb="FF92D050"/>
      </top>
      <bottom style="thin">
        <color indexed="64"/>
      </bottom>
      <diagonal/>
    </border>
    <border>
      <left style="thin">
        <color rgb="FF92D050"/>
      </left>
      <right style="medium">
        <color indexed="64"/>
      </right>
      <top style="thin">
        <color rgb="FF92D050"/>
      </top>
      <bottom/>
      <diagonal/>
    </border>
    <border>
      <left style="thin">
        <color rgb="FF92D050"/>
      </left>
      <right style="medium">
        <color indexed="64"/>
      </right>
      <top style="thin">
        <color rgb="FF92D050"/>
      </top>
      <bottom style="thin">
        <color rgb="FF00A79D"/>
      </bottom>
      <diagonal/>
    </border>
    <border>
      <left style="thin">
        <color rgb="FF92D050"/>
      </left>
      <right style="medium">
        <color indexed="64"/>
      </right>
      <top/>
      <bottom/>
      <diagonal/>
    </border>
    <border>
      <left style="medium">
        <color indexed="64"/>
      </left>
      <right style="thin">
        <color theme="4" tint="0.79992065187536243"/>
      </right>
      <top style="thin">
        <color theme="4" tint="0.79989013336588644"/>
      </top>
      <bottom/>
      <diagonal/>
    </border>
    <border>
      <left style="thin">
        <color theme="4" tint="0.79992065187536243"/>
      </left>
      <right style="medium">
        <color indexed="64"/>
      </right>
      <top style="thin">
        <color theme="4" tint="0.7998901333658864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4" tint="0.79998168889431442"/>
      </left>
      <right style="thin">
        <color theme="4" tint="0.79998168889431442"/>
      </right>
      <top style="thin">
        <color theme="4" tint="0.79998168889431442"/>
      </top>
      <bottom/>
      <diagonal/>
    </border>
    <border>
      <left style="thin">
        <color theme="4" tint="0.79998168889431442"/>
      </left>
      <right style="thin">
        <color theme="4" tint="0.79998168889431442"/>
      </right>
      <top/>
      <bottom style="thin">
        <color theme="4" tint="0.79998168889431442"/>
      </bottom>
      <diagonal/>
    </border>
    <border>
      <left style="medium">
        <color theme="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theme="0"/>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right>
      <top style="thin">
        <color theme="0"/>
      </top>
      <bottom/>
      <diagonal/>
    </border>
    <border>
      <left style="thin">
        <color theme="0"/>
      </left>
      <right style="thin">
        <color theme="0"/>
      </right>
      <top style="thin">
        <color theme="0"/>
      </top>
      <bottom/>
      <diagonal/>
    </border>
    <border>
      <left/>
      <right/>
      <top style="thin">
        <color theme="0"/>
      </top>
      <bottom/>
      <diagonal/>
    </border>
    <border>
      <left/>
      <right style="medium">
        <color theme="0" tint="-0.499984740745262"/>
      </right>
      <top/>
      <bottom/>
      <diagonal/>
    </border>
    <border>
      <left/>
      <right style="medium">
        <color theme="0" tint="-0.499984740745262"/>
      </right>
      <top style="thin">
        <color theme="0" tint="-4.9989318521683403E-2"/>
      </top>
      <bottom style="thin">
        <color theme="0" tint="-4.9989318521683403E-2"/>
      </bottom>
      <diagonal/>
    </border>
    <border>
      <left/>
      <right style="medium">
        <color theme="0" tint="-0.499984740745262"/>
      </right>
      <top style="thin">
        <color theme="4" tint="0.79992065187536243"/>
      </top>
      <bottom style="thin">
        <color theme="4" tint="0.79992065187536243"/>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right style="medium">
        <color theme="0" tint="-0.499984740745262"/>
      </right>
      <top style="thin">
        <color theme="4" tint="0.79992065187536243"/>
      </top>
      <bottom style="medium">
        <color theme="0" tint="-0.499984740745262"/>
      </bottom>
      <diagonal/>
    </border>
    <border>
      <left style="medium">
        <color theme="0" tint="-0.499984740745262"/>
      </left>
      <right/>
      <top/>
      <bottom/>
      <diagonal/>
    </border>
    <border>
      <left/>
      <right/>
      <top/>
      <bottom style="medium">
        <color theme="0" tint="-0.499984740745262"/>
      </bottom>
      <diagonal/>
    </border>
    <border>
      <left/>
      <right/>
      <top style="medium">
        <color theme="0" tint="-0.499984740745262"/>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4.9989318521683403E-2"/>
      </left>
      <right style="medium">
        <color theme="0" tint="-0.499984740745262"/>
      </right>
      <top style="thin">
        <color theme="0" tint="-0.499984740745262"/>
      </top>
      <bottom/>
      <diagonal/>
    </border>
    <border>
      <left style="thin">
        <color theme="0" tint="-4.9989318521683403E-2"/>
      </left>
      <right style="medium">
        <color theme="0" tint="-0.499984740745262"/>
      </right>
      <top/>
      <bottom style="thin">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indexed="64"/>
      </left>
      <right/>
      <top/>
      <bottom style="thin">
        <color theme="4" tint="0.79989013336588644"/>
      </bottom>
      <diagonal/>
    </border>
    <border>
      <left/>
      <right style="medium">
        <color indexed="64"/>
      </right>
      <top/>
      <bottom style="thin">
        <color theme="4" tint="0.79989013336588644"/>
      </bottom>
      <diagonal/>
    </border>
    <border>
      <left style="double">
        <color indexed="64"/>
      </left>
      <right/>
      <top/>
      <bottom style="thin">
        <color theme="4" tint="0.79989013336588644"/>
      </bottom>
      <diagonal/>
    </border>
    <border>
      <left/>
      <right style="double">
        <color indexed="64"/>
      </right>
      <top/>
      <bottom style="thin">
        <color theme="4" tint="0.79989013336588644"/>
      </bottom>
      <diagonal/>
    </border>
    <border>
      <left/>
      <right/>
      <top/>
      <bottom style="thin">
        <color theme="6"/>
      </bottom>
      <diagonal/>
    </border>
    <border>
      <left style="medium">
        <color indexed="64"/>
      </left>
      <right style="thin">
        <color rgb="FF92D050"/>
      </right>
      <top style="thin">
        <color rgb="FF92D050"/>
      </top>
      <bottom style="medium">
        <color indexed="64"/>
      </bottom>
      <diagonal/>
    </border>
    <border>
      <left style="thin">
        <color indexed="64"/>
      </left>
      <right style="thin">
        <color rgb="FF92D050"/>
      </right>
      <top style="thin">
        <color rgb="FF92D050"/>
      </top>
      <bottom style="thin">
        <color indexed="64"/>
      </bottom>
      <diagonal/>
    </border>
    <border>
      <left/>
      <right/>
      <top style="thin">
        <color theme="6"/>
      </top>
      <bottom/>
      <diagonal/>
    </border>
    <border>
      <left style="medium">
        <color theme="0"/>
      </left>
      <right style="thin">
        <color theme="0" tint="-0.499984740745262"/>
      </right>
      <top style="thin">
        <color theme="0" tint="-0.499984740745262"/>
      </top>
      <bottom style="medium">
        <color theme="0"/>
      </bottom>
      <diagonal/>
    </border>
    <border>
      <left style="medium">
        <color theme="0"/>
      </left>
      <right/>
      <top/>
      <bottom style="thin">
        <color theme="0" tint="-0.499984740745262"/>
      </bottom>
      <diagonal/>
    </border>
    <border>
      <left style="medium">
        <color theme="0"/>
      </left>
      <right/>
      <top style="thin">
        <color theme="0" tint="-0.499984740745262"/>
      </top>
      <bottom style="thin">
        <color theme="0" tint="-0.499984740745262"/>
      </bottom>
      <diagonal/>
    </border>
    <border>
      <left style="thin">
        <color theme="0"/>
      </left>
      <right style="thin">
        <color theme="0"/>
      </right>
      <top/>
      <bottom style="thin">
        <color theme="0" tint="-0.499984740745262"/>
      </bottom>
      <diagonal/>
    </border>
    <border>
      <left style="thin">
        <color theme="0"/>
      </left>
      <right style="thin">
        <color theme="0"/>
      </right>
      <top style="thin">
        <color theme="0" tint="-0.499984740745262"/>
      </top>
      <bottom style="thin">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style="medium">
        <color theme="0"/>
      </left>
      <right/>
      <top style="medium">
        <color theme="0"/>
      </top>
      <bottom/>
      <diagonal/>
    </border>
    <border>
      <left/>
      <right/>
      <top style="medium">
        <color theme="0"/>
      </top>
      <bottom/>
      <diagonal/>
    </border>
    <border>
      <left style="medium">
        <color theme="0"/>
      </left>
      <right/>
      <top style="thin">
        <color theme="0"/>
      </top>
      <bottom/>
      <diagonal/>
    </border>
    <border>
      <left style="thin">
        <color theme="0" tint="-4.9989318521683403E-2"/>
      </left>
      <right/>
      <top/>
      <bottom/>
      <diagonal/>
    </border>
    <border>
      <left style="thin">
        <color theme="0" tint="-4.9989318521683403E-2"/>
      </left>
      <right style="thin">
        <color theme="0" tint="-4.9989318521683403E-2"/>
      </right>
      <top/>
      <bottom/>
      <diagonal/>
    </border>
    <border>
      <left style="medium">
        <color theme="0" tint="-0.499984740745262"/>
      </left>
      <right/>
      <top style="medium">
        <color theme="0" tint="-0.499984740745262"/>
      </top>
      <bottom style="thin">
        <color theme="0"/>
      </bottom>
      <diagonal/>
    </border>
    <border>
      <left/>
      <right/>
      <top style="medium">
        <color theme="0" tint="-0.499984740745262"/>
      </top>
      <bottom style="thin">
        <color theme="0"/>
      </bottom>
      <diagonal/>
    </border>
    <border>
      <left/>
      <right style="medium">
        <color theme="0" tint="-0.499984740745262"/>
      </right>
      <top style="medium">
        <color theme="0" tint="-0.499984740745262"/>
      </top>
      <bottom style="thin">
        <color theme="0"/>
      </bottom>
      <diagonal/>
    </border>
    <border>
      <left style="thin">
        <color theme="4" tint="0.79989013336588644"/>
      </left>
      <right style="thin">
        <color theme="4" tint="0.79989013336588644"/>
      </right>
      <top style="thin">
        <color theme="4" tint="0.79989013336588644"/>
      </top>
      <bottom style="thin">
        <color theme="4" tint="0.79989013336588644"/>
      </bottom>
      <diagonal/>
    </border>
    <border>
      <left style="thin">
        <color theme="4" tint="0.79989013336588644"/>
      </left>
      <right style="thin">
        <color theme="4" tint="0.79989013336588644"/>
      </right>
      <top style="thin">
        <color theme="4" tint="0.79989013336588644"/>
      </top>
      <bottom/>
      <diagonal/>
    </border>
    <border>
      <left style="thin">
        <color theme="4" tint="0.79989013336588644"/>
      </left>
      <right/>
      <top style="thin">
        <color theme="4" tint="0.79989013336588644"/>
      </top>
      <bottom/>
      <diagonal/>
    </border>
    <border>
      <left style="thin">
        <color theme="4" tint="0.79989013336588644"/>
      </left>
      <right/>
      <top/>
      <bottom/>
      <diagonal/>
    </border>
    <border>
      <left style="medium">
        <color theme="0" tint="-0.499984740745262"/>
      </left>
      <right style="thin">
        <color theme="4" tint="0.79989013336588644"/>
      </right>
      <top style="thin">
        <color theme="4" tint="0.79989013336588644"/>
      </top>
      <bottom style="thin">
        <color theme="4" tint="0.79989013336588644"/>
      </bottom>
      <diagonal/>
    </border>
    <border>
      <left style="medium">
        <color theme="0" tint="-0.499984740745262"/>
      </left>
      <right style="thin">
        <color theme="4" tint="0.79989013336588644"/>
      </right>
      <top style="thin">
        <color theme="4" tint="0.79989013336588644"/>
      </top>
      <bottom/>
      <diagonal/>
    </border>
    <border>
      <left style="thin">
        <color theme="4" tint="0.79989013336588644"/>
      </left>
      <right/>
      <top style="thin">
        <color theme="4" tint="0.79989013336588644"/>
      </top>
      <bottom style="thin">
        <color theme="4" tint="0.79989013336588644"/>
      </bottom>
      <diagonal/>
    </border>
    <border>
      <left style="thin">
        <color theme="0"/>
      </left>
      <right/>
      <top/>
      <bottom/>
      <diagonal/>
    </border>
    <border>
      <left style="thin">
        <color theme="0"/>
      </left>
      <right/>
      <top style="thin">
        <color theme="4" tint="0.79989013336588644"/>
      </top>
      <bottom/>
      <diagonal/>
    </border>
    <border>
      <left/>
      <right style="thin">
        <color theme="4" tint="0.79989013336588644"/>
      </right>
      <top style="thin">
        <color theme="4" tint="0.79989013336588644"/>
      </top>
      <bottom/>
      <diagonal/>
    </border>
    <border>
      <left style="thin">
        <color indexed="64"/>
      </left>
      <right/>
      <top style="thin">
        <color rgb="FF00736F"/>
      </top>
      <bottom style="thin">
        <color indexed="64"/>
      </bottom>
      <diagonal/>
    </border>
    <border>
      <left/>
      <right/>
      <top style="thin">
        <color rgb="FF00736F"/>
      </top>
      <bottom style="thin">
        <color indexed="64"/>
      </bottom>
      <diagonal/>
    </border>
    <border>
      <left/>
      <right style="thin">
        <color indexed="64"/>
      </right>
      <top style="thin">
        <color rgb="FF00736F"/>
      </top>
      <bottom style="thin">
        <color indexed="64"/>
      </bottom>
      <diagonal/>
    </border>
    <border>
      <left style="thin">
        <color indexed="64"/>
      </left>
      <right/>
      <top style="thin">
        <color indexed="64"/>
      </top>
      <bottom style="thin">
        <color rgb="FF00736F"/>
      </bottom>
      <diagonal/>
    </border>
    <border>
      <left/>
      <right/>
      <top style="thin">
        <color indexed="64"/>
      </top>
      <bottom style="thin">
        <color rgb="FF00736F"/>
      </bottom>
      <diagonal/>
    </border>
    <border>
      <left/>
      <right style="thin">
        <color indexed="64"/>
      </right>
      <top style="thin">
        <color indexed="64"/>
      </top>
      <bottom style="thin">
        <color rgb="FF00736F"/>
      </bottom>
      <diagonal/>
    </border>
    <border>
      <left style="medium">
        <color theme="0" tint="-0.499984740745262"/>
      </left>
      <right/>
      <top style="thin">
        <color theme="0" tint="-0.499984740745262"/>
      </top>
      <bottom/>
      <diagonal/>
    </border>
    <border>
      <left style="medium">
        <color theme="0" tint="-0.499984740745262"/>
      </left>
      <right/>
      <top/>
      <bottom style="thin">
        <color theme="0" tint="-0.499984740745262"/>
      </bottom>
      <diagonal/>
    </border>
    <border>
      <left style="thin">
        <color theme="0" tint="-4.9989318521683403E-2"/>
      </left>
      <right/>
      <top style="thin">
        <color theme="0" tint="-0.499984740745262"/>
      </top>
      <bottom/>
      <diagonal/>
    </border>
    <border>
      <left style="thin">
        <color theme="0" tint="-4.9989318521683403E-2"/>
      </left>
      <right/>
      <top/>
      <bottom style="thin">
        <color theme="0" tint="-0.499984740745262"/>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right/>
      <top/>
      <bottom style="thin">
        <color theme="0"/>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top/>
      <bottom style="thin">
        <color indexed="64"/>
      </bottom>
      <diagonal/>
    </border>
    <border>
      <left style="thin">
        <color theme="0"/>
      </left>
      <right/>
      <top style="thin">
        <color theme="0"/>
      </top>
      <bottom style="thin">
        <color indexed="64"/>
      </bottom>
      <diagonal/>
    </border>
    <border>
      <left/>
      <right/>
      <top style="thin">
        <color theme="0"/>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theme="0" tint="-0.499984740745262"/>
      </left>
      <right/>
      <top/>
      <bottom style="thin">
        <color theme="0" tint="-0.499984740745262"/>
      </bottom>
      <diagonal/>
    </border>
  </borders>
  <cellStyleXfs count="31">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22" fillId="9" borderId="0" applyNumberFormat="0" applyBorder="0" applyAlignment="0" applyProtection="0"/>
    <xf numFmtId="0" fontId="12" fillId="7" borderId="0" applyNumberFormat="0" applyBorder="0" applyAlignment="0" applyProtection="0"/>
    <xf numFmtId="0" fontId="12" fillId="10" borderId="0" applyNumberFormat="0" applyBorder="0" applyAlignment="0" applyProtection="0"/>
    <xf numFmtId="0" fontId="22" fillId="8"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22" fillId="8" borderId="0" applyNumberFormat="0" applyBorder="0" applyAlignment="0" applyProtection="0"/>
    <xf numFmtId="0" fontId="12" fillId="11" borderId="0" applyNumberFormat="0" applyBorder="0" applyAlignment="0" applyProtection="0"/>
    <xf numFmtId="0" fontId="12" fillId="5" borderId="0" applyNumberFormat="0" applyBorder="0" applyAlignment="0" applyProtection="0"/>
    <xf numFmtId="0" fontId="22" fillId="6" borderId="0" applyNumberFormat="0" applyBorder="0" applyAlignment="0" applyProtection="0"/>
    <xf numFmtId="0" fontId="12" fillId="7" borderId="0" applyNumberFormat="0" applyBorder="0" applyAlignment="0" applyProtection="0"/>
    <xf numFmtId="0" fontId="12" fillId="12" borderId="0" applyNumberFormat="0" applyBorder="0" applyAlignment="0" applyProtection="0"/>
    <xf numFmtId="0" fontId="22" fillId="12" borderId="0" applyNumberFormat="0" applyBorder="0" applyAlignment="0" applyProtection="0"/>
    <xf numFmtId="166" fontId="4"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4" fillId="0" borderId="0"/>
    <xf numFmtId="0" fontId="33" fillId="0" borderId="0"/>
    <xf numFmtId="0" fontId="25" fillId="0" borderId="0"/>
    <xf numFmtId="9" fontId="33" fillId="0" borderId="0" applyFont="0" applyFill="0" applyBorder="0" applyAlignment="0" applyProtection="0"/>
    <xf numFmtId="9" fontId="4" fillId="0" borderId="0" applyFont="0" applyFill="0" applyBorder="0" applyAlignment="0" applyProtection="0"/>
    <xf numFmtId="0" fontId="23" fillId="0" borderId="0" applyNumberFormat="0" applyFill="0" applyBorder="0" applyAlignment="0" applyProtection="0"/>
  </cellStyleXfs>
  <cellXfs count="1070">
    <xf numFmtId="0" fontId="0" fillId="0" borderId="0" xfId="0"/>
    <xf numFmtId="0" fontId="0" fillId="0" borderId="0" xfId="0" applyFill="1"/>
    <xf numFmtId="0" fontId="36" fillId="0" borderId="0" xfId="0" applyFont="1"/>
    <xf numFmtId="0" fontId="37" fillId="0" borderId="0" xfId="0" applyFont="1"/>
    <xf numFmtId="0" fontId="37" fillId="0" borderId="0" xfId="0" applyFont="1" applyFill="1" applyProtection="1"/>
    <xf numFmtId="42" fontId="38" fillId="15" borderId="70" xfId="25" applyNumberFormat="1" applyFont="1" applyFill="1" applyBorder="1" applyAlignment="1" applyProtection="1">
      <alignment vertical="center"/>
      <protection locked="0"/>
    </xf>
    <xf numFmtId="42" fontId="38" fillId="0" borderId="70" xfId="25" applyNumberFormat="1" applyFont="1" applyFill="1" applyBorder="1" applyAlignment="1" applyProtection="1">
      <alignment vertical="center"/>
      <protection locked="0"/>
    </xf>
    <xf numFmtId="42" fontId="38" fillId="0" borderId="71" xfId="25" applyNumberFormat="1" applyFont="1" applyFill="1" applyBorder="1" applyAlignment="1" applyProtection="1">
      <alignment vertical="center"/>
      <protection locked="0"/>
    </xf>
    <xf numFmtId="0" fontId="37" fillId="0" borderId="0" xfId="0" applyFont="1" applyFill="1" applyAlignment="1" applyProtection="1">
      <alignment horizontal="center"/>
    </xf>
    <xf numFmtId="0" fontId="37" fillId="0" borderId="72" xfId="0" applyFont="1" applyFill="1" applyBorder="1" applyAlignment="1" applyProtection="1">
      <alignment horizontal="center" vertical="center"/>
    </xf>
    <xf numFmtId="0" fontId="37" fillId="0" borderId="72" xfId="0" applyFont="1" applyFill="1" applyBorder="1" applyAlignment="1" applyProtection="1">
      <alignment vertical="center" wrapText="1"/>
    </xf>
    <xf numFmtId="3" fontId="37" fillId="0" borderId="72" xfId="0" applyNumberFormat="1" applyFont="1" applyFill="1" applyBorder="1" applyAlignment="1" applyProtection="1">
      <alignment vertical="center"/>
    </xf>
    <xf numFmtId="10" fontId="37" fillId="0" borderId="72" xfId="0" applyNumberFormat="1" applyFont="1" applyFill="1" applyBorder="1" applyAlignment="1" applyProtection="1">
      <alignment horizontal="center" vertical="center"/>
    </xf>
    <xf numFmtId="0" fontId="37" fillId="0" borderId="72" xfId="0" applyFont="1" applyFill="1" applyBorder="1" applyAlignment="1" applyProtection="1">
      <alignment vertical="center"/>
    </xf>
    <xf numFmtId="41" fontId="37" fillId="0" borderId="72" xfId="0" applyNumberFormat="1" applyFont="1" applyFill="1" applyBorder="1" applyAlignment="1" applyProtection="1">
      <alignment vertical="center"/>
    </xf>
    <xf numFmtId="41" fontId="37" fillId="0" borderId="0" xfId="0" applyNumberFormat="1" applyFont="1" applyFill="1" applyProtection="1"/>
    <xf numFmtId="9" fontId="37" fillId="0" borderId="0" xfId="0" applyNumberFormat="1" applyFont="1" applyFill="1" applyAlignment="1" applyProtection="1">
      <alignment horizontal="center" vertical="center"/>
    </xf>
    <xf numFmtId="0" fontId="36" fillId="0" borderId="0" xfId="0" applyFont="1" applyFill="1" applyProtection="1"/>
    <xf numFmtId="0" fontId="39" fillId="0" borderId="0" xfId="0" applyFont="1" applyFill="1" applyBorder="1" applyAlignment="1">
      <alignment vertical="center" wrapText="1"/>
    </xf>
    <xf numFmtId="168" fontId="39" fillId="16" borderId="2" xfId="0" applyNumberFormat="1" applyFont="1" applyFill="1" applyBorder="1" applyAlignment="1">
      <alignment horizontal="center" vertical="center"/>
    </xf>
    <xf numFmtId="168" fontId="39" fillId="16" borderId="3" xfId="0" applyNumberFormat="1" applyFont="1" applyFill="1" applyBorder="1" applyAlignment="1">
      <alignment horizontal="center" vertical="center"/>
    </xf>
    <xf numFmtId="0" fontId="39" fillId="16" borderId="2" xfId="0" applyFont="1" applyFill="1" applyBorder="1" applyAlignment="1">
      <alignment horizontal="left" vertical="center" wrapText="1"/>
    </xf>
    <xf numFmtId="0" fontId="39" fillId="16" borderId="4" xfId="0" applyFont="1" applyFill="1" applyBorder="1" applyAlignment="1">
      <alignment horizontal="left" vertical="center" wrapText="1"/>
    </xf>
    <xf numFmtId="0" fontId="0" fillId="0" borderId="0" xfId="0" applyFont="1" applyFill="1" applyProtection="1"/>
    <xf numFmtId="0" fontId="40" fillId="0" borderId="0" xfId="0" applyFont="1" applyFill="1" applyAlignment="1" applyProtection="1"/>
    <xf numFmtId="0" fontId="0" fillId="0" borderId="0" xfId="0" applyFont="1" applyFill="1" applyAlignment="1" applyProtection="1">
      <alignment horizontal="center"/>
    </xf>
    <xf numFmtId="3" fontId="0" fillId="0" borderId="72" xfId="0" applyNumberFormat="1" applyFont="1" applyFill="1" applyBorder="1" applyAlignment="1" applyProtection="1">
      <alignment vertical="center"/>
    </xf>
    <xf numFmtId="10" fontId="0" fillId="0" borderId="72" xfId="0" applyNumberFormat="1" applyFont="1" applyFill="1" applyBorder="1" applyAlignment="1" applyProtection="1">
      <alignment horizontal="center" vertical="center"/>
    </xf>
    <xf numFmtId="0" fontId="35" fillId="0" borderId="0" xfId="0" applyFont="1" applyFill="1" applyAlignment="1" applyProtection="1">
      <alignment horizontal="center"/>
    </xf>
    <xf numFmtId="41" fontId="0" fillId="0" borderId="72" xfId="0" applyNumberFormat="1" applyFont="1" applyFill="1" applyBorder="1" applyAlignment="1" applyProtection="1">
      <alignment vertical="center"/>
    </xf>
    <xf numFmtId="41" fontId="0" fillId="0" borderId="0" xfId="0" applyNumberFormat="1" applyFont="1" applyFill="1" applyProtection="1"/>
    <xf numFmtId="9" fontId="0" fillId="0" borderId="0" xfId="0" applyNumberFormat="1" applyFont="1" applyFill="1" applyAlignment="1" applyProtection="1">
      <alignment horizontal="center" vertical="center"/>
    </xf>
    <xf numFmtId="41" fontId="37" fillId="0" borderId="0" xfId="0" applyNumberFormat="1" applyFont="1" applyAlignment="1">
      <alignment horizontal="right" vertical="center"/>
    </xf>
    <xf numFmtId="0" fontId="35" fillId="0" borderId="0" xfId="0" applyFont="1"/>
    <xf numFmtId="0" fontId="37" fillId="0" borderId="0" xfId="0" applyFont="1" applyFill="1" applyBorder="1" applyAlignment="1">
      <alignment horizontal="center" vertical="center"/>
    </xf>
    <xf numFmtId="0" fontId="37" fillId="0" borderId="0" xfId="0" applyFont="1" applyFill="1" applyBorder="1" applyAlignment="1">
      <alignment vertical="center" wrapText="1"/>
    </xf>
    <xf numFmtId="0" fontId="41" fillId="0" borderId="0" xfId="0" applyFont="1" applyFill="1" applyBorder="1" applyAlignment="1">
      <alignment vertical="center" wrapText="1"/>
    </xf>
    <xf numFmtId="0" fontId="0" fillId="0" borderId="0" xfId="0" applyFill="1" applyBorder="1"/>
    <xf numFmtId="0" fontId="40" fillId="17" borderId="0" xfId="0" applyFont="1" applyFill="1" applyAlignment="1">
      <alignment horizontal="center" vertical="center"/>
    </xf>
    <xf numFmtId="0" fontId="40" fillId="17" borderId="0" xfId="0" applyFont="1" applyFill="1"/>
    <xf numFmtId="0" fontId="36" fillId="0" borderId="0" xfId="0" applyFont="1" applyFill="1" applyAlignment="1">
      <alignment horizontal="justify" vertical="center" wrapText="1"/>
    </xf>
    <xf numFmtId="0" fontId="36" fillId="13" borderId="0" xfId="0" applyFont="1" applyFill="1"/>
    <xf numFmtId="164" fontId="36" fillId="0" borderId="0" xfId="0" applyNumberFormat="1" applyFont="1" applyFill="1" applyBorder="1" applyAlignment="1">
      <alignment horizontal="center" vertical="center"/>
    </xf>
    <xf numFmtId="0" fontId="36" fillId="0" borderId="0" xfId="0" applyFont="1" applyFill="1" applyAlignment="1">
      <alignment vertical="center" wrapText="1"/>
    </xf>
    <xf numFmtId="0" fontId="36" fillId="13" borderId="0" xfId="0" applyFont="1" applyFill="1" applyAlignment="1">
      <alignment vertical="center" wrapText="1"/>
    </xf>
    <xf numFmtId="164" fontId="36" fillId="13" borderId="0" xfId="0" applyNumberFormat="1" applyFont="1" applyFill="1" applyBorder="1" applyAlignment="1">
      <alignment horizontal="center" vertical="center"/>
    </xf>
    <xf numFmtId="164" fontId="36" fillId="0" borderId="0" xfId="0" applyNumberFormat="1" applyFont="1" applyFill="1" applyAlignment="1">
      <alignment horizontal="center" vertical="center"/>
    </xf>
    <xf numFmtId="0" fontId="36" fillId="0" borderId="0" xfId="0" applyFont="1" applyFill="1"/>
    <xf numFmtId="0" fontId="36" fillId="16" borderId="5" xfId="0" applyNumberFormat="1" applyFont="1" applyFill="1" applyBorder="1" applyAlignment="1">
      <alignment horizontal="justify" vertical="top" wrapText="1"/>
    </xf>
    <xf numFmtId="0" fontId="36" fillId="16" borderId="6" xfId="0" applyNumberFormat="1" applyFont="1" applyFill="1" applyBorder="1" applyAlignment="1">
      <alignment horizontal="justify" vertical="top" wrapText="1"/>
    </xf>
    <xf numFmtId="170" fontId="37" fillId="0" borderId="0" xfId="0" applyNumberFormat="1" applyFont="1" applyFill="1" applyBorder="1" applyAlignment="1">
      <alignment horizontal="right" vertical="center"/>
    </xf>
    <xf numFmtId="0" fontId="35" fillId="0" borderId="0" xfId="0" applyFont="1" applyFill="1" applyAlignment="1">
      <alignment horizontal="justify" vertical="center" wrapText="1"/>
    </xf>
    <xf numFmtId="0" fontId="0" fillId="0" borderId="0" xfId="0" applyFill="1" applyAlignment="1">
      <alignment horizontal="justify" vertical="center" wrapText="1"/>
    </xf>
    <xf numFmtId="170" fontId="37" fillId="0" borderId="0" xfId="0" applyNumberFormat="1" applyFont="1" applyFill="1" applyAlignment="1">
      <alignment horizontal="right" vertical="center"/>
    </xf>
    <xf numFmtId="0" fontId="37" fillId="0" borderId="0" xfId="0" applyFont="1" applyFill="1" applyAlignment="1">
      <alignment horizontal="center" vertical="center"/>
    </xf>
    <xf numFmtId="0" fontId="37" fillId="0" borderId="0" xfId="0" applyFont="1" applyFill="1" applyAlignment="1">
      <alignment vertical="center" wrapText="1"/>
    </xf>
    <xf numFmtId="9" fontId="37" fillId="0" borderId="0" xfId="0" applyNumberFormat="1" applyFont="1" applyFill="1" applyAlignment="1">
      <alignment horizontal="left" vertical="center" wrapText="1"/>
    </xf>
    <xf numFmtId="9" fontId="37" fillId="0" borderId="0" xfId="0" applyNumberFormat="1" applyFont="1" applyFill="1" applyAlignment="1">
      <alignment vertical="center" wrapText="1"/>
    </xf>
    <xf numFmtId="0" fontId="41" fillId="0" borderId="0" xfId="0" applyFont="1" applyFill="1" applyAlignment="1">
      <alignment vertical="center" wrapText="1"/>
    </xf>
    <xf numFmtId="164" fontId="42" fillId="18" borderId="0" xfId="0" applyNumberFormat="1" applyFont="1" applyFill="1" applyAlignment="1">
      <alignment horizontal="center" vertical="center"/>
    </xf>
    <xf numFmtId="0" fontId="42" fillId="18" borderId="0" xfId="0" applyFont="1" applyFill="1" applyAlignment="1">
      <alignment horizontal="center" vertical="center" wrapText="1"/>
    </xf>
    <xf numFmtId="42" fontId="38" fillId="0" borderId="70" xfId="0" applyNumberFormat="1" applyFont="1" applyFill="1" applyBorder="1" applyAlignment="1" applyProtection="1">
      <alignment horizontal="center" vertical="center"/>
      <protection locked="0"/>
    </xf>
    <xf numFmtId="168" fontId="39" fillId="0" borderId="73" xfId="0" applyNumberFormat="1" applyFont="1" applyFill="1" applyBorder="1" applyAlignment="1" applyProtection="1">
      <alignment horizontal="center" vertical="center"/>
    </xf>
    <xf numFmtId="0" fontId="37" fillId="0" borderId="7" xfId="0" applyFont="1" applyBorder="1" applyProtection="1">
      <protection locked="0"/>
    </xf>
    <xf numFmtId="0" fontId="37" fillId="0" borderId="0" xfId="0" applyFont="1" applyBorder="1" applyProtection="1">
      <protection locked="0"/>
    </xf>
    <xf numFmtId="167" fontId="37" fillId="0" borderId="0" xfId="24" applyNumberFormat="1" applyFont="1" applyBorder="1" applyAlignment="1" applyProtection="1">
      <protection locked="0"/>
    </xf>
    <xf numFmtId="0" fontId="37" fillId="0" borderId="8" xfId="0" applyFont="1" applyBorder="1" applyProtection="1">
      <protection locked="0"/>
    </xf>
    <xf numFmtId="0" fontId="43" fillId="16" borderId="9" xfId="0" applyFont="1" applyFill="1" applyBorder="1" applyAlignment="1">
      <alignment horizontal="center" vertical="center"/>
    </xf>
    <xf numFmtId="0" fontId="43" fillId="16" borderId="10" xfId="0" applyFont="1" applyFill="1" applyBorder="1" applyAlignment="1">
      <alignment horizontal="center" vertical="center"/>
    </xf>
    <xf numFmtId="0" fontId="36" fillId="16" borderId="5" xfId="0" applyNumberFormat="1" applyFont="1" applyFill="1" applyBorder="1" applyAlignment="1">
      <alignment horizontal="justify" vertical="justify" wrapText="1"/>
    </xf>
    <xf numFmtId="0" fontId="41" fillId="19" borderId="0" xfId="0" applyFont="1" applyFill="1" applyAlignment="1">
      <alignment horizontal="center" vertical="center"/>
    </xf>
    <xf numFmtId="0" fontId="41" fillId="19" borderId="0" xfId="0" applyFont="1" applyFill="1" applyAlignment="1">
      <alignment horizontal="center" vertical="center" wrapText="1"/>
    </xf>
    <xf numFmtId="0" fontId="0" fillId="0" borderId="74" xfId="0" applyFill="1" applyBorder="1" applyAlignment="1" applyProtection="1">
      <alignment horizontal="right"/>
      <protection locked="0"/>
    </xf>
    <xf numFmtId="168" fontId="37" fillId="0" borderId="74" xfId="0" applyNumberFormat="1" applyFont="1" applyBorder="1" applyAlignment="1" applyProtection="1">
      <alignment horizontal="center" vertical="center"/>
      <protection locked="0"/>
    </xf>
    <xf numFmtId="0" fontId="37" fillId="0" borderId="74" xfId="0" applyFont="1" applyFill="1" applyBorder="1" applyAlignment="1" applyProtection="1">
      <alignment wrapText="1"/>
      <protection locked="0"/>
    </xf>
    <xf numFmtId="0" fontId="37" fillId="0" borderId="0" xfId="0" applyFont="1" applyFill="1" applyBorder="1" applyProtection="1"/>
    <xf numFmtId="168" fontId="38" fillId="0" borderId="0" xfId="0" applyNumberFormat="1" applyFont="1" applyFill="1" applyBorder="1" applyAlignment="1">
      <alignment horizontal="center" vertical="center"/>
    </xf>
    <xf numFmtId="0" fontId="38" fillId="0" borderId="75" xfId="25" applyFont="1" applyFill="1" applyBorder="1" applyAlignment="1" applyProtection="1">
      <alignment horizontal="left" vertical="center"/>
    </xf>
    <xf numFmtId="0" fontId="44" fillId="0" borderId="0" xfId="0" applyFont="1" applyFill="1" applyBorder="1" applyAlignment="1">
      <alignment horizontal="center" vertical="center"/>
    </xf>
    <xf numFmtId="0" fontId="0" fillId="0" borderId="7" xfId="0" applyBorder="1"/>
    <xf numFmtId="0" fontId="0" fillId="0" borderId="8" xfId="0" applyBorder="1"/>
    <xf numFmtId="0" fontId="36" fillId="0" borderId="0" xfId="0" applyFont="1" applyBorder="1"/>
    <xf numFmtId="0" fontId="0" fillId="0" borderId="0" xfId="0" applyBorder="1" applyAlignment="1">
      <alignment horizontal="left"/>
    </xf>
    <xf numFmtId="0" fontId="45" fillId="0" borderId="0" xfId="0" applyFont="1" applyFill="1" applyAlignment="1"/>
    <xf numFmtId="0" fontId="0" fillId="0" borderId="11" xfId="0" applyBorder="1" applyAlignment="1" applyProtection="1">
      <alignment vertical="top" wrapText="1"/>
      <protection locked="0"/>
    </xf>
    <xf numFmtId="0" fontId="0" fillId="0" borderId="12"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13" xfId="0" applyBorder="1" applyAlignment="1" applyProtection="1">
      <alignment vertical="top" wrapText="1"/>
      <protection locked="0"/>
    </xf>
    <xf numFmtId="0" fontId="0" fillId="0" borderId="8" xfId="0" applyBorder="1" applyAlignment="1" applyProtection="1">
      <alignment vertical="top" wrapText="1"/>
      <protection locked="0"/>
    </xf>
    <xf numFmtId="0" fontId="45" fillId="20" borderId="11" xfId="0" applyFont="1" applyFill="1" applyBorder="1" applyAlignment="1">
      <alignment vertical="center" wrapText="1"/>
    </xf>
    <xf numFmtId="0" fontId="45" fillId="20" borderId="2" xfId="0" applyFont="1" applyFill="1" applyBorder="1" applyAlignment="1"/>
    <xf numFmtId="0" fontId="45" fillId="20" borderId="14" xfId="0" applyFont="1" applyFill="1" applyBorder="1" applyAlignment="1">
      <alignment vertical="center" wrapText="1"/>
    </xf>
    <xf numFmtId="167" fontId="37" fillId="0" borderId="0" xfId="24" applyNumberFormat="1" applyFont="1" applyBorder="1" applyAlignment="1" applyProtection="1">
      <alignment vertical="center"/>
      <protection locked="0"/>
    </xf>
    <xf numFmtId="167" fontId="37" fillId="0" borderId="8" xfId="24" applyNumberFormat="1" applyFont="1" applyBorder="1" applyAlignment="1" applyProtection="1">
      <alignment vertical="center"/>
      <protection locked="0"/>
    </xf>
    <xf numFmtId="0" fontId="0" fillId="0" borderId="7" xfId="0" applyBorder="1" applyAlignment="1" applyProtection="1">
      <protection locked="0"/>
    </xf>
    <xf numFmtId="0" fontId="0" fillId="0" borderId="0" xfId="0" applyBorder="1" applyAlignment="1" applyProtection="1">
      <protection locked="0"/>
    </xf>
    <xf numFmtId="0" fontId="45" fillId="20" borderId="11" xfId="0" applyFont="1" applyFill="1" applyBorder="1" applyAlignment="1"/>
    <xf numFmtId="0" fontId="45" fillId="20" borderId="12" xfId="0" applyFont="1" applyFill="1" applyBorder="1" applyAlignment="1"/>
    <xf numFmtId="0" fontId="45" fillId="20" borderId="11" xfId="0" applyFont="1" applyFill="1" applyBorder="1" applyAlignment="1">
      <alignment vertical="top" wrapText="1"/>
    </xf>
    <xf numFmtId="0" fontId="45" fillId="20" borderId="15" xfId="0" applyFont="1" applyFill="1" applyBorder="1" applyAlignment="1">
      <alignment vertical="top"/>
    </xf>
    <xf numFmtId="0" fontId="43" fillId="20" borderId="16" xfId="0" applyFont="1" applyFill="1" applyBorder="1" applyAlignment="1">
      <alignment vertical="top"/>
    </xf>
    <xf numFmtId="0" fontId="43" fillId="20" borderId="16" xfId="0" applyFont="1" applyFill="1" applyBorder="1" applyAlignment="1"/>
    <xf numFmtId="0" fontId="43" fillId="20" borderId="11" xfId="0" applyFont="1" applyFill="1" applyBorder="1" applyAlignment="1">
      <alignment vertical="top" wrapText="1"/>
    </xf>
    <xf numFmtId="0" fontId="43" fillId="0" borderId="11" xfId="0" applyFont="1" applyBorder="1" applyAlignment="1" applyProtection="1">
      <alignment vertical="top"/>
      <protection locked="0"/>
    </xf>
    <xf numFmtId="0" fontId="43" fillId="0" borderId="17" xfId="0" applyFont="1" applyBorder="1" applyAlignment="1" applyProtection="1">
      <alignment vertical="top"/>
      <protection locked="0"/>
    </xf>
    <xf numFmtId="0" fontId="0" fillId="20" borderId="11" xfId="0" applyFont="1" applyFill="1" applyBorder="1" applyAlignment="1">
      <alignment vertical="top" wrapText="1"/>
    </xf>
    <xf numFmtId="0" fontId="0" fillId="20" borderId="12" xfId="0" applyFont="1" applyFill="1" applyBorder="1" applyAlignment="1">
      <alignment vertical="top" wrapText="1"/>
    </xf>
    <xf numFmtId="0" fontId="43" fillId="20" borderId="11" xfId="0" applyFont="1" applyFill="1" applyBorder="1" applyAlignment="1">
      <alignment vertical="top"/>
    </xf>
    <xf numFmtId="0" fontId="45" fillId="0" borderId="0" xfId="0" applyFont="1" applyBorder="1" applyAlignment="1" applyProtection="1">
      <alignment vertical="top" wrapText="1"/>
      <protection locked="0"/>
    </xf>
    <xf numFmtId="0" fontId="43" fillId="20" borderId="11" xfId="0" applyFont="1" applyFill="1" applyBorder="1" applyAlignment="1">
      <alignment vertical="center"/>
    </xf>
    <xf numFmtId="167" fontId="43" fillId="0" borderId="17" xfId="24" applyNumberFormat="1" applyFont="1" applyBorder="1" applyAlignment="1" applyProtection="1">
      <alignment vertical="center"/>
      <protection locked="0"/>
    </xf>
    <xf numFmtId="167" fontId="41" fillId="0" borderId="0" xfId="24" applyNumberFormat="1" applyFont="1" applyFill="1" applyBorder="1" applyAlignment="1" applyProtection="1"/>
    <xf numFmtId="0" fontId="43" fillId="20" borderId="18" xfId="0" applyFont="1" applyFill="1" applyBorder="1" applyAlignment="1">
      <alignment vertical="top"/>
    </xf>
    <xf numFmtId="0" fontId="45" fillId="20" borderId="13" xfId="0" applyFont="1" applyFill="1" applyBorder="1" applyAlignment="1"/>
    <xf numFmtId="0" fontId="43" fillId="20" borderId="19" xfId="0" applyFont="1" applyFill="1" applyBorder="1" applyAlignment="1">
      <alignment vertical="top"/>
    </xf>
    <xf numFmtId="0" fontId="43" fillId="20" borderId="18" xfId="0" applyFont="1" applyFill="1" applyBorder="1" applyAlignment="1">
      <alignment vertical="center"/>
    </xf>
    <xf numFmtId="0" fontId="45" fillId="20" borderId="13" xfId="0" applyFont="1" applyFill="1" applyBorder="1" applyAlignment="1">
      <alignment vertical="top" wrapText="1"/>
    </xf>
    <xf numFmtId="0" fontId="45" fillId="20" borderId="20" xfId="0" applyFont="1" applyFill="1" applyBorder="1" applyAlignment="1">
      <alignment vertical="center"/>
    </xf>
    <xf numFmtId="0" fontId="46" fillId="0" borderId="9" xfId="0" applyFont="1" applyBorder="1" applyAlignment="1" applyProtection="1">
      <alignment vertical="top"/>
      <protection locked="0"/>
    </xf>
    <xf numFmtId="0" fontId="46" fillId="0" borderId="9" xfId="0" applyFont="1" applyBorder="1" applyAlignment="1" applyProtection="1">
      <protection locked="0"/>
    </xf>
    <xf numFmtId="0" fontId="40" fillId="0" borderId="9" xfId="0" applyFont="1" applyFill="1" applyBorder="1" applyAlignment="1"/>
    <xf numFmtId="0" fontId="47" fillId="0" borderId="10" xfId="0" applyFont="1" applyFill="1" applyBorder="1" applyAlignment="1" applyProtection="1">
      <protection locked="0"/>
    </xf>
    <xf numFmtId="0" fontId="37" fillId="0" borderId="21" xfId="0" applyFont="1" applyBorder="1"/>
    <xf numFmtId="0" fontId="37" fillId="0" borderId="22" xfId="0" applyFont="1" applyBorder="1"/>
    <xf numFmtId="0" fontId="37" fillId="0" borderId="23" xfId="0" applyFont="1" applyBorder="1"/>
    <xf numFmtId="3" fontId="37" fillId="0" borderId="0" xfId="0" applyNumberFormat="1" applyFont="1"/>
    <xf numFmtId="169" fontId="37" fillId="0" borderId="0" xfId="0" applyNumberFormat="1" applyFont="1"/>
    <xf numFmtId="0" fontId="39" fillId="0" borderId="73" xfId="25" applyFont="1" applyFill="1" applyBorder="1" applyAlignment="1" applyProtection="1">
      <alignment horizontal="center" vertical="center"/>
    </xf>
    <xf numFmtId="0" fontId="0" fillId="0" borderId="0" xfId="0" applyBorder="1"/>
    <xf numFmtId="168" fontId="39" fillId="0" borderId="76" xfId="0" applyNumberFormat="1" applyFont="1" applyFill="1" applyBorder="1" applyAlignment="1" applyProtection="1">
      <alignment horizontal="center" vertical="center"/>
    </xf>
    <xf numFmtId="168" fontId="39" fillId="0" borderId="77" xfId="0" applyNumberFormat="1" applyFont="1" applyFill="1" applyBorder="1" applyAlignment="1" applyProtection="1">
      <alignment horizontal="center" vertical="center"/>
    </xf>
    <xf numFmtId="0" fontId="0" fillId="21" borderId="0" xfId="0" applyFont="1" applyFill="1"/>
    <xf numFmtId="0" fontId="35" fillId="22" borderId="0" xfId="0" applyFont="1" applyFill="1" applyAlignment="1">
      <alignment horizontal="center" vertical="center" wrapText="1"/>
    </xf>
    <xf numFmtId="0" fontId="35" fillId="22" borderId="78" xfId="0" applyFont="1" applyFill="1" applyBorder="1" applyAlignment="1" applyProtection="1">
      <alignment horizontal="center"/>
    </xf>
    <xf numFmtId="0" fontId="35" fillId="22" borderId="79" xfId="0" applyFont="1" applyFill="1" applyBorder="1" applyAlignment="1" applyProtection="1">
      <alignment horizontal="center"/>
    </xf>
    <xf numFmtId="41" fontId="35" fillId="22" borderId="79" xfId="0" applyNumberFormat="1" applyFont="1" applyFill="1" applyBorder="1" applyAlignment="1" applyProtection="1">
      <alignment horizontal="center"/>
    </xf>
    <xf numFmtId="9" fontId="35" fillId="22" borderId="80" xfId="0" applyNumberFormat="1" applyFont="1" applyFill="1" applyBorder="1" applyAlignment="1" applyProtection="1">
      <alignment horizontal="center" vertical="center"/>
    </xf>
    <xf numFmtId="0" fontId="0" fillId="22" borderId="78" xfId="0" applyFont="1" applyFill="1" applyBorder="1" applyAlignment="1" applyProtection="1">
      <alignment horizontal="center" vertical="center"/>
    </xf>
    <xf numFmtId="0" fontId="48" fillId="22" borderId="79" xfId="0" applyFont="1" applyFill="1" applyBorder="1" applyAlignment="1" applyProtection="1">
      <alignment horizontal="right" vertical="center" wrapText="1"/>
    </xf>
    <xf numFmtId="41" fontId="48" fillId="22" borderId="72" xfId="0" applyNumberFormat="1" applyFont="1" applyFill="1" applyBorder="1" applyAlignment="1" applyProtection="1">
      <alignment vertical="center"/>
    </xf>
    <xf numFmtId="10" fontId="48" fillId="22" borderId="72" xfId="0" applyNumberFormat="1" applyFont="1" applyFill="1" applyBorder="1" applyAlignment="1" applyProtection="1">
      <alignment vertical="center"/>
    </xf>
    <xf numFmtId="0" fontId="35" fillId="22" borderId="72" xfId="0" applyFont="1" applyFill="1" applyBorder="1" applyAlignment="1" applyProtection="1">
      <alignment horizontal="center"/>
    </xf>
    <xf numFmtId="41" fontId="35" fillId="22" borderId="72" xfId="0" applyNumberFormat="1" applyFont="1" applyFill="1" applyBorder="1" applyAlignment="1" applyProtection="1">
      <alignment horizontal="center"/>
    </xf>
    <xf numFmtId="9" fontId="35" fillId="22" borderId="72" xfId="0" applyNumberFormat="1" applyFont="1" applyFill="1" applyBorder="1" applyAlignment="1" applyProtection="1">
      <alignment horizontal="center" vertical="center"/>
    </xf>
    <xf numFmtId="10" fontId="48" fillId="22" borderId="72" xfId="28" applyNumberFormat="1" applyFont="1" applyFill="1" applyBorder="1" applyAlignment="1" applyProtection="1">
      <alignment horizontal="center" vertical="center"/>
    </xf>
    <xf numFmtId="0" fontId="41" fillId="22" borderId="78" xfId="0" applyFont="1" applyFill="1" applyBorder="1" applyAlignment="1" applyProtection="1">
      <alignment horizontal="center"/>
    </xf>
    <xf numFmtId="0" fontId="41" fillId="22" borderId="79" xfId="0" applyFont="1" applyFill="1" applyBorder="1" applyAlignment="1" applyProtection="1">
      <alignment horizontal="center"/>
    </xf>
    <xf numFmtId="41" fontId="41" fillId="22" borderId="79" xfId="0" applyNumberFormat="1" applyFont="1" applyFill="1" applyBorder="1" applyAlignment="1" applyProtection="1">
      <alignment horizontal="center"/>
    </xf>
    <xf numFmtId="9" fontId="41" fillId="22" borderId="80" xfId="0" applyNumberFormat="1" applyFont="1" applyFill="1" applyBorder="1" applyAlignment="1" applyProtection="1">
      <alignment horizontal="center" vertical="center"/>
    </xf>
    <xf numFmtId="0" fontId="37" fillId="22" borderId="78" xfId="0" applyFont="1" applyFill="1" applyBorder="1" applyAlignment="1" applyProtection="1">
      <alignment horizontal="center" vertical="center"/>
    </xf>
    <xf numFmtId="0" fontId="49" fillId="22" borderId="79" xfId="0" applyFont="1" applyFill="1" applyBorder="1" applyAlignment="1" applyProtection="1">
      <alignment horizontal="right" vertical="center" wrapText="1"/>
    </xf>
    <xf numFmtId="41" fontId="49" fillId="22" borderId="72" xfId="0" applyNumberFormat="1" applyFont="1" applyFill="1" applyBorder="1" applyAlignment="1" applyProtection="1">
      <alignment vertical="center"/>
    </xf>
    <xf numFmtId="10" fontId="49" fillId="22" borderId="72" xfId="0" applyNumberFormat="1" applyFont="1" applyFill="1" applyBorder="1" applyAlignment="1" applyProtection="1">
      <alignment vertical="center"/>
    </xf>
    <xf numFmtId="0" fontId="41" fillId="22" borderId="72" xfId="0" applyFont="1" applyFill="1" applyBorder="1" applyAlignment="1" applyProtection="1">
      <alignment horizontal="center"/>
    </xf>
    <xf numFmtId="41" fontId="41" fillId="22" borderId="72" xfId="0" applyNumberFormat="1" applyFont="1" applyFill="1" applyBorder="1" applyAlignment="1" applyProtection="1">
      <alignment horizontal="center"/>
    </xf>
    <xf numFmtId="9" fontId="41" fillId="22" borderId="72" xfId="0" applyNumberFormat="1" applyFont="1" applyFill="1" applyBorder="1" applyAlignment="1" applyProtection="1">
      <alignment horizontal="center" vertical="center"/>
    </xf>
    <xf numFmtId="10" fontId="49" fillId="22" borderId="72" xfId="28" applyNumberFormat="1" applyFont="1" applyFill="1" applyBorder="1" applyAlignment="1" applyProtection="1">
      <alignment horizontal="center" vertical="center"/>
    </xf>
    <xf numFmtId="0" fontId="50" fillId="23" borderId="81" xfId="0" applyFont="1" applyFill="1" applyBorder="1" applyAlignment="1">
      <alignment horizontal="center" vertical="center"/>
    </xf>
    <xf numFmtId="0" fontId="50" fillId="23" borderId="82" xfId="0" applyFont="1" applyFill="1" applyBorder="1" applyAlignment="1">
      <alignment horizontal="left" vertical="center" wrapText="1"/>
    </xf>
    <xf numFmtId="0" fontId="50" fillId="23" borderId="82" xfId="0" applyFont="1" applyFill="1" applyBorder="1" applyAlignment="1">
      <alignment horizontal="center" vertical="center" wrapText="1"/>
    </xf>
    <xf numFmtId="0" fontId="51" fillId="23" borderId="14" xfId="0" applyFont="1" applyFill="1" applyBorder="1" applyAlignment="1">
      <alignment horizontal="center" vertical="center"/>
    </xf>
    <xf numFmtId="0" fontId="51" fillId="23" borderId="24" xfId="0" applyFont="1" applyFill="1" applyBorder="1" applyAlignment="1">
      <alignment horizontal="center" vertical="center"/>
    </xf>
    <xf numFmtId="0" fontId="0" fillId="0" borderId="0" xfId="0" applyFont="1" applyFill="1"/>
    <xf numFmtId="0" fontId="50" fillId="23" borderId="0" xfId="0" applyFont="1" applyFill="1" applyBorder="1" applyAlignment="1">
      <alignment vertical="center"/>
    </xf>
    <xf numFmtId="0" fontId="50" fillId="23" borderId="8" xfId="0" applyFont="1" applyFill="1" applyBorder="1" applyAlignment="1">
      <alignment vertical="center"/>
    </xf>
    <xf numFmtId="168" fontId="41" fillId="23" borderId="83" xfId="0" applyNumberFormat="1" applyFont="1" applyFill="1" applyBorder="1" applyAlignment="1" applyProtection="1">
      <alignment horizontal="center" vertical="center"/>
    </xf>
    <xf numFmtId="42" fontId="41" fillId="23" borderId="84" xfId="25" applyNumberFormat="1" applyFont="1" applyFill="1" applyBorder="1" applyAlignment="1" applyProtection="1">
      <alignment vertical="center"/>
    </xf>
    <xf numFmtId="9" fontId="41" fillId="23" borderId="85" xfId="28" applyNumberFormat="1" applyFont="1" applyFill="1" applyBorder="1" applyAlignment="1" applyProtection="1">
      <alignment horizontal="center" vertical="center"/>
    </xf>
    <xf numFmtId="168" fontId="41" fillId="23" borderId="75" xfId="0" applyNumberFormat="1" applyFont="1" applyFill="1" applyBorder="1" applyAlignment="1" applyProtection="1">
      <alignment horizontal="center" vertical="center"/>
    </xf>
    <xf numFmtId="42" fontId="41" fillId="23" borderId="70" xfId="25" applyNumberFormat="1" applyFont="1" applyFill="1" applyBorder="1" applyAlignment="1" applyProtection="1">
      <alignment vertical="center"/>
    </xf>
    <xf numFmtId="9" fontId="41" fillId="23" borderId="86" xfId="28" applyNumberFormat="1" applyFont="1" applyFill="1" applyBorder="1" applyAlignment="1" applyProtection="1">
      <alignment horizontal="center" vertical="center"/>
    </xf>
    <xf numFmtId="9" fontId="41" fillId="23" borderId="87" xfId="28" applyNumberFormat="1" applyFont="1" applyFill="1" applyBorder="1" applyAlignment="1" applyProtection="1">
      <alignment horizontal="center" vertical="center"/>
    </xf>
    <xf numFmtId="49" fontId="41" fillId="23" borderId="75" xfId="0" applyNumberFormat="1" applyFont="1" applyFill="1" applyBorder="1" applyAlignment="1" applyProtection="1">
      <alignment horizontal="center" vertical="center"/>
    </xf>
    <xf numFmtId="42" fontId="41" fillId="23" borderId="88" xfId="25" applyNumberFormat="1" applyFont="1" applyFill="1" applyBorder="1" applyAlignment="1" applyProtection="1">
      <alignment vertical="center"/>
    </xf>
    <xf numFmtId="9" fontId="41" fillId="23" borderId="89" xfId="28" applyNumberFormat="1" applyFont="1" applyFill="1" applyBorder="1" applyAlignment="1" applyProtection="1">
      <alignment horizontal="center" vertical="center"/>
    </xf>
    <xf numFmtId="42" fontId="49" fillId="23" borderId="90" xfId="25" applyNumberFormat="1" applyFont="1" applyFill="1" applyBorder="1" applyProtection="1"/>
    <xf numFmtId="10" fontId="49" fillId="23" borderId="91" xfId="28" applyNumberFormat="1" applyFont="1" applyFill="1" applyBorder="1" applyAlignment="1" applyProtection="1">
      <alignment horizontal="center" vertical="center"/>
    </xf>
    <xf numFmtId="42" fontId="52" fillId="23" borderId="92" xfId="25" applyNumberFormat="1" applyFont="1" applyFill="1" applyBorder="1" applyProtection="1"/>
    <xf numFmtId="0" fontId="38" fillId="0" borderId="93" xfId="0" applyFont="1" applyFill="1" applyBorder="1" applyAlignment="1" applyProtection="1">
      <alignment horizontal="left" vertical="center" wrapText="1"/>
    </xf>
    <xf numFmtId="0" fontId="38" fillId="0" borderId="94" xfId="0" applyFont="1" applyFill="1" applyBorder="1" applyAlignment="1" applyProtection="1">
      <alignment horizontal="left" vertical="center" wrapText="1"/>
    </xf>
    <xf numFmtId="0" fontId="38" fillId="0" borderId="95" xfId="0" applyFont="1" applyFill="1" applyBorder="1" applyAlignment="1" applyProtection="1">
      <alignment horizontal="left" vertical="center" wrapText="1"/>
    </xf>
    <xf numFmtId="0" fontId="40" fillId="0" borderId="0" xfId="0" applyFont="1" applyAlignment="1">
      <alignment vertical="center"/>
    </xf>
    <xf numFmtId="0" fontId="41" fillId="0" borderId="0" xfId="0" applyFont="1" applyFill="1" applyAlignment="1" applyProtection="1">
      <alignment vertical="center"/>
    </xf>
    <xf numFmtId="42" fontId="38" fillId="0" borderId="96" xfId="25" applyNumberFormat="1" applyFont="1" applyFill="1" applyBorder="1" applyAlignment="1" applyProtection="1">
      <alignment horizontal="left" vertical="center"/>
      <protection locked="0"/>
    </xf>
    <xf numFmtId="168" fontId="40" fillId="23" borderId="97" xfId="0" applyNumberFormat="1" applyFont="1" applyFill="1" applyBorder="1" applyAlignment="1" applyProtection="1">
      <alignment horizontal="center" vertical="center"/>
    </xf>
    <xf numFmtId="9" fontId="40" fillId="23" borderId="98" xfId="28" applyNumberFormat="1" applyFont="1" applyFill="1" applyBorder="1" applyAlignment="1" applyProtection="1">
      <alignment horizontal="center" vertical="center"/>
    </xf>
    <xf numFmtId="168" fontId="40" fillId="23" borderId="73" xfId="0" applyNumberFormat="1" applyFont="1" applyFill="1" applyBorder="1" applyAlignment="1" applyProtection="1">
      <alignment horizontal="center" vertical="center"/>
    </xf>
    <xf numFmtId="9" fontId="40" fillId="23" borderId="99" xfId="28" applyNumberFormat="1" applyFont="1" applyFill="1" applyBorder="1" applyAlignment="1" applyProtection="1">
      <alignment horizontal="center" vertical="center"/>
    </xf>
    <xf numFmtId="10" fontId="52" fillId="23" borderId="100" xfId="28" applyNumberFormat="1" applyFont="1" applyFill="1" applyBorder="1" applyAlignment="1" applyProtection="1">
      <alignment horizontal="center" vertical="center"/>
    </xf>
    <xf numFmtId="3" fontId="0" fillId="0" borderId="0" xfId="0" applyNumberFormat="1"/>
    <xf numFmtId="3" fontId="37" fillId="0" borderId="0" xfId="0" applyNumberFormat="1" applyFont="1" applyAlignment="1">
      <alignment horizontal="right" vertical="center"/>
    </xf>
    <xf numFmtId="42" fontId="38" fillId="16" borderId="70" xfId="25" applyNumberFormat="1" applyFont="1" applyFill="1" applyBorder="1" applyAlignment="1" applyProtection="1">
      <alignment vertical="center"/>
    </xf>
    <xf numFmtId="9" fontId="38" fillId="16" borderId="86" xfId="28" applyNumberFormat="1" applyFont="1" applyFill="1" applyBorder="1" applyAlignment="1" applyProtection="1">
      <alignment horizontal="center" vertical="center"/>
    </xf>
    <xf numFmtId="9" fontId="38" fillId="16" borderId="101" xfId="28" applyNumberFormat="1" applyFont="1" applyFill="1" applyBorder="1" applyAlignment="1" applyProtection="1">
      <alignment horizontal="center" vertical="center"/>
    </xf>
    <xf numFmtId="9" fontId="38" fillId="16" borderId="102" xfId="28" applyNumberFormat="1" applyFont="1" applyFill="1" applyBorder="1" applyAlignment="1" applyProtection="1">
      <alignment horizontal="center" vertical="center"/>
    </xf>
    <xf numFmtId="42" fontId="38" fillId="16" borderId="96" xfId="25" applyNumberFormat="1" applyFont="1" applyFill="1" applyBorder="1" applyAlignment="1" applyProtection="1">
      <alignment horizontal="left" vertical="center"/>
    </xf>
    <xf numFmtId="9" fontId="38" fillId="16" borderId="103" xfId="28" applyNumberFormat="1" applyFont="1" applyFill="1" applyBorder="1" applyAlignment="1" applyProtection="1">
      <alignment horizontal="center" vertical="center"/>
    </xf>
    <xf numFmtId="9" fontId="39" fillId="16" borderId="99" xfId="25" applyNumberFormat="1" applyFont="1" applyFill="1" applyBorder="1" applyAlignment="1" applyProtection="1">
      <alignment horizontal="center" vertical="center"/>
    </xf>
    <xf numFmtId="0" fontId="0" fillId="22" borderId="0" xfId="0" applyFont="1" applyFill="1" applyBorder="1"/>
    <xf numFmtId="0" fontId="35" fillId="22" borderId="0" xfId="0" applyFont="1" applyFill="1" applyBorder="1"/>
    <xf numFmtId="41" fontId="41" fillId="22" borderId="0" xfId="0" applyNumberFormat="1" applyFont="1" applyFill="1" applyAlignment="1">
      <alignment horizontal="right" vertical="center"/>
    </xf>
    <xf numFmtId="41" fontId="37" fillId="0" borderId="72" xfId="0" applyNumberFormat="1" applyFont="1" applyFill="1" applyBorder="1" applyAlignment="1" applyProtection="1">
      <alignment horizontal="left" vertical="center"/>
    </xf>
    <xf numFmtId="0" fontId="53" fillId="0" borderId="7" xfId="0" applyFont="1" applyFill="1" applyBorder="1" applyAlignment="1" applyProtection="1">
      <alignment horizontal="center" vertical="center"/>
    </xf>
    <xf numFmtId="0" fontId="53" fillId="0" borderId="0" xfId="0" applyFont="1" applyFill="1" applyBorder="1" applyAlignment="1" applyProtection="1">
      <alignment horizontal="center" vertical="center"/>
    </xf>
    <xf numFmtId="0" fontId="0" fillId="0" borderId="0" xfId="0" applyFill="1" applyBorder="1" applyProtection="1"/>
    <xf numFmtId="0" fontId="0" fillId="0" borderId="8" xfId="0" applyFill="1" applyBorder="1" applyProtection="1"/>
    <xf numFmtId="41" fontId="0" fillId="0" borderId="74" xfId="0" applyNumberFormat="1" applyFont="1" applyBorder="1" applyProtection="1">
      <protection locked="0"/>
    </xf>
    <xf numFmtId="0" fontId="50" fillId="0" borderId="0" xfId="0" applyFont="1" applyFill="1" applyBorder="1" applyAlignment="1" applyProtection="1">
      <alignment horizontal="left" vertical="center"/>
    </xf>
    <xf numFmtId="0" fontId="50" fillId="23" borderId="104" xfId="0" applyFont="1" applyFill="1" applyBorder="1" applyAlignment="1">
      <alignment horizontal="center" vertical="center"/>
    </xf>
    <xf numFmtId="0" fontId="50" fillId="23" borderId="105" xfId="0" applyFont="1" applyFill="1" applyBorder="1" applyAlignment="1">
      <alignment horizontal="left" vertical="center" wrapText="1"/>
    </xf>
    <xf numFmtId="0" fontId="50" fillId="23" borderId="105" xfId="0" applyFont="1" applyFill="1" applyBorder="1" applyAlignment="1">
      <alignment horizontal="center" vertical="center" wrapText="1"/>
    </xf>
    <xf numFmtId="0" fontId="43" fillId="16" borderId="25" xfId="0" applyFont="1" applyFill="1" applyBorder="1" applyAlignment="1">
      <alignment horizontal="center" vertical="center"/>
    </xf>
    <xf numFmtId="49" fontId="36" fillId="16" borderId="26" xfId="0" applyNumberFormat="1" applyFont="1" applyFill="1" applyBorder="1" applyAlignment="1">
      <alignment horizontal="justify" vertical="justify" wrapText="1"/>
    </xf>
    <xf numFmtId="0" fontId="36" fillId="16" borderId="26" xfId="0" applyNumberFormat="1" applyFont="1" applyFill="1" applyBorder="1" applyAlignment="1">
      <alignment horizontal="justify" vertical="top" wrapText="1"/>
    </xf>
    <xf numFmtId="0" fontId="43" fillId="16" borderId="27" xfId="0" applyFont="1" applyFill="1" applyBorder="1" applyAlignment="1">
      <alignment horizontal="center" vertical="center"/>
    </xf>
    <xf numFmtId="0" fontId="36" fillId="16" borderId="28" xfId="0" applyNumberFormat="1" applyFont="1" applyFill="1" applyBorder="1" applyAlignment="1">
      <alignment horizontal="justify" vertical="top" wrapText="1"/>
    </xf>
    <xf numFmtId="0" fontId="51" fillId="0" borderId="0" xfId="0" applyFont="1" applyFill="1" applyBorder="1" applyAlignment="1" applyProtection="1">
      <alignment horizontal="center" vertical="center"/>
    </xf>
    <xf numFmtId="0" fontId="46" fillId="23" borderId="106" xfId="0" applyFont="1" applyFill="1" applyBorder="1" applyAlignment="1" applyProtection="1">
      <alignment horizontal="left" vertical="center" wrapText="1"/>
    </xf>
    <xf numFmtId="41" fontId="47" fillId="23" borderId="106" xfId="0" applyNumberFormat="1" applyFont="1" applyFill="1" applyBorder="1" applyAlignment="1" applyProtection="1">
      <alignment vertical="center"/>
    </xf>
    <xf numFmtId="0" fontId="47" fillId="16" borderId="106" xfId="0" applyFont="1" applyFill="1" applyBorder="1" applyAlignment="1" applyProtection="1">
      <alignment horizontal="left" vertical="center" wrapText="1"/>
    </xf>
    <xf numFmtId="41" fontId="47" fillId="16" borderId="106" xfId="0" applyNumberFormat="1" applyFont="1" applyFill="1" applyBorder="1" applyAlignment="1" applyProtection="1">
      <alignment vertical="center"/>
    </xf>
    <xf numFmtId="41" fontId="35" fillId="24" borderId="106" xfId="0" applyNumberFormat="1" applyFont="1" applyFill="1" applyBorder="1" applyAlignment="1" applyProtection="1">
      <alignment vertical="center"/>
    </xf>
    <xf numFmtId="41" fontId="41" fillId="24" borderId="106" xfId="0" applyNumberFormat="1" applyFont="1" applyFill="1" applyBorder="1" applyAlignment="1" applyProtection="1">
      <alignment horizontal="right" vertical="center"/>
    </xf>
    <xf numFmtId="0" fontId="54" fillId="0" borderId="106" xfId="0" applyFont="1" applyFill="1" applyBorder="1" applyAlignment="1" applyProtection="1">
      <alignment horizontal="left" vertical="center" wrapText="1"/>
    </xf>
    <xf numFmtId="41" fontId="47" fillId="16" borderId="106" xfId="0" applyNumberFormat="1" applyFont="1" applyFill="1" applyBorder="1" applyAlignment="1" applyProtection="1">
      <alignment horizontal="right" vertical="center"/>
    </xf>
    <xf numFmtId="0" fontId="0" fillId="0" borderId="107" xfId="0" applyFill="1" applyBorder="1" applyAlignment="1" applyProtection="1">
      <alignment horizontal="right"/>
      <protection locked="0"/>
    </xf>
    <xf numFmtId="168" fontId="37" fillId="0" borderId="108" xfId="0" applyNumberFormat="1" applyFont="1" applyBorder="1" applyAlignment="1" applyProtection="1">
      <alignment horizontal="center" vertical="center"/>
      <protection locked="0"/>
    </xf>
    <xf numFmtId="0" fontId="37" fillId="0" borderId="108" xfId="0" applyFont="1" applyFill="1" applyBorder="1" applyAlignment="1" applyProtection="1">
      <alignment wrapText="1"/>
      <protection locked="0"/>
    </xf>
    <xf numFmtId="41" fontId="0" fillId="0" borderId="108" xfId="0" applyNumberFormat="1" applyFont="1" applyBorder="1" applyProtection="1">
      <protection locked="0"/>
    </xf>
    <xf numFmtId="0" fontId="0" fillId="0" borderId="108" xfId="0" applyFill="1" applyBorder="1" applyAlignment="1" applyProtection="1">
      <alignment horizontal="right"/>
      <protection locked="0"/>
    </xf>
    <xf numFmtId="0" fontId="35" fillId="0" borderId="106" xfId="0" applyFont="1" applyBorder="1" applyAlignment="1" applyProtection="1">
      <alignment horizontal="right" vertical="center" wrapText="1"/>
      <protection locked="0"/>
    </xf>
    <xf numFmtId="41" fontId="0" fillId="0" borderId="106" xfId="0" applyNumberFormat="1" applyBorder="1" applyAlignment="1" applyProtection="1">
      <alignment horizontal="right" vertical="center"/>
    </xf>
    <xf numFmtId="41" fontId="35" fillId="0" borderId="106" xfId="0" applyNumberFormat="1" applyFont="1" applyBorder="1" applyAlignment="1" applyProtection="1">
      <alignment horizontal="right" vertical="center"/>
    </xf>
    <xf numFmtId="41" fontId="0" fillId="0" borderId="106" xfId="0" applyNumberFormat="1" applyBorder="1" applyAlignment="1" applyProtection="1">
      <alignment horizontal="right" vertical="center"/>
      <protection locked="0"/>
    </xf>
    <xf numFmtId="41" fontId="47" fillId="0" borderId="106" xfId="0" applyNumberFormat="1" applyFont="1" applyFill="1" applyBorder="1" applyAlignment="1" applyProtection="1">
      <alignment horizontal="right" vertical="center"/>
    </xf>
    <xf numFmtId="41" fontId="35" fillId="24" borderId="106" xfId="0" applyNumberFormat="1" applyFont="1" applyFill="1" applyBorder="1" applyAlignment="1" applyProtection="1">
      <alignment horizontal="right" vertical="center"/>
    </xf>
    <xf numFmtId="41" fontId="0" fillId="0" borderId="106" xfId="0" applyNumberFormat="1" applyFont="1" applyBorder="1" applyAlignment="1" applyProtection="1">
      <alignment horizontal="right" vertical="center"/>
      <protection locked="0"/>
    </xf>
    <xf numFmtId="41" fontId="0" fillId="0" borderId="106" xfId="0" applyNumberFormat="1" applyFont="1" applyBorder="1" applyAlignment="1" applyProtection="1">
      <alignment horizontal="right"/>
      <protection locked="0"/>
    </xf>
    <xf numFmtId="41" fontId="10" fillId="24" borderId="106" xfId="0" applyNumberFormat="1" applyFont="1" applyFill="1" applyBorder="1" applyAlignment="1" applyProtection="1">
      <alignment horizontal="right" vertical="center"/>
    </xf>
    <xf numFmtId="3" fontId="47" fillId="16" borderId="106" xfId="0" applyNumberFormat="1" applyFont="1" applyFill="1" applyBorder="1" applyAlignment="1" applyProtection="1">
      <alignment vertical="center"/>
    </xf>
    <xf numFmtId="41" fontId="47" fillId="24" borderId="106" xfId="0" applyNumberFormat="1" applyFont="1" applyFill="1" applyBorder="1" applyAlignment="1" applyProtection="1">
      <alignment horizontal="right" vertical="center"/>
    </xf>
    <xf numFmtId="0" fontId="55" fillId="24" borderId="106" xfId="0" applyFont="1" applyFill="1" applyBorder="1" applyAlignment="1" applyProtection="1">
      <alignment horizontal="left" vertical="center" wrapText="1"/>
    </xf>
    <xf numFmtId="0" fontId="56" fillId="24" borderId="106" xfId="0" applyFont="1" applyFill="1" applyBorder="1" applyAlignment="1" applyProtection="1">
      <alignment horizontal="left" vertical="center" wrapText="1"/>
    </xf>
    <xf numFmtId="168" fontId="46" fillId="23" borderId="106" xfId="0" applyNumberFormat="1" applyFont="1" applyFill="1" applyBorder="1" applyAlignment="1" applyProtection="1">
      <alignment horizontal="left" vertical="center"/>
    </xf>
    <xf numFmtId="41" fontId="47" fillId="23" borderId="106" xfId="0" applyNumberFormat="1" applyFont="1" applyFill="1" applyBorder="1" applyAlignment="1" applyProtection="1">
      <alignment horizontal="right" vertical="center" wrapText="1"/>
    </xf>
    <xf numFmtId="41" fontId="47" fillId="21" borderId="106" xfId="0" applyNumberFormat="1" applyFont="1" applyFill="1" applyBorder="1" applyAlignment="1" applyProtection="1">
      <alignment horizontal="right" vertical="center"/>
    </xf>
    <xf numFmtId="0" fontId="46" fillId="23" borderId="106" xfId="0" applyNumberFormat="1" applyFont="1" applyFill="1" applyBorder="1" applyAlignment="1" applyProtection="1">
      <alignment horizontal="left" vertical="center" wrapText="1"/>
    </xf>
    <xf numFmtId="0" fontId="46" fillId="23" borderId="106" xfId="0" applyNumberFormat="1" applyFont="1" applyFill="1" applyBorder="1" applyAlignment="1" applyProtection="1">
      <alignment horizontal="left" vertical="center"/>
    </xf>
    <xf numFmtId="0" fontId="47" fillId="16" borderId="106" xfId="0" applyFont="1" applyFill="1" applyBorder="1" applyAlignment="1" applyProtection="1">
      <alignment vertical="center" wrapText="1"/>
    </xf>
    <xf numFmtId="41" fontId="0" fillId="0" borderId="106" xfId="0" applyNumberFormat="1" applyFont="1" applyBorder="1" applyAlignment="1" applyProtection="1">
      <alignment horizontal="right" vertical="center"/>
    </xf>
    <xf numFmtId="41" fontId="56" fillId="24" borderId="106" xfId="0" applyNumberFormat="1" applyFont="1" applyFill="1" applyBorder="1" applyAlignment="1" applyProtection="1">
      <alignment horizontal="right" vertical="center" wrapText="1"/>
    </xf>
    <xf numFmtId="0" fontId="54" fillId="0" borderId="106" xfId="0" applyFont="1" applyFill="1" applyBorder="1" applyAlignment="1" applyProtection="1">
      <alignment horizontal="justify" vertical="center" wrapText="1"/>
    </xf>
    <xf numFmtId="41" fontId="0" fillId="24" borderId="106" xfId="0" applyNumberFormat="1" applyFont="1" applyFill="1" applyBorder="1" applyAlignment="1" applyProtection="1">
      <alignment vertical="center"/>
    </xf>
    <xf numFmtId="0" fontId="37" fillId="0" borderId="106" xfId="0" applyFont="1" applyBorder="1" applyAlignment="1" applyProtection="1">
      <alignment vertical="center" wrapText="1"/>
    </xf>
    <xf numFmtId="41" fontId="0" fillId="0" borderId="106" xfId="0" applyNumberFormat="1" applyFont="1" applyBorder="1" applyAlignment="1" applyProtection="1">
      <alignment horizontal="right"/>
    </xf>
    <xf numFmtId="0" fontId="54" fillId="0" borderId="106" xfId="0" applyFont="1" applyFill="1" applyBorder="1" applyAlignment="1" applyProtection="1">
      <alignment vertical="center" wrapText="1"/>
    </xf>
    <xf numFmtId="41" fontId="0" fillId="0" borderId="106" xfId="0" applyNumberFormat="1" applyFont="1" applyBorder="1" applyProtection="1"/>
    <xf numFmtId="41" fontId="56" fillId="24" borderId="106" xfId="0" applyNumberFormat="1" applyFont="1" applyFill="1" applyBorder="1" applyAlignment="1" applyProtection="1">
      <alignment vertical="center" wrapText="1"/>
    </xf>
    <xf numFmtId="41" fontId="57" fillId="0" borderId="106" xfId="0" applyNumberFormat="1" applyFont="1" applyFill="1" applyBorder="1" applyAlignment="1" applyProtection="1">
      <alignment horizontal="right" vertical="center"/>
    </xf>
    <xf numFmtId="0" fontId="56" fillId="16" borderId="106" xfId="0" applyFont="1" applyFill="1" applyBorder="1" applyAlignment="1" applyProtection="1">
      <alignment vertical="center" wrapText="1"/>
    </xf>
    <xf numFmtId="41" fontId="35" fillId="16" borderId="106" xfId="0" applyNumberFormat="1" applyFont="1" applyFill="1" applyBorder="1" applyAlignment="1" applyProtection="1">
      <alignment vertical="center"/>
    </xf>
    <xf numFmtId="41" fontId="11" fillId="0" borderId="106" xfId="0" applyNumberFormat="1" applyFont="1" applyBorder="1" applyAlignment="1" applyProtection="1">
      <alignment horizontal="right" vertical="center" wrapText="1"/>
    </xf>
    <xf numFmtId="3" fontId="35" fillId="24" borderId="106" xfId="0" applyNumberFormat="1" applyFont="1" applyFill="1" applyBorder="1" applyAlignment="1" applyProtection="1">
      <alignment vertical="center" wrapText="1"/>
    </xf>
    <xf numFmtId="41" fontId="11" fillId="0" borderId="106" xfId="0" applyNumberFormat="1" applyFont="1" applyBorder="1" applyAlignment="1" applyProtection="1">
      <alignment horizontal="right" vertical="center"/>
    </xf>
    <xf numFmtId="0" fontId="58" fillId="0" borderId="106" xfId="0" applyFont="1" applyFill="1" applyBorder="1" applyAlignment="1" applyProtection="1">
      <alignment horizontal="left" vertical="center" wrapText="1"/>
    </xf>
    <xf numFmtId="0" fontId="56" fillId="24" borderId="106" xfId="0" applyFont="1" applyFill="1" applyBorder="1" applyAlignment="1" applyProtection="1">
      <alignment vertical="center" wrapText="1"/>
    </xf>
    <xf numFmtId="168" fontId="46" fillId="23" borderId="106" xfId="0" applyNumberFormat="1" applyFont="1" applyFill="1" applyBorder="1" applyAlignment="1" applyProtection="1">
      <alignment horizontal="left" vertical="center" wrapText="1"/>
    </xf>
    <xf numFmtId="41" fontId="56" fillId="24" borderId="106" xfId="0" applyNumberFormat="1" applyFont="1" applyFill="1" applyBorder="1" applyAlignment="1" applyProtection="1">
      <alignment vertical="center"/>
    </xf>
    <xf numFmtId="41" fontId="3" fillId="0" borderId="106" xfId="0" applyNumberFormat="1" applyFont="1" applyBorder="1" applyAlignment="1" applyProtection="1">
      <alignment horizontal="right" vertical="center"/>
      <protection locked="0"/>
    </xf>
    <xf numFmtId="41" fontId="11" fillId="0" borderId="106" xfId="0" applyNumberFormat="1" applyFont="1" applyBorder="1" applyAlignment="1" applyProtection="1">
      <alignment horizontal="right" vertical="center"/>
      <protection locked="0"/>
    </xf>
    <xf numFmtId="41" fontId="10" fillId="0" borderId="106" xfId="0" applyNumberFormat="1" applyFont="1" applyBorder="1" applyAlignment="1" applyProtection="1">
      <alignment horizontal="right"/>
    </xf>
    <xf numFmtId="0" fontId="46" fillId="23" borderId="109" xfId="0" applyFont="1" applyFill="1" applyBorder="1" applyAlignment="1" applyProtection="1">
      <alignment horizontal="center" vertical="center" wrapText="1"/>
    </xf>
    <xf numFmtId="0" fontId="38" fillId="0" borderId="109" xfId="25" applyFont="1" applyFill="1" applyBorder="1" applyAlignment="1" applyProtection="1">
      <alignment horizontal="center" vertical="center"/>
    </xf>
    <xf numFmtId="41" fontId="10" fillId="22" borderId="110" xfId="0" applyNumberFormat="1" applyFont="1" applyFill="1" applyBorder="1" applyAlignment="1" applyProtection="1">
      <alignment horizontal="right" vertical="center"/>
    </xf>
    <xf numFmtId="41" fontId="41" fillId="23" borderId="106" xfId="0" applyNumberFormat="1" applyFont="1" applyFill="1" applyBorder="1" applyAlignment="1" applyProtection="1">
      <alignment horizontal="right" vertical="center"/>
    </xf>
    <xf numFmtId="41" fontId="41" fillId="16" borderId="106" xfId="0" applyNumberFormat="1" applyFont="1" applyFill="1" applyBorder="1" applyAlignment="1" applyProtection="1">
      <alignment horizontal="right" vertical="center"/>
    </xf>
    <xf numFmtId="41" fontId="37" fillId="24" borderId="106" xfId="0" applyNumberFormat="1" applyFont="1" applyFill="1" applyBorder="1" applyAlignment="1" applyProtection="1">
      <alignment horizontal="right" vertical="center"/>
    </xf>
    <xf numFmtId="41" fontId="37" fillId="0" borderId="106" xfId="0" applyNumberFormat="1" applyFont="1" applyBorder="1" applyAlignment="1" applyProtection="1">
      <alignment horizontal="right" vertical="center"/>
      <protection locked="0"/>
    </xf>
    <xf numFmtId="41" fontId="37" fillId="0" borderId="106" xfId="0" applyNumberFormat="1" applyFont="1" applyFill="1" applyBorder="1" applyAlignment="1" applyProtection="1">
      <alignment horizontal="right" vertical="center"/>
      <protection locked="0"/>
    </xf>
    <xf numFmtId="41" fontId="37" fillId="0" borderId="106" xfId="0" applyNumberFormat="1" applyFont="1" applyFill="1" applyBorder="1" applyAlignment="1" applyProtection="1">
      <alignment horizontal="right" vertical="center"/>
    </xf>
    <xf numFmtId="41" fontId="35" fillId="22" borderId="111" xfId="0" applyNumberFormat="1" applyFont="1" applyFill="1" applyBorder="1" applyAlignment="1" applyProtection="1">
      <alignment horizontal="center" vertical="center"/>
    </xf>
    <xf numFmtId="0" fontId="35" fillId="0" borderId="0" xfId="0" applyFont="1" applyFill="1" applyBorder="1" applyAlignment="1">
      <alignment horizontal="center" vertical="center" wrapText="1"/>
    </xf>
    <xf numFmtId="0" fontId="57" fillId="16" borderId="109" xfId="25" applyFont="1" applyFill="1" applyBorder="1" applyAlignment="1" applyProtection="1">
      <alignment horizontal="center" vertical="center"/>
    </xf>
    <xf numFmtId="0" fontId="57" fillId="24" borderId="109" xfId="25" applyFont="1" applyFill="1" applyBorder="1" applyAlignment="1" applyProtection="1">
      <alignment horizontal="center" vertical="center"/>
    </xf>
    <xf numFmtId="0" fontId="40" fillId="23" borderId="112" xfId="0" applyFont="1" applyFill="1" applyBorder="1" applyAlignment="1" applyProtection="1">
      <alignment horizontal="center" vertical="center"/>
    </xf>
    <xf numFmtId="0" fontId="40" fillId="23" borderId="106" xfId="0" applyFont="1" applyFill="1" applyBorder="1" applyAlignment="1" applyProtection="1">
      <alignment vertical="center" wrapText="1"/>
    </xf>
    <xf numFmtId="0" fontId="35" fillId="16" borderId="112" xfId="0" applyFont="1" applyFill="1" applyBorder="1" applyAlignment="1" applyProtection="1">
      <alignment horizontal="center" vertical="center"/>
    </xf>
    <xf numFmtId="0" fontId="35" fillId="16" borderId="106" xfId="0" applyFont="1" applyFill="1" applyBorder="1" applyAlignment="1" applyProtection="1">
      <alignment vertical="center" wrapText="1"/>
    </xf>
    <xf numFmtId="0" fontId="40" fillId="22" borderId="113" xfId="0" applyFont="1" applyFill="1" applyBorder="1" applyAlignment="1">
      <alignment horizontal="center" vertical="center" wrapText="1"/>
    </xf>
    <xf numFmtId="0" fontId="40" fillId="22" borderId="114" xfId="0" applyFont="1" applyFill="1" applyBorder="1" applyAlignment="1">
      <alignment horizontal="center" vertical="center" wrapText="1"/>
    </xf>
    <xf numFmtId="0" fontId="40" fillId="22" borderId="115" xfId="0" applyFont="1" applyFill="1" applyBorder="1" applyAlignment="1">
      <alignment horizontal="center" vertical="center" wrapText="1"/>
    </xf>
    <xf numFmtId="41" fontId="40" fillId="22" borderId="114" xfId="0" applyNumberFormat="1" applyFont="1" applyFill="1" applyBorder="1" applyAlignment="1">
      <alignment horizontal="center" vertical="center" wrapText="1"/>
    </xf>
    <xf numFmtId="0" fontId="37" fillId="0" borderId="106" xfId="0" applyFont="1" applyBorder="1" applyAlignment="1" applyProtection="1">
      <alignment vertical="center"/>
    </xf>
    <xf numFmtId="0" fontId="37" fillId="0" borderId="106" xfId="0" applyFont="1" applyFill="1" applyBorder="1" applyAlignment="1" applyProtection="1">
      <alignment vertical="center" wrapText="1"/>
    </xf>
    <xf numFmtId="0" fontId="0" fillId="16" borderId="106" xfId="0" applyFont="1" applyFill="1" applyBorder="1" applyAlignment="1" applyProtection="1">
      <alignment vertical="center" wrapText="1"/>
    </xf>
    <xf numFmtId="0" fontId="0" fillId="0" borderId="106" xfId="0" applyFont="1" applyFill="1" applyBorder="1" applyAlignment="1" applyProtection="1">
      <alignment vertical="center" wrapText="1"/>
    </xf>
    <xf numFmtId="0" fontId="35" fillId="22" borderId="116" xfId="0" applyFont="1" applyFill="1" applyBorder="1" applyAlignment="1">
      <alignment horizontal="center" vertical="center" wrapText="1"/>
    </xf>
    <xf numFmtId="41" fontId="41" fillId="21" borderId="117" xfId="0" applyNumberFormat="1" applyFont="1" applyFill="1" applyBorder="1" applyAlignment="1" applyProtection="1">
      <alignment horizontal="right" vertical="center"/>
    </xf>
    <xf numFmtId="0" fontId="0" fillId="0" borderId="116" xfId="0" applyBorder="1"/>
    <xf numFmtId="0" fontId="37" fillId="0" borderId="112" xfId="0" applyFont="1" applyFill="1" applyBorder="1" applyAlignment="1" applyProtection="1">
      <alignment horizontal="center" vertical="center"/>
    </xf>
    <xf numFmtId="0" fontId="0" fillId="25" borderId="116" xfId="0" applyFill="1" applyBorder="1"/>
    <xf numFmtId="0" fontId="0" fillId="16" borderId="116" xfId="0" applyFill="1" applyBorder="1"/>
    <xf numFmtId="41" fontId="41" fillId="16" borderId="118" xfId="0" applyNumberFormat="1" applyFont="1" applyFill="1" applyBorder="1" applyAlignment="1" applyProtection="1">
      <alignment horizontal="right" vertical="center"/>
    </xf>
    <xf numFmtId="0" fontId="47" fillId="16" borderId="112" xfId="0" applyFont="1" applyFill="1" applyBorder="1" applyAlignment="1" applyProtection="1">
      <alignment horizontal="center" vertical="center"/>
    </xf>
    <xf numFmtId="41" fontId="59" fillId="26" borderId="118" xfId="0" applyNumberFormat="1" applyFont="1" applyFill="1" applyBorder="1" applyAlignment="1" applyProtection="1">
      <alignment horizontal="right" vertical="center"/>
    </xf>
    <xf numFmtId="41" fontId="41" fillId="21" borderId="118" xfId="0" applyNumberFormat="1" applyFont="1" applyFill="1" applyBorder="1" applyAlignment="1" applyProtection="1">
      <alignment horizontal="right" vertical="center"/>
    </xf>
    <xf numFmtId="0" fontId="35" fillId="0" borderId="116" xfId="0" applyFont="1" applyBorder="1"/>
    <xf numFmtId="41" fontId="37" fillId="16" borderId="118" xfId="0" applyNumberFormat="1" applyFont="1" applyFill="1" applyBorder="1" applyAlignment="1" applyProtection="1">
      <alignment horizontal="right" vertical="center"/>
    </xf>
    <xf numFmtId="41" fontId="37" fillId="0" borderId="118" xfId="0" applyNumberFormat="1" applyFont="1" applyBorder="1" applyAlignment="1" applyProtection="1">
      <alignment horizontal="right" vertical="center"/>
    </xf>
    <xf numFmtId="0" fontId="0" fillId="0" borderId="112" xfId="0" applyFont="1" applyFill="1" applyBorder="1" applyAlignment="1" applyProtection="1">
      <alignment horizontal="center" vertical="center"/>
    </xf>
    <xf numFmtId="0" fontId="0" fillId="16" borderId="112" xfId="0" applyFont="1" applyFill="1" applyBorder="1" applyAlignment="1" applyProtection="1">
      <alignment horizontal="center" vertical="center"/>
    </xf>
    <xf numFmtId="0" fontId="48" fillId="22" borderId="119" xfId="0" applyFont="1" applyFill="1" applyBorder="1" applyAlignment="1" applyProtection="1">
      <alignment vertical="center"/>
    </xf>
    <xf numFmtId="0" fontId="35" fillId="22" borderId="111" xfId="0" applyFont="1" applyFill="1" applyBorder="1" applyAlignment="1" applyProtection="1">
      <alignment horizontal="right" vertical="center"/>
    </xf>
    <xf numFmtId="41" fontId="35" fillId="27" borderId="120" xfId="0" applyNumberFormat="1" applyFont="1" applyFill="1" applyBorder="1" applyAlignment="1" applyProtection="1">
      <alignment horizontal="center" vertical="center"/>
    </xf>
    <xf numFmtId="165" fontId="37" fillId="0" borderId="106" xfId="0" applyNumberFormat="1" applyFont="1" applyFill="1" applyBorder="1" applyAlignment="1" applyProtection="1">
      <alignment horizontal="center" vertical="center"/>
      <protection locked="0"/>
    </xf>
    <xf numFmtId="0" fontId="37" fillId="0" borderId="106" xfId="0" applyFont="1" applyFill="1" applyBorder="1" applyAlignment="1" applyProtection="1">
      <alignment vertical="center"/>
      <protection locked="0"/>
    </xf>
    <xf numFmtId="0" fontId="37" fillId="0" borderId="106" xfId="0" applyFont="1" applyFill="1" applyBorder="1" applyAlignment="1" applyProtection="1">
      <alignment vertical="center" wrapText="1"/>
      <protection locked="0"/>
    </xf>
    <xf numFmtId="0" fontId="51" fillId="0" borderId="121" xfId="0" applyFont="1" applyFill="1" applyBorder="1" applyAlignment="1" applyProtection="1">
      <alignment horizontal="center" vertical="center"/>
    </xf>
    <xf numFmtId="0" fontId="36" fillId="18" borderId="0" xfId="0" applyFont="1" applyFill="1" applyBorder="1" applyProtection="1"/>
    <xf numFmtId="0" fontId="36" fillId="0" borderId="0" xfId="0" applyFont="1" applyBorder="1" applyProtection="1"/>
    <xf numFmtId="49" fontId="40" fillId="18" borderId="0" xfId="0" applyNumberFormat="1" applyFont="1" applyFill="1" applyBorder="1" applyAlignment="1" applyProtection="1">
      <alignment horizontal="center" vertical="center"/>
    </xf>
    <xf numFmtId="49" fontId="40" fillId="0" borderId="0" xfId="0" applyNumberFormat="1" applyFont="1" applyBorder="1" applyAlignment="1" applyProtection="1">
      <alignment horizontal="center" vertical="center"/>
    </xf>
    <xf numFmtId="0" fontId="37" fillId="0" borderId="112" xfId="0" applyFont="1" applyFill="1" applyBorder="1" applyAlignment="1" applyProtection="1">
      <alignment horizontal="center" vertical="center"/>
      <protection locked="0"/>
    </xf>
    <xf numFmtId="42" fontId="0" fillId="0" borderId="0" xfId="0" applyNumberFormat="1" applyBorder="1" applyProtection="1">
      <protection locked="0"/>
    </xf>
    <xf numFmtId="42" fontId="0" fillId="0" borderId="0" xfId="0" applyNumberFormat="1" applyBorder="1"/>
    <xf numFmtId="0" fontId="41" fillId="24" borderId="119" xfId="0" applyFont="1" applyFill="1" applyBorder="1" applyAlignment="1" applyProtection="1">
      <alignment horizontal="center" vertical="center"/>
    </xf>
    <xf numFmtId="0" fontId="41" fillId="24" borderId="111" xfId="0" applyFont="1" applyFill="1" applyBorder="1" applyAlignment="1" applyProtection="1">
      <alignment horizontal="center" vertical="center"/>
    </xf>
    <xf numFmtId="0" fontId="49" fillId="24" borderId="111" xfId="0" applyFont="1" applyFill="1" applyBorder="1" applyAlignment="1" applyProtection="1">
      <alignment horizontal="right" vertical="center" wrapText="1"/>
    </xf>
    <xf numFmtId="42" fontId="0" fillId="24" borderId="122" xfId="0" applyNumberFormat="1" applyFill="1" applyBorder="1" applyProtection="1">
      <protection locked="0"/>
    </xf>
    <xf numFmtId="42" fontId="0" fillId="0" borderId="122" xfId="0" applyNumberFormat="1" applyBorder="1"/>
    <xf numFmtId="0" fontId="51" fillId="0" borderId="123" xfId="0" applyFont="1" applyFill="1" applyBorder="1" applyAlignment="1" applyProtection="1">
      <alignment vertical="center"/>
    </xf>
    <xf numFmtId="42" fontId="37" fillId="0" borderId="124" xfId="0" applyNumberFormat="1" applyFont="1" applyFill="1" applyBorder="1" applyAlignment="1" applyProtection="1">
      <alignment horizontal="right" vertical="center"/>
      <protection locked="0"/>
    </xf>
    <xf numFmtId="42" fontId="37" fillId="0" borderId="124" xfId="0" applyNumberFormat="1" applyFont="1" applyBorder="1" applyAlignment="1" applyProtection="1">
      <alignment horizontal="right" vertical="center"/>
      <protection locked="0"/>
    </xf>
    <xf numFmtId="0" fontId="51" fillId="0" borderId="116" xfId="0" applyFont="1" applyFill="1" applyBorder="1" applyAlignment="1" applyProtection="1">
      <alignment horizontal="center" vertical="center"/>
    </xf>
    <xf numFmtId="41" fontId="40" fillId="22" borderId="125" xfId="0" applyNumberFormat="1" applyFont="1" applyFill="1" applyBorder="1" applyAlignment="1" applyProtection="1">
      <alignment horizontal="center" vertical="center"/>
    </xf>
    <xf numFmtId="49" fontId="40" fillId="22" borderId="126" xfId="0" applyNumberFormat="1" applyFont="1" applyFill="1" applyBorder="1" applyAlignment="1" applyProtection="1">
      <alignment horizontal="center" vertical="center"/>
    </xf>
    <xf numFmtId="42" fontId="41" fillId="24" borderId="127" xfId="0" applyNumberFormat="1" applyFont="1" applyFill="1" applyBorder="1" applyAlignment="1" applyProtection="1">
      <alignment horizontal="right" vertical="center"/>
    </xf>
    <xf numFmtId="0" fontId="50" fillId="0" borderId="7" xfId="0" applyFont="1" applyFill="1" applyBorder="1" applyAlignment="1" applyProtection="1">
      <alignment horizontal="center" vertical="center"/>
    </xf>
    <xf numFmtId="0" fontId="50" fillId="0" borderId="0" xfId="0" applyFont="1" applyFill="1" applyBorder="1" applyAlignment="1" applyProtection="1">
      <alignment horizontal="center" vertical="center"/>
    </xf>
    <xf numFmtId="0" fontId="50" fillId="0" borderId="8" xfId="0" applyFont="1" applyFill="1" applyBorder="1" applyAlignment="1" applyProtection="1">
      <alignment horizontal="center" vertical="center"/>
    </xf>
    <xf numFmtId="0" fontId="0" fillId="0" borderId="72" xfId="0" applyNumberFormat="1" applyFont="1" applyFill="1" applyBorder="1" applyAlignment="1" applyProtection="1">
      <alignment horizontal="center" vertical="center"/>
    </xf>
    <xf numFmtId="0" fontId="0" fillId="0" borderId="0" xfId="0" applyProtection="1"/>
    <xf numFmtId="49" fontId="35" fillId="22" borderId="128" xfId="0" applyNumberFormat="1" applyFont="1" applyFill="1" applyBorder="1" applyAlignment="1" applyProtection="1">
      <alignment horizontal="center" vertical="center"/>
    </xf>
    <xf numFmtId="49" fontId="35" fillId="22" borderId="124" xfId="0" applyNumberFormat="1" applyFont="1" applyFill="1" applyBorder="1" applyAlignment="1" applyProtection="1">
      <alignment horizontal="center" vertical="center" wrapText="1"/>
    </xf>
    <xf numFmtId="49" fontId="35" fillId="18" borderId="0" xfId="0" applyNumberFormat="1" applyFont="1" applyFill="1" applyAlignment="1" applyProtection="1">
      <alignment horizontal="center" vertical="center"/>
    </xf>
    <xf numFmtId="49" fontId="35" fillId="0" borderId="0" xfId="0" applyNumberFormat="1" applyFont="1" applyAlignment="1" applyProtection="1">
      <alignment horizontal="center" vertical="center"/>
    </xf>
    <xf numFmtId="3" fontId="0" fillId="0" borderId="0" xfId="0" applyNumberFormat="1" applyProtection="1"/>
    <xf numFmtId="49" fontId="41" fillId="0" borderId="112" xfId="0" applyNumberFormat="1" applyFont="1" applyFill="1" applyBorder="1" applyAlignment="1" applyProtection="1">
      <alignment horizontal="center" vertical="center"/>
    </xf>
    <xf numFmtId="3" fontId="35" fillId="0" borderId="0" xfId="0" applyNumberFormat="1" applyFont="1" applyProtection="1"/>
    <xf numFmtId="3" fontId="0" fillId="16" borderId="0" xfId="0" applyNumberFormat="1" applyFill="1" applyProtection="1"/>
    <xf numFmtId="42" fontId="35" fillId="16" borderId="127" xfId="0" applyNumberFormat="1" applyFont="1" applyFill="1" applyBorder="1" applyAlignment="1" applyProtection="1">
      <alignment horizontal="right" vertical="center"/>
    </xf>
    <xf numFmtId="164" fontId="0" fillId="0" borderId="0" xfId="0" applyNumberFormat="1" applyFont="1" applyFill="1" applyAlignment="1">
      <alignment horizontal="center" vertical="center"/>
    </xf>
    <xf numFmtId="0" fontId="0" fillId="0" borderId="0" xfId="0" applyFont="1" applyFill="1" applyAlignment="1">
      <alignment vertical="center" wrapText="1"/>
    </xf>
    <xf numFmtId="164" fontId="0" fillId="0" borderId="0" xfId="0" applyNumberFormat="1" applyFont="1" applyFill="1" applyBorder="1" applyAlignment="1">
      <alignment horizontal="center" vertical="center"/>
    </xf>
    <xf numFmtId="0" fontId="0" fillId="0" borderId="0" xfId="0" applyFont="1" applyFill="1" applyBorder="1" applyAlignment="1">
      <alignment vertical="center" wrapText="1"/>
    </xf>
    <xf numFmtId="9" fontId="0" fillId="0" borderId="0" xfId="0" applyNumberFormat="1" applyFont="1" applyFill="1" applyAlignment="1">
      <alignment vertical="center" wrapText="1"/>
    </xf>
    <xf numFmtId="0" fontId="35" fillId="0" borderId="0" xfId="0" applyFont="1" applyAlignment="1">
      <alignment horizontal="center" vertical="center"/>
    </xf>
    <xf numFmtId="0" fontId="51" fillId="0" borderId="0" xfId="0" applyFont="1" applyAlignment="1"/>
    <xf numFmtId="0" fontId="35" fillId="0" borderId="17" xfId="0" applyFont="1" applyBorder="1" applyAlignment="1">
      <alignment horizontal="center" vertical="center"/>
    </xf>
    <xf numFmtId="0" fontId="0" fillId="0" borderId="29" xfId="0" applyBorder="1"/>
    <xf numFmtId="0" fontId="35" fillId="0" borderId="15" xfId="0" applyFont="1" applyBorder="1" applyAlignment="1">
      <alignment horizontal="center" vertical="center"/>
    </xf>
    <xf numFmtId="0" fontId="0" fillId="0" borderId="24" xfId="0" applyBorder="1"/>
    <xf numFmtId="0" fontId="0" fillId="0" borderId="3" xfId="0" applyBorder="1" applyAlignment="1">
      <alignment horizontal="center" vertical="center"/>
    </xf>
    <xf numFmtId="0" fontId="0" fillId="0" borderId="4" xfId="0" applyFill="1" applyBorder="1" applyAlignment="1">
      <alignment vertical="center" wrapText="1"/>
    </xf>
    <xf numFmtId="0" fontId="40" fillId="26" borderId="30" xfId="0" applyFont="1" applyFill="1" applyBorder="1" applyAlignment="1">
      <alignment horizontal="center" vertical="center" wrapText="1"/>
    </xf>
    <xf numFmtId="0" fontId="35" fillId="0" borderId="0" xfId="0" applyFont="1" applyBorder="1" applyAlignment="1">
      <alignment vertical="top"/>
    </xf>
    <xf numFmtId="0" fontId="40" fillId="26" borderId="30" xfId="0" applyFont="1" applyFill="1" applyBorder="1" applyAlignment="1">
      <alignment horizontal="center" vertical="center"/>
    </xf>
    <xf numFmtId="0" fontId="0" fillId="0" borderId="106" xfId="0" applyBorder="1" applyAlignment="1">
      <alignment horizontal="center" vertical="center"/>
    </xf>
    <xf numFmtId="0" fontId="35" fillId="0" borderId="0" xfId="0" applyFont="1" applyBorder="1" applyAlignment="1">
      <alignment vertical="top" wrapText="1"/>
    </xf>
    <xf numFmtId="0" fontId="0" fillId="0" borderId="106" xfId="0" applyFont="1" applyBorder="1" applyAlignment="1">
      <alignment horizontal="center" vertical="center"/>
    </xf>
    <xf numFmtId="0" fontId="35" fillId="0" borderId="17" xfId="0" applyFont="1" applyBorder="1" applyAlignment="1">
      <alignment vertical="top"/>
    </xf>
    <xf numFmtId="0" fontId="35" fillId="0" borderId="17" xfId="0" applyFont="1" applyBorder="1" applyAlignment="1">
      <alignment vertical="top" wrapText="1"/>
    </xf>
    <xf numFmtId="164" fontId="40" fillId="16" borderId="0" xfId="0" applyNumberFormat="1" applyFont="1" applyFill="1" applyAlignment="1">
      <alignment horizontal="center" vertical="center"/>
    </xf>
    <xf numFmtId="0" fontId="40" fillId="16" borderId="0" xfId="0" applyFont="1" applyFill="1" applyAlignment="1">
      <alignment vertical="center" wrapText="1"/>
    </xf>
    <xf numFmtId="164" fontId="40" fillId="16" borderId="0" xfId="0" applyNumberFormat="1" applyFont="1" applyFill="1" applyBorder="1" applyAlignment="1">
      <alignment horizontal="center" vertical="center"/>
    </xf>
    <xf numFmtId="0" fontId="40" fillId="16" borderId="0" xfId="0" applyFont="1" applyFill="1" applyBorder="1" applyAlignment="1">
      <alignment vertical="center" wrapText="1"/>
    </xf>
    <xf numFmtId="9" fontId="40" fillId="16" borderId="0" xfId="0" applyNumberFormat="1" applyFont="1" applyFill="1" applyAlignment="1">
      <alignment horizontal="left" vertical="center" wrapText="1"/>
    </xf>
    <xf numFmtId="0" fontId="0" fillId="0" borderId="129" xfId="0" applyBorder="1"/>
    <xf numFmtId="0" fontId="0" fillId="0" borderId="129" xfId="0" applyBorder="1" applyAlignment="1">
      <alignment vertical="center"/>
    </xf>
    <xf numFmtId="0" fontId="0" fillId="0" borderId="129" xfId="0" applyFill="1" applyBorder="1" applyAlignment="1">
      <alignment horizontal="left" vertical="center"/>
    </xf>
    <xf numFmtId="0" fontId="0" fillId="0" borderId="129" xfId="0" applyFill="1" applyBorder="1" applyAlignment="1">
      <alignment vertical="center"/>
    </xf>
    <xf numFmtId="0" fontId="0" fillId="0" borderId="129" xfId="0" applyFill="1" applyBorder="1" applyAlignment="1">
      <alignment vertical="center" wrapText="1"/>
    </xf>
    <xf numFmtId="41" fontId="37" fillId="0" borderId="31" xfId="0" applyNumberFormat="1" applyFont="1" applyFill="1" applyBorder="1" applyAlignment="1" applyProtection="1">
      <alignment horizontal="right" vertical="center"/>
      <protection locked="0"/>
    </xf>
    <xf numFmtId="0" fontId="0" fillId="16" borderId="4" xfId="0" applyFill="1" applyBorder="1" applyAlignment="1">
      <alignment vertical="center"/>
    </xf>
    <xf numFmtId="0" fontId="0" fillId="16" borderId="3" xfId="0" applyFill="1" applyBorder="1" applyAlignment="1">
      <alignment horizontal="center" vertical="center"/>
    </xf>
    <xf numFmtId="0" fontId="0" fillId="16" borderId="4" xfId="0" applyFill="1" applyBorder="1" applyAlignment="1">
      <alignment vertical="center" wrapText="1"/>
    </xf>
    <xf numFmtId="0" fontId="0" fillId="16" borderId="26" xfId="0" applyFill="1" applyBorder="1" applyAlignment="1">
      <alignment horizontal="justify" vertical="center" wrapText="1"/>
    </xf>
    <xf numFmtId="0" fontId="0" fillId="16" borderId="32" xfId="0" applyFill="1" applyBorder="1" applyAlignment="1">
      <alignment horizontal="justify" vertical="center" wrapText="1"/>
    </xf>
    <xf numFmtId="0" fontId="0" fillId="0" borderId="26" xfId="0" applyFill="1" applyBorder="1" applyAlignment="1">
      <alignment horizontal="justify" vertical="center" wrapText="1"/>
    </xf>
    <xf numFmtId="0" fontId="0" fillId="0" borderId="33" xfId="0" applyBorder="1" applyAlignment="1">
      <alignment horizontal="center" vertical="center"/>
    </xf>
    <xf numFmtId="0" fontId="0" fillId="0" borderId="34" xfId="0" applyFill="1" applyBorder="1" applyAlignment="1">
      <alignment vertical="center" wrapText="1"/>
    </xf>
    <xf numFmtId="0" fontId="0" fillId="0" borderId="28" xfId="0" applyFill="1" applyBorder="1" applyAlignment="1">
      <alignment horizontal="justify" vertical="center" wrapText="1"/>
    </xf>
    <xf numFmtId="0" fontId="40" fillId="26" borderId="35" xfId="0" applyFont="1" applyFill="1" applyBorder="1" applyAlignment="1">
      <alignment horizontal="center" vertical="center" wrapText="1"/>
    </xf>
    <xf numFmtId="0" fontId="40" fillId="26" borderId="36" xfId="0" applyFont="1" applyFill="1" applyBorder="1" applyAlignment="1">
      <alignment horizontal="center" vertical="center"/>
    </xf>
    <xf numFmtId="0" fontId="0" fillId="0" borderId="37" xfId="0" applyBorder="1"/>
    <xf numFmtId="0" fontId="0" fillId="0" borderId="38" xfId="0" applyBorder="1"/>
    <xf numFmtId="0" fontId="35" fillId="0" borderId="33" xfId="0" applyFont="1" applyBorder="1" applyAlignment="1">
      <alignment horizontal="center" vertical="center"/>
    </xf>
    <xf numFmtId="0" fontId="0" fillId="0" borderId="34" xfId="0" applyBorder="1" applyAlignment="1">
      <alignment vertical="center"/>
    </xf>
    <xf numFmtId="0" fontId="0" fillId="0" borderId="28" xfId="0" applyBorder="1" applyAlignment="1">
      <alignment horizontal="justify" vertical="center" wrapText="1"/>
    </xf>
    <xf numFmtId="0" fontId="0" fillId="16" borderId="39" xfId="0" applyFill="1" applyBorder="1" applyAlignment="1">
      <alignment horizontal="center" vertical="center"/>
    </xf>
    <xf numFmtId="0" fontId="0" fillId="16" borderId="38" xfId="0" applyFill="1" applyBorder="1" applyAlignment="1">
      <alignment horizontal="left" vertical="center"/>
    </xf>
    <xf numFmtId="0" fontId="0" fillId="16" borderId="40" xfId="0" applyFill="1" applyBorder="1" applyAlignment="1">
      <alignment horizontal="justify" vertical="center" wrapText="1"/>
    </xf>
    <xf numFmtId="0" fontId="0" fillId="16" borderId="33" xfId="0" applyFill="1" applyBorder="1" applyAlignment="1">
      <alignment horizontal="center" vertical="center"/>
    </xf>
    <xf numFmtId="0" fontId="0" fillId="16" borderId="34" xfId="0" applyFill="1" applyBorder="1" applyAlignment="1">
      <alignment vertical="center" wrapText="1"/>
    </xf>
    <xf numFmtId="0" fontId="0" fillId="16" borderId="28" xfId="0" applyFill="1" applyBorder="1" applyAlignment="1">
      <alignment horizontal="justify" vertical="center" wrapText="1"/>
    </xf>
    <xf numFmtId="0" fontId="0" fillId="0" borderId="41" xfId="0" applyBorder="1" applyAlignment="1">
      <alignment horizontal="center" vertical="center"/>
    </xf>
    <xf numFmtId="0" fontId="0" fillId="0" borderId="42" xfId="0" applyFill="1" applyBorder="1" applyAlignment="1">
      <alignment vertical="center" wrapText="1"/>
    </xf>
    <xf numFmtId="0" fontId="0" fillId="0" borderId="40" xfId="0" applyFill="1" applyBorder="1" applyAlignment="1">
      <alignment horizontal="justify" vertical="center" wrapText="1"/>
    </xf>
    <xf numFmtId="0" fontId="0" fillId="16" borderId="41" xfId="0" applyFill="1" applyBorder="1" applyAlignment="1">
      <alignment horizontal="center" vertical="center"/>
    </xf>
    <xf numFmtId="0" fontId="0" fillId="16" borderId="42" xfId="0" applyFill="1" applyBorder="1" applyAlignment="1">
      <alignment vertical="center" wrapText="1"/>
    </xf>
    <xf numFmtId="0" fontId="35" fillId="0" borderId="0" xfId="0" applyFont="1" applyBorder="1" applyAlignment="1">
      <alignment horizontal="center" vertical="center"/>
    </xf>
    <xf numFmtId="0" fontId="0" fillId="0" borderId="17" xfId="0" applyFill="1" applyBorder="1" applyAlignment="1">
      <alignment horizontal="center" vertical="center"/>
    </xf>
    <xf numFmtId="0" fontId="0" fillId="0" borderId="29" xfId="0" applyFill="1" applyBorder="1" applyAlignment="1">
      <alignment vertical="center" wrapText="1"/>
    </xf>
    <xf numFmtId="0" fontId="0" fillId="0" borderId="32" xfId="0" applyFill="1" applyBorder="1" applyAlignment="1">
      <alignment horizontal="justify" vertical="center" wrapText="1"/>
    </xf>
    <xf numFmtId="0" fontId="0" fillId="0" borderId="0" xfId="0" applyBorder="1" applyAlignment="1">
      <alignment vertical="center"/>
    </xf>
    <xf numFmtId="0" fontId="0" fillId="0" borderId="0" xfId="0" applyBorder="1" applyAlignment="1">
      <alignment horizontal="justify" vertical="center" wrapText="1"/>
    </xf>
    <xf numFmtId="0" fontId="0" fillId="0" borderId="0" xfId="0" applyFill="1" applyBorder="1" applyAlignment="1">
      <alignment horizontal="center" vertical="center"/>
    </xf>
    <xf numFmtId="0" fontId="0" fillId="0" borderId="0" xfId="0" applyFill="1" applyBorder="1" applyAlignment="1">
      <alignment vertical="center" wrapText="1"/>
    </xf>
    <xf numFmtId="0" fontId="0" fillId="0" borderId="0" xfId="0" applyFill="1" applyBorder="1" applyAlignment="1">
      <alignment horizontal="justify" vertical="center" wrapText="1"/>
    </xf>
    <xf numFmtId="0" fontId="35" fillId="0" borderId="0" xfId="0" applyFont="1" applyBorder="1" applyAlignment="1">
      <alignment horizontal="center" vertical="center" wrapText="1"/>
    </xf>
    <xf numFmtId="0" fontId="0" fillId="0" borderId="0" xfId="0" applyBorder="1" applyAlignment="1">
      <alignment horizontal="center" vertical="center"/>
    </xf>
    <xf numFmtId="0" fontId="35" fillId="0" borderId="43" xfId="0" applyFont="1" applyFill="1" applyBorder="1" applyAlignment="1">
      <alignment horizontal="center" vertical="center"/>
    </xf>
    <xf numFmtId="0" fontId="50" fillId="0" borderId="0" xfId="0" applyFont="1" applyFill="1" applyBorder="1" applyAlignment="1" applyProtection="1">
      <alignment vertical="center"/>
    </xf>
    <xf numFmtId="0" fontId="0" fillId="0" borderId="0" xfId="0" applyBorder="1" applyProtection="1"/>
    <xf numFmtId="41" fontId="35" fillId="16" borderId="31" xfId="0" applyNumberFormat="1" applyFont="1" applyFill="1" applyBorder="1" applyAlignment="1" applyProtection="1">
      <alignment horizontal="right"/>
    </xf>
    <xf numFmtId="0" fontId="35" fillId="16" borderId="16" xfId="0" applyFont="1" applyFill="1" applyBorder="1" applyAlignment="1" applyProtection="1"/>
    <xf numFmtId="0" fontId="35" fillId="16" borderId="17" xfId="0" applyFont="1" applyFill="1" applyBorder="1" applyAlignment="1" applyProtection="1"/>
    <xf numFmtId="41" fontId="40" fillId="16" borderId="31" xfId="0" applyNumberFormat="1" applyFont="1" applyFill="1" applyBorder="1" applyAlignment="1" applyProtection="1">
      <alignment horizontal="right" vertical="center"/>
    </xf>
    <xf numFmtId="49" fontId="37" fillId="0" borderId="112" xfId="0" applyNumberFormat="1" applyFont="1" applyFill="1" applyBorder="1" applyAlignment="1" applyProtection="1">
      <alignment horizontal="center" vertical="center"/>
    </xf>
    <xf numFmtId="49" fontId="37" fillId="0" borderId="106" xfId="0" applyNumberFormat="1" applyFont="1" applyFill="1" applyBorder="1" applyAlignment="1" applyProtection="1">
      <alignment horizontal="center" vertical="center"/>
    </xf>
    <xf numFmtId="9" fontId="37" fillId="0" borderId="106" xfId="0" applyNumberFormat="1" applyFont="1" applyFill="1" applyBorder="1" applyAlignment="1" applyProtection="1">
      <alignment vertical="center" wrapText="1"/>
    </xf>
    <xf numFmtId="49" fontId="35" fillId="16" borderId="112" xfId="0" applyNumberFormat="1" applyFont="1" applyFill="1" applyBorder="1" applyAlignment="1" applyProtection="1">
      <alignment horizontal="center" vertical="center"/>
    </xf>
    <xf numFmtId="42" fontId="35" fillId="16" borderId="124" xfId="0" applyNumberFormat="1" applyFont="1" applyFill="1" applyBorder="1" applyAlignment="1" applyProtection="1">
      <alignment horizontal="right" vertical="center"/>
    </xf>
    <xf numFmtId="49" fontId="41" fillId="16" borderId="112" xfId="0" applyNumberFormat="1" applyFont="1" applyFill="1" applyBorder="1" applyAlignment="1" applyProtection="1">
      <alignment horizontal="center" vertical="center"/>
    </xf>
    <xf numFmtId="49" fontId="41" fillId="16" borderId="106" xfId="0" applyNumberFormat="1" applyFont="1" applyFill="1" applyBorder="1" applyAlignment="1" applyProtection="1">
      <alignment horizontal="center" vertical="center"/>
    </xf>
    <xf numFmtId="42" fontId="41" fillId="16" borderId="124" xfId="0" applyNumberFormat="1" applyFont="1" applyFill="1" applyBorder="1" applyAlignment="1" applyProtection="1">
      <alignment horizontal="right" vertical="center"/>
    </xf>
    <xf numFmtId="41" fontId="41" fillId="16" borderId="31" xfId="0" applyNumberFormat="1" applyFont="1" applyFill="1" applyBorder="1" applyAlignment="1" applyProtection="1">
      <alignment horizontal="right"/>
    </xf>
    <xf numFmtId="0" fontId="36" fillId="0" borderId="0" xfId="0" applyFont="1" applyFill="1" applyBorder="1" applyAlignment="1">
      <alignment vertical="center" wrapText="1"/>
    </xf>
    <xf numFmtId="3" fontId="47" fillId="28" borderId="106" xfId="0" applyNumberFormat="1" applyFont="1" applyFill="1" applyBorder="1" applyAlignment="1" applyProtection="1">
      <alignment vertical="center"/>
    </xf>
    <xf numFmtId="41" fontId="35" fillId="28" borderId="106" xfId="0" applyNumberFormat="1" applyFont="1" applyFill="1" applyBorder="1" applyAlignment="1" applyProtection="1">
      <alignment vertical="center"/>
    </xf>
    <xf numFmtId="0" fontId="50" fillId="23" borderId="14" xfId="0" applyFont="1" applyFill="1" applyBorder="1" applyAlignment="1">
      <alignment vertical="center"/>
    </xf>
    <xf numFmtId="0" fontId="0" fillId="0" borderId="0" xfId="0" applyAlignment="1">
      <alignment vertical="top" wrapText="1"/>
    </xf>
    <xf numFmtId="0" fontId="0" fillId="0" borderId="0" xfId="0" applyAlignment="1">
      <alignment horizontal="center" vertical="top" wrapText="1"/>
    </xf>
    <xf numFmtId="0" fontId="35" fillId="0" borderId="0" xfId="0" applyFont="1" applyAlignment="1">
      <alignment vertical="top" wrapText="1"/>
    </xf>
    <xf numFmtId="0" fontId="0" fillId="0" borderId="0" xfId="0" applyAlignment="1">
      <alignment horizontal="left" wrapText="1"/>
    </xf>
    <xf numFmtId="0" fontId="0" fillId="0" borderId="0" xfId="0" applyAlignment="1">
      <alignment vertical="top"/>
    </xf>
    <xf numFmtId="0" fontId="0" fillId="0" borderId="0" xfId="0" applyAlignment="1">
      <alignment horizontal="center" vertical="top"/>
    </xf>
    <xf numFmtId="0" fontId="0" fillId="0" borderId="0" xfId="0" applyAlignment="1"/>
    <xf numFmtId="0" fontId="35" fillId="0" borderId="0" xfId="0" applyFont="1" applyAlignment="1"/>
    <xf numFmtId="0" fontId="38" fillId="29" borderId="109" xfId="25" applyFont="1" applyFill="1" applyBorder="1" applyAlignment="1" applyProtection="1">
      <alignment horizontal="center" vertical="center"/>
    </xf>
    <xf numFmtId="0" fontId="54" fillId="29" borderId="106" xfId="0" applyFont="1" applyFill="1" applyBorder="1" applyAlignment="1" applyProtection="1">
      <alignment horizontal="left" vertical="center" wrapText="1"/>
    </xf>
    <xf numFmtId="41" fontId="57" fillId="29" borderId="106" xfId="0" applyNumberFormat="1" applyFont="1" applyFill="1" applyBorder="1" applyAlignment="1" applyProtection="1">
      <alignment horizontal="right" vertical="center"/>
    </xf>
    <xf numFmtId="41" fontId="0" fillId="29" borderId="106" xfId="0" applyNumberFormat="1" applyFont="1" applyFill="1" applyBorder="1" applyAlignment="1" applyProtection="1">
      <alignment horizontal="right" vertical="center"/>
      <protection locked="0"/>
    </xf>
    <xf numFmtId="0" fontId="0" fillId="0" borderId="0" xfId="0" applyAlignment="1">
      <alignment horizontal="left"/>
    </xf>
    <xf numFmtId="43" fontId="33" fillId="0" borderId="0" xfId="23" applyFont="1"/>
    <xf numFmtId="43" fontId="0" fillId="0" borderId="0" xfId="0" applyNumberFormat="1"/>
    <xf numFmtId="43" fontId="33" fillId="0" borderId="0" xfId="23" applyFont="1"/>
    <xf numFmtId="43" fontId="33" fillId="30" borderId="0" xfId="23" applyFont="1" applyFill="1"/>
    <xf numFmtId="43" fontId="35" fillId="0" borderId="0" xfId="0" applyNumberFormat="1" applyFont="1"/>
    <xf numFmtId="0" fontId="35" fillId="30" borderId="0" xfId="0" applyFont="1" applyFill="1"/>
    <xf numFmtId="172" fontId="35" fillId="30" borderId="0" xfId="23" applyNumberFormat="1" applyFont="1" applyFill="1"/>
    <xf numFmtId="172" fontId="33" fillId="0" borderId="0" xfId="23" applyNumberFormat="1" applyFont="1"/>
    <xf numFmtId="10" fontId="35" fillId="0" borderId="0" xfId="28" applyNumberFormat="1" applyFont="1" applyFill="1"/>
    <xf numFmtId="172" fontId="33" fillId="30" borderId="0" xfId="23" applyNumberFormat="1" applyFont="1" applyFill="1"/>
    <xf numFmtId="172" fontId="35" fillId="0" borderId="0" xfId="23" applyNumberFormat="1" applyFont="1"/>
    <xf numFmtId="43" fontId="35" fillId="0" borderId="0" xfId="23" applyFont="1"/>
    <xf numFmtId="43" fontId="33" fillId="0" borderId="0" xfId="23" applyFont="1"/>
    <xf numFmtId="43" fontId="33" fillId="0" borderId="14" xfId="23" applyFont="1" applyBorder="1"/>
    <xf numFmtId="0" fontId="35" fillId="30" borderId="31" xfId="0" applyFont="1" applyFill="1" applyBorder="1"/>
    <xf numFmtId="0" fontId="35" fillId="30" borderId="31" xfId="0" applyFont="1" applyFill="1" applyBorder="1" applyAlignment="1">
      <alignment wrapText="1"/>
    </xf>
    <xf numFmtId="171" fontId="33" fillId="30" borderId="31" xfId="23" applyNumberFormat="1" applyFont="1" applyFill="1" applyBorder="1"/>
    <xf numFmtId="0" fontId="43" fillId="0" borderId="0" xfId="0" applyFont="1"/>
    <xf numFmtId="0" fontId="0" fillId="0" borderId="31" xfId="0" applyBorder="1"/>
    <xf numFmtId="171" fontId="33" fillId="0" borderId="31" xfId="23" applyNumberFormat="1" applyFont="1" applyBorder="1"/>
    <xf numFmtId="3" fontId="30" fillId="30" borderId="31" xfId="25" applyNumberFormat="1" applyFont="1" applyFill="1" applyBorder="1" applyAlignment="1">
      <alignment horizontal="center" vertical="justify" wrapText="1"/>
    </xf>
    <xf numFmtId="0" fontId="30" fillId="30" borderId="3" xfId="25" applyFont="1" applyFill="1" applyBorder="1" applyAlignment="1">
      <alignment horizontal="center" vertical="justify"/>
    </xf>
    <xf numFmtId="43" fontId="33" fillId="0" borderId="0" xfId="23" applyFont="1"/>
    <xf numFmtId="0" fontId="30" fillId="0" borderId="0" xfId="25" applyFont="1" applyFill="1"/>
    <xf numFmtId="43" fontId="33" fillId="0" borderId="0" xfId="23" applyNumberFormat="1" applyFont="1" applyFill="1"/>
    <xf numFmtId="0" fontId="31" fillId="0" borderId="0" xfId="0" applyFont="1" applyBorder="1" applyAlignment="1"/>
    <xf numFmtId="43" fontId="4" fillId="0" borderId="0" xfId="23" applyNumberFormat="1" applyFont="1" applyBorder="1" applyAlignment="1"/>
    <xf numFmtId="0" fontId="30" fillId="0" borderId="0" xfId="25" applyFont="1" applyFill="1" applyAlignment="1">
      <alignment wrapText="1"/>
    </xf>
    <xf numFmtId="43" fontId="33" fillId="0" borderId="0" xfId="23" applyNumberFormat="1" applyFont="1"/>
    <xf numFmtId="0" fontId="0" fillId="30" borderId="44" xfId="0" applyFill="1" applyBorder="1"/>
    <xf numFmtId="43" fontId="35" fillId="30" borderId="45" xfId="0" applyNumberFormat="1" applyFont="1" applyFill="1" applyBorder="1"/>
    <xf numFmtId="171" fontId="0" fillId="0" borderId="0" xfId="0" applyNumberFormat="1"/>
    <xf numFmtId="0" fontId="60" fillId="30" borderId="31" xfId="0" applyFont="1" applyFill="1" applyBorder="1" applyAlignment="1">
      <alignment horizontal="center" vertical="center" wrapText="1"/>
    </xf>
    <xf numFmtId="0" fontId="35" fillId="30" borderId="46" xfId="0" applyFont="1" applyFill="1" applyBorder="1" applyAlignment="1">
      <alignment horizontal="right"/>
    </xf>
    <xf numFmtId="171" fontId="33" fillId="30" borderId="46" xfId="23" applyNumberFormat="1" applyFont="1" applyFill="1" applyBorder="1"/>
    <xf numFmtId="0" fontId="0" fillId="0" borderId="31" xfId="0" applyFill="1" applyBorder="1"/>
    <xf numFmtId="0" fontId="35" fillId="0" borderId="31" xfId="0" applyFont="1" applyBorder="1"/>
    <xf numFmtId="43" fontId="33" fillId="0" borderId="0" xfId="23" applyFont="1"/>
    <xf numFmtId="49" fontId="32" fillId="14" borderId="1" xfId="0" applyNumberFormat="1" applyFont="1" applyFill="1" applyBorder="1" applyAlignment="1">
      <alignment horizontal="left" vertical="top"/>
    </xf>
    <xf numFmtId="171" fontId="35" fillId="0" borderId="31" xfId="23" applyNumberFormat="1" applyFont="1" applyBorder="1"/>
    <xf numFmtId="0" fontId="0" fillId="0" borderId="31" xfId="0" applyBorder="1" applyAlignment="1">
      <alignment wrapText="1"/>
    </xf>
    <xf numFmtId="171" fontId="38" fillId="0" borderId="31" xfId="23" applyNumberFormat="1" applyFont="1" applyFill="1" applyBorder="1" applyAlignment="1" applyProtection="1">
      <alignment horizontal="center" vertical="center" wrapText="1"/>
      <protection locked="0"/>
    </xf>
    <xf numFmtId="43" fontId="33" fillId="31" borderId="0" xfId="23" applyFont="1" applyFill="1"/>
    <xf numFmtId="43" fontId="33" fillId="0" borderId="0" xfId="23" applyFont="1"/>
    <xf numFmtId="10" fontId="33" fillId="0" borderId="0" xfId="28" applyNumberFormat="1" applyFont="1" applyFill="1"/>
    <xf numFmtId="43" fontId="33" fillId="0" borderId="0" xfId="23" applyFont="1" applyAlignment="1">
      <alignment horizontal="right"/>
    </xf>
    <xf numFmtId="14" fontId="0" fillId="0" borderId="0" xfId="0" applyNumberFormat="1" applyAlignment="1">
      <alignment horizontal="right"/>
    </xf>
    <xf numFmtId="173" fontId="0" fillId="0" borderId="0" xfId="0" applyNumberFormat="1" applyAlignment="1">
      <alignment horizontal="right"/>
    </xf>
    <xf numFmtId="0" fontId="0" fillId="0" borderId="0" xfId="0" applyAlignment="1">
      <alignment horizontal="right"/>
    </xf>
    <xf numFmtId="14" fontId="0" fillId="0" borderId="0" xfId="0" applyNumberFormat="1"/>
    <xf numFmtId="9" fontId="0" fillId="0" borderId="0" xfId="0" applyNumberFormat="1"/>
    <xf numFmtId="0" fontId="35" fillId="0" borderId="47" xfId="0" applyFont="1" applyBorder="1" applyAlignment="1">
      <alignment horizontal="center" vertical="center"/>
    </xf>
    <xf numFmtId="0" fontId="35" fillId="32" borderId="47" xfId="0" applyFont="1" applyFill="1" applyBorder="1" applyAlignment="1">
      <alignment horizontal="center" vertical="justify"/>
    </xf>
    <xf numFmtId="14" fontId="0" fillId="0" borderId="31" xfId="0" applyNumberFormat="1" applyBorder="1" applyAlignment="1">
      <alignment horizontal="right"/>
    </xf>
    <xf numFmtId="43" fontId="33" fillId="0" borderId="31" xfId="23" applyFont="1" applyBorder="1" applyAlignment="1">
      <alignment horizontal="right"/>
    </xf>
    <xf numFmtId="43" fontId="35" fillId="32" borderId="31" xfId="23" applyFont="1" applyFill="1" applyBorder="1" applyAlignment="1">
      <alignment horizontal="right"/>
    </xf>
    <xf numFmtId="43" fontId="0" fillId="30" borderId="31" xfId="0" applyNumberFormat="1" applyFill="1" applyBorder="1"/>
    <xf numFmtId="171" fontId="33" fillId="0" borderId="31" xfId="23" applyNumberFormat="1" applyFont="1" applyFill="1" applyBorder="1"/>
    <xf numFmtId="43" fontId="33" fillId="30" borderId="0" xfId="23" applyFont="1" applyFill="1"/>
    <xf numFmtId="0" fontId="0" fillId="0" borderId="31" xfId="0" applyFont="1" applyBorder="1"/>
    <xf numFmtId="9" fontId="33" fillId="0" borderId="0" xfId="28" applyFont="1"/>
    <xf numFmtId="10" fontId="33" fillId="0" borderId="0" xfId="28" applyNumberFormat="1" applyFont="1"/>
    <xf numFmtId="0" fontId="0" fillId="30" borderId="0" xfId="0" applyFill="1" applyAlignment="1">
      <alignment horizontal="center"/>
    </xf>
    <xf numFmtId="43" fontId="0" fillId="30" borderId="0" xfId="0" applyNumberFormat="1" applyFill="1"/>
    <xf numFmtId="43" fontId="33" fillId="0" borderId="0" xfId="23" applyFont="1"/>
    <xf numFmtId="43" fontId="33" fillId="0" borderId="0" xfId="23" applyFont="1"/>
    <xf numFmtId="171" fontId="33" fillId="33" borderId="31" xfId="23" applyNumberFormat="1" applyFont="1" applyFill="1" applyBorder="1"/>
    <xf numFmtId="43" fontId="33" fillId="0" borderId="0" xfId="23" applyFont="1"/>
    <xf numFmtId="0" fontId="0" fillId="34" borderId="31" xfId="0" applyFill="1" applyBorder="1"/>
    <xf numFmtId="171" fontId="33" fillId="34" borderId="31" xfId="23" applyNumberFormat="1" applyFont="1" applyFill="1" applyBorder="1"/>
    <xf numFmtId="0" fontId="0" fillId="34" borderId="0" xfId="0" applyFill="1"/>
    <xf numFmtId="43" fontId="34" fillId="0" borderId="0" xfId="0" applyNumberFormat="1" applyFont="1"/>
    <xf numFmtId="49" fontId="32" fillId="14" borderId="31" xfId="0" applyNumberFormat="1" applyFont="1" applyFill="1" applyBorder="1" applyAlignment="1">
      <alignment horizontal="left" vertical="top"/>
    </xf>
    <xf numFmtId="0" fontId="0" fillId="0" borderId="1" xfId="0" applyBorder="1"/>
    <xf numFmtId="0" fontId="0" fillId="0" borderId="46" xfId="0" applyBorder="1"/>
    <xf numFmtId="171" fontId="33" fillId="0" borderId="46" xfId="23" applyNumberFormat="1" applyFont="1" applyBorder="1"/>
    <xf numFmtId="0" fontId="35" fillId="0" borderId="0" xfId="0" applyFont="1" applyBorder="1"/>
    <xf numFmtId="0" fontId="35" fillId="0" borderId="31" xfId="0" applyFont="1" applyFill="1" applyBorder="1"/>
    <xf numFmtId="171" fontId="35" fillId="33" borderId="31" xfId="23" applyNumberFormat="1" applyFont="1" applyFill="1" applyBorder="1"/>
    <xf numFmtId="0" fontId="35" fillId="34" borderId="31" xfId="0" applyFont="1" applyFill="1" applyBorder="1"/>
    <xf numFmtId="171" fontId="33" fillId="0" borderId="48" xfId="23" applyNumberFormat="1" applyFont="1" applyFill="1" applyBorder="1"/>
    <xf numFmtId="42" fontId="50" fillId="0" borderId="0" xfId="0" applyNumberFormat="1" applyFont="1" applyFill="1" applyBorder="1" applyAlignment="1" applyProtection="1">
      <alignment horizontal="left" vertical="center"/>
    </xf>
    <xf numFmtId="171" fontId="40" fillId="23" borderId="84" xfId="23" applyNumberFormat="1" applyFont="1" applyFill="1" applyBorder="1" applyAlignment="1" applyProtection="1">
      <alignment vertical="center"/>
    </xf>
    <xf numFmtId="171" fontId="39" fillId="15" borderId="70" xfId="23" applyNumberFormat="1" applyFont="1" applyFill="1" applyBorder="1" applyAlignment="1" applyProtection="1">
      <alignment vertical="center"/>
      <protection locked="0"/>
    </xf>
    <xf numFmtId="171" fontId="39" fillId="16" borderId="70" xfId="23" applyNumberFormat="1" applyFont="1" applyFill="1" applyBorder="1" applyAlignment="1" applyProtection="1">
      <alignment vertical="center"/>
    </xf>
    <xf numFmtId="171" fontId="39" fillId="0" borderId="70" xfId="23" applyNumberFormat="1" applyFont="1" applyFill="1" applyBorder="1" applyAlignment="1" applyProtection="1">
      <alignment vertical="center"/>
      <protection locked="0"/>
    </xf>
    <xf numFmtId="171" fontId="40" fillId="23" borderId="70" xfId="23" applyNumberFormat="1" applyFont="1" applyFill="1" applyBorder="1" applyAlignment="1" applyProtection="1">
      <alignment vertical="center"/>
    </xf>
    <xf numFmtId="171" fontId="39" fillId="15" borderId="71" xfId="23" applyNumberFormat="1" applyFont="1" applyFill="1" applyBorder="1" applyAlignment="1" applyProtection="1">
      <alignment vertical="center"/>
      <protection locked="0"/>
    </xf>
    <xf numFmtId="171" fontId="39" fillId="0" borderId="70" xfId="23" applyNumberFormat="1" applyFont="1" applyFill="1" applyBorder="1" applyAlignment="1" applyProtection="1">
      <alignment horizontal="center" vertical="center"/>
      <protection locked="0"/>
    </xf>
    <xf numFmtId="171" fontId="40" fillId="23" borderId="70" xfId="23" applyNumberFormat="1" applyFont="1" applyFill="1" applyBorder="1" applyAlignment="1" applyProtection="1">
      <alignment vertical="center"/>
      <protection locked="0"/>
    </xf>
    <xf numFmtId="171" fontId="39" fillId="0" borderId="96" xfId="23" applyNumberFormat="1" applyFont="1" applyFill="1" applyBorder="1" applyAlignment="1" applyProtection="1">
      <alignment vertical="center"/>
      <protection locked="0"/>
    </xf>
    <xf numFmtId="171" fontId="33" fillId="0" borderId="0" xfId="23" applyNumberFormat="1" applyFont="1"/>
    <xf numFmtId="41" fontId="37" fillId="0" borderId="74" xfId="0" applyNumberFormat="1" applyFont="1" applyFill="1" applyBorder="1" applyAlignment="1" applyProtection="1">
      <alignment wrapText="1"/>
      <protection locked="0"/>
    </xf>
    <xf numFmtId="165" fontId="37" fillId="0" borderId="31" xfId="0" applyNumberFormat="1" applyFont="1" applyFill="1" applyBorder="1" applyAlignment="1" applyProtection="1">
      <alignment horizontal="center" vertical="center"/>
      <protection locked="0"/>
    </xf>
    <xf numFmtId="0" fontId="35" fillId="30" borderId="31" xfId="0" applyFont="1" applyFill="1" applyBorder="1" applyAlignment="1">
      <alignment horizontal="right"/>
    </xf>
    <xf numFmtId="0" fontId="0" fillId="30" borderId="31" xfId="0" applyFill="1" applyBorder="1"/>
    <xf numFmtId="165" fontId="37" fillId="0" borderId="46" xfId="0" applyNumberFormat="1" applyFont="1" applyFill="1" applyBorder="1" applyAlignment="1" applyProtection="1">
      <alignment horizontal="center" vertical="center"/>
      <protection locked="0"/>
    </xf>
    <xf numFmtId="0" fontId="35" fillId="30" borderId="61" xfId="0" applyFont="1" applyFill="1" applyBorder="1"/>
    <xf numFmtId="0" fontId="35" fillId="30" borderId="62" xfId="0" applyFont="1" applyFill="1" applyBorder="1"/>
    <xf numFmtId="0" fontId="35" fillId="30" borderId="27" xfId="0" applyFont="1" applyFill="1" applyBorder="1"/>
    <xf numFmtId="0" fontId="35" fillId="30" borderId="185" xfId="0" applyFont="1" applyFill="1" applyBorder="1"/>
    <xf numFmtId="0" fontId="60" fillId="30" borderId="185" xfId="0" applyFont="1" applyFill="1" applyBorder="1" applyAlignment="1">
      <alignment horizontal="center" vertical="center" wrapText="1"/>
    </xf>
    <xf numFmtId="165" fontId="2" fillId="0" borderId="31" xfId="0" applyNumberFormat="1" applyFont="1" applyFill="1" applyBorder="1" applyAlignment="1" applyProtection="1">
      <alignment horizontal="center" vertical="center"/>
      <protection locked="0"/>
    </xf>
    <xf numFmtId="0" fontId="2" fillId="0" borderId="31" xfId="0" applyFont="1" applyFill="1" applyBorder="1"/>
    <xf numFmtId="171" fontId="2" fillId="0" borderId="31" xfId="23" applyNumberFormat="1" applyFont="1" applyFill="1" applyBorder="1"/>
    <xf numFmtId="0" fontId="68" fillId="0" borderId="0" xfId="0" applyFont="1"/>
    <xf numFmtId="171" fontId="2" fillId="0" borderId="4" xfId="23" applyNumberFormat="1" applyFont="1" applyFill="1" applyBorder="1"/>
    <xf numFmtId="171" fontId="2" fillId="0" borderId="25" xfId="23" applyNumberFormat="1" applyFont="1" applyFill="1" applyBorder="1"/>
    <xf numFmtId="171" fontId="2" fillId="0" borderId="26" xfId="23" applyNumberFormat="1" applyFont="1" applyFill="1" applyBorder="1"/>
    <xf numFmtId="0" fontId="2" fillId="0" borderId="26" xfId="0" applyFont="1" applyFill="1" applyBorder="1"/>
    <xf numFmtId="0" fontId="69" fillId="36" borderId="61" xfId="0" applyFont="1" applyFill="1" applyBorder="1"/>
    <xf numFmtId="0" fontId="69" fillId="36" borderId="62" xfId="0" applyFont="1" applyFill="1" applyBorder="1"/>
    <xf numFmtId="0" fontId="69" fillId="36" borderId="188" xfId="0" applyFont="1" applyFill="1" applyBorder="1"/>
    <xf numFmtId="0" fontId="69" fillId="36" borderId="30" xfId="0" applyFont="1" applyFill="1" applyBorder="1"/>
    <xf numFmtId="0" fontId="71" fillId="36" borderId="188" xfId="0" applyFont="1" applyFill="1" applyBorder="1" applyAlignment="1">
      <alignment horizontal="center" vertical="center" wrapText="1"/>
    </xf>
    <xf numFmtId="0" fontId="70" fillId="36" borderId="30" xfId="0" applyFont="1" applyFill="1" applyBorder="1" applyAlignment="1">
      <alignment horizontal="center" vertical="center" wrapText="1"/>
    </xf>
    <xf numFmtId="0" fontId="70" fillId="36" borderId="191" xfId="0" applyFont="1" applyFill="1" applyBorder="1" applyAlignment="1">
      <alignment horizontal="center" vertical="center" wrapText="1"/>
    </xf>
    <xf numFmtId="0" fontId="70" fillId="36" borderId="188" xfId="0" applyFont="1" applyFill="1" applyBorder="1" applyAlignment="1">
      <alignment horizontal="center" vertical="center" wrapText="1"/>
    </xf>
    <xf numFmtId="171" fontId="65" fillId="0" borderId="25" xfId="23" applyNumberFormat="1" applyFont="1" applyFill="1" applyBorder="1"/>
    <xf numFmtId="0" fontId="2" fillId="0" borderId="3" xfId="0" applyFont="1" applyFill="1" applyBorder="1" applyAlignment="1">
      <alignment wrapText="1" shrinkToFit="1"/>
    </xf>
    <xf numFmtId="0" fontId="37" fillId="0" borderId="3" xfId="0" applyFont="1" applyFill="1" applyBorder="1" applyAlignment="1" applyProtection="1">
      <alignment vertical="center" wrapText="1" shrinkToFit="1"/>
    </xf>
    <xf numFmtId="0" fontId="2" fillId="0" borderId="129" xfId="0" applyFont="1" applyFill="1" applyBorder="1" applyAlignment="1">
      <alignment wrapText="1" shrinkToFit="1"/>
    </xf>
    <xf numFmtId="0" fontId="37" fillId="0" borderId="129" xfId="0" applyFont="1" applyFill="1" applyBorder="1" applyAlignment="1" applyProtection="1">
      <alignment vertical="center" wrapText="1" shrinkToFit="1"/>
    </xf>
    <xf numFmtId="49" fontId="67" fillId="0" borderId="3" xfId="0" applyNumberFormat="1" applyFont="1" applyFill="1" applyBorder="1" applyAlignment="1">
      <alignment horizontal="left" vertical="top" wrapText="1" shrinkToFit="1"/>
    </xf>
    <xf numFmtId="43" fontId="2" fillId="0" borderId="26" xfId="23" applyFont="1" applyFill="1" applyBorder="1"/>
    <xf numFmtId="43" fontId="2" fillId="0" borderId="25" xfId="23" applyFont="1" applyFill="1" applyBorder="1"/>
    <xf numFmtId="43" fontId="2" fillId="0" borderId="31" xfId="23" applyFont="1" applyFill="1" applyBorder="1"/>
    <xf numFmtId="43" fontId="66" fillId="0" borderId="26" xfId="23" applyFont="1" applyFill="1" applyBorder="1" applyAlignment="1" applyProtection="1">
      <alignment horizontal="center" vertical="center" wrapText="1"/>
      <protection locked="0"/>
    </xf>
    <xf numFmtId="43" fontId="66" fillId="0" borderId="25" xfId="23" applyFont="1" applyFill="1" applyBorder="1" applyAlignment="1" applyProtection="1">
      <alignment horizontal="center" vertical="center" wrapText="1"/>
      <protection locked="0"/>
    </xf>
    <xf numFmtId="43" fontId="0" fillId="0" borderId="0" xfId="23" applyFont="1"/>
    <xf numFmtId="171" fontId="1" fillId="0" borderId="0" xfId="23" applyNumberFormat="1" applyFont="1" applyFill="1" applyBorder="1"/>
    <xf numFmtId="165" fontId="65" fillId="0" borderId="31" xfId="0" applyNumberFormat="1" applyFont="1" applyFill="1" applyBorder="1" applyAlignment="1" applyProtection="1">
      <alignment horizontal="center" vertical="center"/>
      <protection locked="0"/>
    </xf>
    <xf numFmtId="0" fontId="2" fillId="0" borderId="30" xfId="0" applyFont="1" applyFill="1" applyBorder="1"/>
    <xf numFmtId="165" fontId="2" fillId="0" borderId="30" xfId="0" applyNumberFormat="1" applyFont="1" applyFill="1" applyBorder="1" applyAlignment="1" applyProtection="1">
      <alignment horizontal="center" vertical="center"/>
      <protection locked="0"/>
    </xf>
    <xf numFmtId="0" fontId="2" fillId="0" borderId="16" xfId="0" applyFont="1" applyFill="1" applyBorder="1" applyAlignment="1">
      <alignment wrapText="1" shrinkToFit="1"/>
    </xf>
    <xf numFmtId="171" fontId="2" fillId="0" borderId="188" xfId="23" applyNumberFormat="1" applyFont="1" applyFill="1" applyBorder="1"/>
    <xf numFmtId="43" fontId="2" fillId="0" borderId="191" xfId="23" applyFont="1" applyFill="1" applyBorder="1"/>
    <xf numFmtId="43" fontId="2" fillId="0" borderId="188" xfId="23" applyFont="1" applyFill="1" applyBorder="1"/>
    <xf numFmtId="43" fontId="2" fillId="0" borderId="30" xfId="23" applyFont="1" applyFill="1" applyBorder="1"/>
    <xf numFmtId="171" fontId="2" fillId="0" borderId="12" xfId="23" applyNumberFormat="1" applyFont="1" applyFill="1" applyBorder="1"/>
    <xf numFmtId="0" fontId="65" fillId="35" borderId="63" xfId="0" applyFont="1" applyFill="1" applyBorder="1"/>
    <xf numFmtId="165" fontId="65" fillId="35" borderId="64" xfId="0" applyNumberFormat="1" applyFont="1" applyFill="1" applyBorder="1" applyAlignment="1" applyProtection="1">
      <alignment horizontal="center" vertical="center"/>
      <protection locked="0"/>
    </xf>
    <xf numFmtId="0" fontId="65" fillId="35" borderId="64" xfId="0" applyFont="1" applyFill="1" applyBorder="1"/>
    <xf numFmtId="0" fontId="65" fillId="35" borderId="64" xfId="0" applyFont="1" applyFill="1" applyBorder="1" applyAlignment="1">
      <alignment wrapText="1" shrinkToFit="1"/>
    </xf>
    <xf numFmtId="0" fontId="35" fillId="35" borderId="64" xfId="0" applyFont="1" applyFill="1" applyBorder="1"/>
    <xf numFmtId="0" fontId="2" fillId="0" borderId="46" xfId="0" applyFont="1" applyFill="1" applyBorder="1"/>
    <xf numFmtId="165" fontId="2" fillId="0" borderId="46" xfId="0" applyNumberFormat="1" applyFont="1" applyFill="1" applyBorder="1" applyAlignment="1" applyProtection="1">
      <alignment horizontal="center" vertical="center"/>
      <protection locked="0"/>
    </xf>
    <xf numFmtId="0" fontId="2" fillId="0" borderId="15" xfId="0" applyFont="1" applyFill="1" applyBorder="1" applyAlignment="1">
      <alignment wrapText="1" shrinkToFit="1"/>
    </xf>
    <xf numFmtId="171" fontId="2" fillId="0" borderId="192" xfId="23" applyNumberFormat="1" applyFont="1" applyFill="1" applyBorder="1"/>
    <xf numFmtId="43" fontId="2" fillId="0" borderId="69" xfId="23" applyFont="1" applyFill="1" applyBorder="1"/>
    <xf numFmtId="43" fontId="2" fillId="0" borderId="192" xfId="23" applyFont="1" applyFill="1" applyBorder="1"/>
    <xf numFmtId="43" fontId="2" fillId="0" borderId="46" xfId="23" applyFont="1" applyFill="1" applyBorder="1"/>
    <xf numFmtId="171" fontId="2" fillId="0" borderId="24" xfId="23" applyNumberFormat="1" applyFont="1" applyFill="1" applyBorder="1"/>
    <xf numFmtId="171" fontId="2" fillId="0" borderId="191" xfId="23" applyNumberFormat="1" applyFont="1" applyFill="1" applyBorder="1"/>
    <xf numFmtId="171" fontId="2" fillId="0" borderId="30" xfId="23" applyNumberFormat="1" applyFont="1" applyFill="1" applyBorder="1"/>
    <xf numFmtId="171" fontId="65" fillId="0" borderId="192" xfId="23" applyNumberFormat="1" applyFont="1" applyFill="1" applyBorder="1"/>
    <xf numFmtId="171" fontId="2" fillId="0" borderId="69" xfId="23" applyNumberFormat="1" applyFont="1" applyFill="1" applyBorder="1"/>
    <xf numFmtId="171" fontId="2" fillId="0" borderId="46" xfId="23" applyNumberFormat="1" applyFont="1" applyFill="1" applyBorder="1"/>
    <xf numFmtId="0" fontId="65" fillId="0" borderId="25" xfId="0" applyFont="1" applyFill="1" applyBorder="1"/>
    <xf numFmtId="0" fontId="65" fillId="0" borderId="31" xfId="0" applyFont="1" applyFill="1" applyBorder="1"/>
    <xf numFmtId="0" fontId="65" fillId="0" borderId="3" xfId="0" applyFont="1" applyFill="1" applyBorder="1" applyAlignment="1">
      <alignment wrapText="1" shrinkToFit="1"/>
    </xf>
    <xf numFmtId="43" fontId="65" fillId="0" borderId="26" xfId="23" applyFont="1" applyFill="1" applyBorder="1"/>
    <xf numFmtId="43" fontId="65" fillId="0" borderId="25" xfId="23" applyFont="1" applyFill="1" applyBorder="1"/>
    <xf numFmtId="43" fontId="65" fillId="0" borderId="31" xfId="23" applyFont="1" applyFill="1" applyBorder="1"/>
    <xf numFmtId="171" fontId="65" fillId="0" borderId="4" xfId="23" applyNumberFormat="1" applyFont="1" applyFill="1" applyBorder="1"/>
    <xf numFmtId="0" fontId="35" fillId="0" borderId="0" xfId="0" applyFont="1" applyFill="1" applyBorder="1"/>
    <xf numFmtId="0" fontId="41" fillId="0" borderId="3" xfId="0" applyFont="1" applyFill="1" applyBorder="1" applyAlignment="1" applyProtection="1">
      <alignment vertical="center" wrapText="1" shrinkToFit="1"/>
    </xf>
    <xf numFmtId="0" fontId="65" fillId="0" borderId="129" xfId="0" applyFont="1" applyFill="1" applyBorder="1" applyAlignment="1">
      <alignment wrapText="1" shrinkToFit="1"/>
    </xf>
    <xf numFmtId="0" fontId="41" fillId="0" borderId="129" xfId="0" applyFont="1" applyFill="1" applyBorder="1" applyAlignment="1" applyProtection="1">
      <alignment vertical="center" wrapText="1" shrinkToFit="1"/>
    </xf>
    <xf numFmtId="43" fontId="30" fillId="0" borderId="26" xfId="23" applyFont="1" applyFill="1" applyBorder="1" applyAlignment="1" applyProtection="1">
      <alignment horizontal="center" vertical="center" wrapText="1"/>
      <protection locked="0"/>
    </xf>
    <xf numFmtId="43" fontId="30" fillId="0" borderId="25" xfId="23" applyFont="1" applyFill="1" applyBorder="1" applyAlignment="1" applyProtection="1">
      <alignment horizontal="center" vertical="center" wrapText="1"/>
      <protection locked="0"/>
    </xf>
    <xf numFmtId="49" fontId="72" fillId="0" borderId="3" xfId="0" applyNumberFormat="1" applyFont="1" applyFill="1" applyBorder="1" applyAlignment="1">
      <alignment horizontal="left" vertical="top" wrapText="1" shrinkToFit="1"/>
    </xf>
    <xf numFmtId="0" fontId="65" fillId="0" borderId="188" xfId="0" applyFont="1" applyFill="1" applyBorder="1"/>
    <xf numFmtId="165" fontId="65" fillId="0" borderId="30" xfId="0" applyNumberFormat="1" applyFont="1" applyFill="1" applyBorder="1" applyAlignment="1" applyProtection="1">
      <alignment horizontal="center" vertical="center"/>
      <protection locked="0"/>
    </xf>
    <xf numFmtId="0" fontId="65" fillId="0" borderId="30" xfId="0" applyFont="1" applyFill="1" applyBorder="1"/>
    <xf numFmtId="0" fontId="65" fillId="0" borderId="16" xfId="0" applyFont="1" applyFill="1" applyBorder="1" applyAlignment="1">
      <alignment wrapText="1" shrinkToFit="1"/>
    </xf>
    <xf numFmtId="171" fontId="65" fillId="0" borderId="188" xfId="23" applyNumberFormat="1" applyFont="1" applyFill="1" applyBorder="1"/>
    <xf numFmtId="43" fontId="65" fillId="0" borderId="191" xfId="23" applyFont="1" applyFill="1" applyBorder="1"/>
    <xf numFmtId="43" fontId="65" fillId="0" borderId="188" xfId="23" applyFont="1" applyFill="1" applyBorder="1"/>
    <xf numFmtId="43" fontId="65" fillId="0" borderId="30" xfId="23" applyFont="1" applyFill="1" applyBorder="1"/>
    <xf numFmtId="171" fontId="65" fillId="0" borderId="12" xfId="23" applyNumberFormat="1" applyFont="1" applyFill="1" applyBorder="1"/>
    <xf numFmtId="0" fontId="65" fillId="0" borderId="43" xfId="0" applyFont="1" applyFill="1" applyBorder="1"/>
    <xf numFmtId="165" fontId="65" fillId="0" borderId="48" xfId="0" applyNumberFormat="1" applyFont="1" applyFill="1" applyBorder="1" applyAlignment="1" applyProtection="1">
      <alignment horizontal="center" vertical="center"/>
      <protection locked="0"/>
    </xf>
    <xf numFmtId="0" fontId="65" fillId="0" borderId="48" xfId="0" applyFont="1" applyFill="1" applyBorder="1"/>
    <xf numFmtId="0" fontId="65" fillId="0" borderId="17" xfId="0" applyFont="1" applyFill="1" applyBorder="1" applyAlignment="1">
      <alignment wrapText="1" shrinkToFit="1"/>
    </xf>
    <xf numFmtId="171" fontId="65" fillId="0" borderId="43" xfId="23" applyNumberFormat="1" applyFont="1" applyFill="1" applyBorder="1"/>
    <xf numFmtId="43" fontId="65" fillId="0" borderId="32" xfId="23" applyFont="1" applyFill="1" applyBorder="1"/>
    <xf numFmtId="43" fontId="65" fillId="0" borderId="43" xfId="23" applyFont="1" applyFill="1" applyBorder="1"/>
    <xf numFmtId="43" fontId="65" fillId="0" borderId="48" xfId="23" applyFont="1" applyFill="1" applyBorder="1"/>
    <xf numFmtId="171" fontId="65" fillId="0" borderId="29" xfId="23" applyNumberFormat="1" applyFont="1" applyFill="1" applyBorder="1"/>
    <xf numFmtId="0" fontId="65" fillId="0" borderId="192" xfId="0" applyFont="1" applyFill="1" applyBorder="1"/>
    <xf numFmtId="165" fontId="65" fillId="0" borderId="46" xfId="0" applyNumberFormat="1" applyFont="1" applyFill="1" applyBorder="1" applyAlignment="1" applyProtection="1">
      <alignment horizontal="center" vertical="center"/>
      <protection locked="0"/>
    </xf>
    <xf numFmtId="0" fontId="65" fillId="0" borderId="46" xfId="0" applyFont="1" applyFill="1" applyBorder="1"/>
    <xf numFmtId="0" fontId="65" fillId="0" borderId="15" xfId="0" applyFont="1" applyFill="1" applyBorder="1" applyAlignment="1">
      <alignment wrapText="1" shrinkToFit="1"/>
    </xf>
    <xf numFmtId="43" fontId="65" fillId="0" borderId="69" xfId="23" applyFont="1" applyFill="1" applyBorder="1"/>
    <xf numFmtId="43" fontId="65" fillId="0" borderId="192" xfId="23" applyFont="1" applyFill="1" applyBorder="1"/>
    <xf numFmtId="43" fontId="65" fillId="0" borderId="46" xfId="23" applyFont="1" applyFill="1" applyBorder="1"/>
    <xf numFmtId="171" fontId="65" fillId="0" borderId="24" xfId="23" applyNumberFormat="1" applyFont="1" applyFill="1" applyBorder="1"/>
    <xf numFmtId="0" fontId="65" fillId="0" borderId="193" xfId="0" applyFont="1" applyFill="1" applyBorder="1" applyAlignment="1">
      <alignment wrapText="1" shrinkToFit="1"/>
    </xf>
    <xf numFmtId="171" fontId="65" fillId="35" borderId="31" xfId="23" applyNumberFormat="1" applyFont="1" applyFill="1" applyBorder="1"/>
    <xf numFmtId="0" fontId="0" fillId="0" borderId="3" xfId="0" applyFill="1" applyBorder="1"/>
    <xf numFmtId="0" fontId="0" fillId="0" borderId="16" xfId="0" applyFill="1" applyBorder="1"/>
    <xf numFmtId="0" fontId="0" fillId="0" borderId="15" xfId="0" applyFill="1" applyBorder="1"/>
    <xf numFmtId="0" fontId="35" fillId="0" borderId="3" xfId="0" applyFont="1" applyFill="1" applyBorder="1"/>
    <xf numFmtId="0" fontId="35" fillId="0" borderId="16" xfId="0" applyFont="1" applyFill="1" applyBorder="1"/>
    <xf numFmtId="0" fontId="35" fillId="0" borderId="17" xfId="0" applyFont="1" applyFill="1" applyBorder="1"/>
    <xf numFmtId="0" fontId="35" fillId="0" borderId="15" xfId="0" applyFont="1" applyFill="1" applyBorder="1"/>
    <xf numFmtId="10" fontId="0" fillId="0" borderId="0" xfId="28" applyNumberFormat="1" applyFont="1"/>
    <xf numFmtId="0" fontId="2" fillId="0" borderId="31" xfId="0" applyFont="1" applyFill="1" applyBorder="1" applyAlignment="1">
      <alignment horizontal="right"/>
    </xf>
    <xf numFmtId="0" fontId="2" fillId="0" borderId="30" xfId="0" applyFont="1" applyFill="1" applyBorder="1" applyAlignment="1">
      <alignment horizontal="right"/>
    </xf>
    <xf numFmtId="0" fontId="2" fillId="0" borderId="46" xfId="0" applyFont="1" applyFill="1" applyBorder="1" applyAlignment="1">
      <alignment horizontal="right"/>
    </xf>
    <xf numFmtId="0" fontId="65" fillId="0" borderId="31" xfId="0" applyFont="1" applyFill="1" applyBorder="1" applyAlignment="1">
      <alignment horizontal="right"/>
    </xf>
    <xf numFmtId="0" fontId="65" fillId="0" borderId="30" xfId="0" applyFont="1" applyFill="1" applyBorder="1" applyAlignment="1">
      <alignment horizontal="right"/>
    </xf>
    <xf numFmtId="0" fontId="65" fillId="0" borderId="48" xfId="0" applyFont="1" applyFill="1" applyBorder="1" applyAlignment="1">
      <alignment horizontal="right"/>
    </xf>
    <xf numFmtId="0" fontId="65" fillId="0" borderId="46" xfId="0" applyFont="1" applyFill="1" applyBorder="1" applyAlignment="1">
      <alignment horizontal="right"/>
    </xf>
    <xf numFmtId="171" fontId="0" fillId="0" borderId="0" xfId="23" applyNumberFormat="1" applyFont="1"/>
    <xf numFmtId="0" fontId="73" fillId="0" borderId="0" xfId="0" applyFont="1"/>
    <xf numFmtId="165" fontId="65" fillId="35" borderId="31" xfId="0" applyNumberFormat="1" applyFont="1" applyFill="1" applyBorder="1" applyAlignment="1" applyProtection="1">
      <alignment horizontal="center" vertical="center"/>
      <protection locked="0"/>
    </xf>
    <xf numFmtId="0" fontId="0" fillId="0" borderId="2" xfId="0" applyFill="1" applyBorder="1"/>
    <xf numFmtId="0" fontId="2" fillId="0" borderId="48" xfId="0" applyFont="1" applyFill="1" applyBorder="1"/>
    <xf numFmtId="165" fontId="2" fillId="0" borderId="48" xfId="0" applyNumberFormat="1" applyFont="1" applyFill="1" applyBorder="1" applyAlignment="1" applyProtection="1">
      <alignment horizontal="center" vertical="center"/>
      <protection locked="0"/>
    </xf>
    <xf numFmtId="0" fontId="2" fillId="0" borderId="17" xfId="0" applyFont="1" applyFill="1" applyBorder="1" applyAlignment="1">
      <alignment wrapText="1" shrinkToFit="1"/>
    </xf>
    <xf numFmtId="171" fontId="2" fillId="0" borderId="43" xfId="23" applyNumberFormat="1" applyFont="1" applyFill="1" applyBorder="1"/>
    <xf numFmtId="43" fontId="2" fillId="0" borderId="32" xfId="23" applyFont="1" applyFill="1" applyBorder="1"/>
    <xf numFmtId="43" fontId="2" fillId="0" borderId="43" xfId="23" applyFont="1" applyFill="1" applyBorder="1"/>
    <xf numFmtId="43" fontId="2" fillId="0" borderId="48" xfId="23" applyFont="1" applyFill="1" applyBorder="1"/>
    <xf numFmtId="171" fontId="2" fillId="0" borderId="29" xfId="23" applyNumberFormat="1" applyFont="1" applyFill="1" applyBorder="1"/>
    <xf numFmtId="0" fontId="2" fillId="0" borderId="193" xfId="0" applyFont="1" applyFill="1" applyBorder="1" applyAlignment="1">
      <alignment wrapText="1" shrinkToFit="1"/>
    </xf>
    <xf numFmtId="0" fontId="65" fillId="35" borderId="31" xfId="0" applyFont="1" applyFill="1" applyBorder="1"/>
    <xf numFmtId="0" fontId="65" fillId="35" borderId="31" xfId="0" applyFont="1" applyFill="1" applyBorder="1" applyAlignment="1">
      <alignment wrapText="1" shrinkToFit="1"/>
    </xf>
    <xf numFmtId="43" fontId="65" fillId="35" borderId="31" xfId="23" applyFont="1" applyFill="1" applyBorder="1"/>
    <xf numFmtId="0" fontId="35" fillId="35" borderId="31" xfId="0" applyFont="1" applyFill="1" applyBorder="1"/>
    <xf numFmtId="0" fontId="51" fillId="22" borderId="49" xfId="0" applyFont="1" applyFill="1" applyBorder="1" applyAlignment="1">
      <alignment horizontal="center" vertical="center" wrapText="1"/>
    </xf>
    <xf numFmtId="0" fontId="51" fillId="22" borderId="50" xfId="0" applyFont="1" applyFill="1" applyBorder="1" applyAlignment="1">
      <alignment horizontal="center" vertical="center" wrapText="1"/>
    </xf>
    <xf numFmtId="0" fontId="51" fillId="22" borderId="130" xfId="0" applyFont="1" applyFill="1" applyBorder="1" applyAlignment="1">
      <alignment horizontal="center" vertical="center" wrapText="1"/>
    </xf>
    <xf numFmtId="0" fontId="51" fillId="22" borderId="131" xfId="0" applyFont="1" applyFill="1" applyBorder="1" applyAlignment="1">
      <alignment horizontal="center" vertical="center" wrapText="1"/>
    </xf>
    <xf numFmtId="0" fontId="51" fillId="22" borderId="51" xfId="0" applyFont="1" applyFill="1" applyBorder="1" applyAlignment="1">
      <alignment horizontal="center" vertical="center" wrapText="1"/>
    </xf>
    <xf numFmtId="0" fontId="51" fillId="22" borderId="52" xfId="0" applyFont="1" applyFill="1" applyBorder="1" applyAlignment="1">
      <alignment horizontal="center" vertical="center" wrapText="1"/>
    </xf>
    <xf numFmtId="0" fontId="51" fillId="22" borderId="132" xfId="0" applyFont="1" applyFill="1" applyBorder="1" applyAlignment="1">
      <alignment horizontal="center" vertical="center" wrapText="1"/>
    </xf>
    <xf numFmtId="0" fontId="51" fillId="22" borderId="133" xfId="0" applyFont="1" applyFill="1" applyBorder="1" applyAlignment="1">
      <alignment horizontal="center" vertical="center" wrapText="1"/>
    </xf>
    <xf numFmtId="0" fontId="0" fillId="0" borderId="16" xfId="0" applyFont="1" applyBorder="1" applyAlignment="1">
      <alignment horizontal="justify" vertical="center" wrapText="1"/>
    </xf>
    <xf numFmtId="0" fontId="0" fillId="0" borderId="11"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5" xfId="0" applyFont="1" applyBorder="1" applyAlignment="1">
      <alignment horizontal="justify" vertical="center" wrapText="1"/>
    </xf>
    <xf numFmtId="0" fontId="0" fillId="0" borderId="14" xfId="0" applyFont="1" applyBorder="1" applyAlignment="1">
      <alignment horizontal="justify" vertical="center" wrapText="1"/>
    </xf>
    <xf numFmtId="0" fontId="0" fillId="0" borderId="24" xfId="0" applyFont="1" applyBorder="1" applyAlignment="1">
      <alignment horizontal="justify" vertical="center" wrapText="1"/>
    </xf>
    <xf numFmtId="0" fontId="35" fillId="0" borderId="0" xfId="0" applyFont="1" applyAlignment="1">
      <alignment horizontal="left" vertical="top" wrapText="1"/>
    </xf>
    <xf numFmtId="0" fontId="0" fillId="0" borderId="0" xfId="0" applyAlignment="1">
      <alignment horizontal="justify" vertical="top" wrapText="1"/>
    </xf>
    <xf numFmtId="0" fontId="0" fillId="0" borderId="0" xfId="0" applyFont="1" applyAlignment="1">
      <alignment horizontal="justify" wrapText="1"/>
    </xf>
    <xf numFmtId="0" fontId="0" fillId="0" borderId="0" xfId="0" applyAlignment="1">
      <alignment horizontal="left" wrapText="1"/>
    </xf>
    <xf numFmtId="0" fontId="0" fillId="0" borderId="16" xfId="0" applyBorder="1" applyAlignment="1">
      <alignment horizontal="justify" vertical="center" wrapText="1"/>
    </xf>
    <xf numFmtId="0" fontId="0" fillId="0" borderId="16" xfId="0" applyBorder="1" applyAlignment="1">
      <alignment horizontal="center" vertical="center" wrapText="1"/>
    </xf>
    <xf numFmtId="0" fontId="0" fillId="0" borderId="11"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11" xfId="0" applyBorder="1" applyAlignment="1">
      <alignment horizontal="justify" vertical="center" wrapText="1"/>
    </xf>
    <xf numFmtId="9" fontId="0" fillId="0" borderId="16" xfId="0" applyNumberFormat="1" applyFont="1" applyBorder="1" applyAlignment="1">
      <alignment horizontal="justify" vertical="center" wrapText="1"/>
    </xf>
    <xf numFmtId="0" fontId="0" fillId="0" borderId="12" xfId="0" applyBorder="1" applyAlignment="1">
      <alignment horizontal="justify" vertical="center" wrapText="1"/>
    </xf>
    <xf numFmtId="0" fontId="0" fillId="0" borderId="15" xfId="0" applyBorder="1" applyAlignment="1">
      <alignment horizontal="justify" vertical="center" wrapText="1"/>
    </xf>
    <xf numFmtId="0" fontId="0" fillId="0" borderId="14" xfId="0" applyBorder="1" applyAlignment="1">
      <alignment horizontal="justify" vertical="center" wrapText="1"/>
    </xf>
    <xf numFmtId="0" fontId="0" fillId="0" borderId="24" xfId="0" applyBorder="1" applyAlignment="1">
      <alignment horizontal="justify" vertical="center" wrapText="1"/>
    </xf>
    <xf numFmtId="0" fontId="43" fillId="22" borderId="16" xfId="0" applyFont="1" applyFill="1" applyBorder="1" applyAlignment="1">
      <alignment horizontal="center" vertical="top" wrapText="1"/>
    </xf>
    <xf numFmtId="0" fontId="43" fillId="22" borderId="11" xfId="0" applyFont="1" applyFill="1" applyBorder="1" applyAlignment="1">
      <alignment horizontal="center" vertical="top" wrapText="1"/>
    </xf>
    <xf numFmtId="0" fontId="43" fillId="22" borderId="11" xfId="0" applyFont="1" applyFill="1" applyBorder="1" applyAlignment="1">
      <alignment horizontal="center" vertical="top"/>
    </xf>
    <xf numFmtId="0" fontId="43" fillId="22" borderId="12" xfId="0" applyFont="1" applyFill="1" applyBorder="1" applyAlignment="1">
      <alignment horizontal="center" vertical="top"/>
    </xf>
    <xf numFmtId="0" fontId="43" fillId="22" borderId="17" xfId="0" applyFont="1" applyFill="1" applyBorder="1" applyAlignment="1">
      <alignment horizontal="center" vertical="top"/>
    </xf>
    <xf numFmtId="0" fontId="43" fillId="22" borderId="0" xfId="0" applyFont="1" applyFill="1" applyBorder="1" applyAlignment="1">
      <alignment horizontal="center" vertical="top"/>
    </xf>
    <xf numFmtId="0" fontId="43" fillId="22" borderId="29" xfId="0" applyFont="1" applyFill="1" applyBorder="1" applyAlignment="1">
      <alignment horizontal="center" vertical="top"/>
    </xf>
    <xf numFmtId="0" fontId="50" fillId="23" borderId="15" xfId="0" applyFont="1" applyFill="1" applyBorder="1" applyAlignment="1">
      <alignment horizontal="left" vertical="center"/>
    </xf>
    <xf numFmtId="0" fontId="50" fillId="23" borderId="14" xfId="0" applyFont="1" applyFill="1" applyBorder="1" applyAlignment="1">
      <alignment horizontal="left" vertical="center"/>
    </xf>
    <xf numFmtId="0" fontId="35" fillId="0" borderId="31"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14"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31" xfId="0" applyFont="1" applyBorder="1" applyAlignment="1">
      <alignment horizontal="center"/>
    </xf>
    <xf numFmtId="0" fontId="0" fillId="0" borderId="54" xfId="0" applyBorder="1" applyAlignment="1">
      <alignment horizontal="left" wrapText="1"/>
    </xf>
    <xf numFmtId="0" fontId="0" fillId="0" borderId="55" xfId="0" applyBorder="1" applyAlignment="1">
      <alignment horizontal="left" wrapText="1"/>
    </xf>
    <xf numFmtId="0" fontId="0" fillId="0" borderId="56" xfId="0" applyBorder="1" applyAlignment="1">
      <alignment horizontal="left" wrapText="1"/>
    </xf>
    <xf numFmtId="0" fontId="57" fillId="0" borderId="3" xfId="0" applyFont="1" applyBorder="1" applyAlignment="1" applyProtection="1">
      <alignment horizontal="left" wrapText="1"/>
      <protection locked="0"/>
    </xf>
    <xf numFmtId="0" fontId="57" fillId="0" borderId="2" xfId="0" applyFont="1" applyBorder="1" applyAlignment="1" applyProtection="1">
      <alignment horizontal="left" wrapText="1"/>
      <protection locked="0"/>
    </xf>
    <xf numFmtId="0" fontId="57" fillId="0" borderId="4" xfId="0" applyFont="1" applyBorder="1" applyAlignment="1" applyProtection="1">
      <alignment horizontal="left" wrapText="1"/>
      <protection locked="0"/>
    </xf>
    <xf numFmtId="44" fontId="41" fillId="0" borderId="14" xfId="24" applyFont="1" applyBorder="1" applyAlignment="1" applyProtection="1">
      <alignment horizontal="center" vertical="center"/>
      <protection locked="0"/>
    </xf>
    <xf numFmtId="44" fontId="41" fillId="0" borderId="53" xfId="24" applyFont="1" applyBorder="1" applyAlignment="1" applyProtection="1">
      <alignment horizontal="center" vertical="center"/>
      <protection locked="0"/>
    </xf>
    <xf numFmtId="0" fontId="57" fillId="0" borderId="31" xfId="0" applyFont="1" applyBorder="1" applyAlignment="1" applyProtection="1">
      <alignment horizontal="left" wrapText="1"/>
      <protection locked="0"/>
    </xf>
    <xf numFmtId="167" fontId="43" fillId="24" borderId="17" xfId="24" applyNumberFormat="1" applyFont="1" applyFill="1" applyBorder="1" applyAlignment="1" applyProtection="1">
      <alignment horizontal="right"/>
    </xf>
    <xf numFmtId="167" fontId="43" fillId="24" borderId="0" xfId="24" applyNumberFormat="1" applyFont="1" applyFill="1" applyBorder="1" applyAlignment="1" applyProtection="1">
      <alignment horizontal="right"/>
    </xf>
    <xf numFmtId="167" fontId="41" fillId="24" borderId="11" xfId="24" applyNumberFormat="1" applyFont="1" applyFill="1" applyBorder="1" applyAlignment="1" applyProtection="1">
      <alignment horizontal="left"/>
    </xf>
    <xf numFmtId="167" fontId="41" fillId="24" borderId="13" xfId="24" applyNumberFormat="1" applyFont="1" applyFill="1" applyBorder="1" applyAlignment="1" applyProtection="1">
      <alignment horizontal="left"/>
    </xf>
    <xf numFmtId="0" fontId="43" fillId="24" borderId="19" xfId="0" applyFont="1" applyFill="1" applyBorder="1" applyAlignment="1" applyProtection="1">
      <alignment horizontal="center"/>
      <protection locked="0"/>
    </xf>
    <xf numFmtId="0" fontId="43" fillId="24" borderId="2" xfId="0" applyFont="1" applyFill="1" applyBorder="1" applyAlignment="1" applyProtection="1">
      <alignment horizontal="center"/>
      <protection locked="0"/>
    </xf>
    <xf numFmtId="0" fontId="43" fillId="24" borderId="4" xfId="0" applyFont="1" applyFill="1" applyBorder="1" applyAlignment="1" applyProtection="1">
      <alignment horizontal="center"/>
      <protection locked="0"/>
    </xf>
    <xf numFmtId="167" fontId="43" fillId="24" borderId="16" xfId="24" applyNumberFormat="1" applyFont="1" applyFill="1" applyBorder="1" applyAlignment="1" applyProtection="1">
      <alignment horizontal="center" vertical="center"/>
      <protection locked="0"/>
    </xf>
    <xf numFmtId="167" fontId="43" fillId="24" borderId="11" xfId="24" applyNumberFormat="1" applyFont="1" applyFill="1" applyBorder="1" applyAlignment="1" applyProtection="1">
      <alignment horizontal="center" vertical="center"/>
      <protection locked="0"/>
    </xf>
    <xf numFmtId="167" fontId="43" fillId="24" borderId="13" xfId="24" applyNumberFormat="1" applyFont="1" applyFill="1" applyBorder="1" applyAlignment="1" applyProtection="1">
      <alignment horizontal="center" vertical="center"/>
      <protection locked="0"/>
    </xf>
    <xf numFmtId="167" fontId="43" fillId="0" borderId="17" xfId="24" applyNumberFormat="1" applyFont="1" applyBorder="1" applyAlignment="1" applyProtection="1">
      <alignment wrapText="1"/>
      <protection locked="0"/>
    </xf>
    <xf numFmtId="167" fontId="43" fillId="0" borderId="0" xfId="24" applyNumberFormat="1" applyFont="1" applyBorder="1" applyAlignment="1" applyProtection="1">
      <alignment wrapText="1"/>
      <protection locked="0"/>
    </xf>
    <xf numFmtId="0" fontId="0" fillId="20" borderId="11" xfId="0" applyFont="1" applyFill="1" applyBorder="1" applyAlignment="1">
      <alignment horizontal="left" vertical="top" wrapText="1"/>
    </xf>
    <xf numFmtId="0" fontId="0" fillId="20" borderId="12" xfId="0" applyFont="1" applyFill="1" applyBorder="1" applyAlignment="1">
      <alignment horizontal="left" vertical="top" wrapText="1"/>
    </xf>
    <xf numFmtId="0" fontId="0" fillId="20" borderId="14" xfId="0" applyFont="1" applyFill="1" applyBorder="1" applyAlignment="1">
      <alignment horizontal="left" vertical="top" wrapText="1"/>
    </xf>
    <xf numFmtId="0" fontId="0" fillId="20" borderId="24" xfId="0" applyFont="1" applyFill="1" applyBorder="1" applyAlignment="1">
      <alignment horizontal="left" vertical="top" wrapText="1"/>
    </xf>
    <xf numFmtId="0" fontId="45" fillId="20" borderId="14" xfId="0" applyFont="1" applyFill="1" applyBorder="1" applyAlignment="1">
      <alignment horizontal="left" vertical="top" wrapText="1"/>
    </xf>
    <xf numFmtId="0" fontId="45" fillId="20" borderId="53" xfId="0" applyFont="1" applyFill="1" applyBorder="1" applyAlignment="1">
      <alignment horizontal="left" vertical="top" wrapText="1"/>
    </xf>
    <xf numFmtId="0" fontId="0" fillId="0" borderId="7" xfId="0" applyBorder="1" applyAlignment="1" applyProtection="1">
      <alignment horizontal="center"/>
      <protection locked="0"/>
    </xf>
    <xf numFmtId="0" fontId="0" fillId="0" borderId="0" xfId="0" applyBorder="1" applyAlignment="1" applyProtection="1">
      <alignment horizontal="center"/>
      <protection locked="0"/>
    </xf>
    <xf numFmtId="0" fontId="0" fillId="0" borderId="8" xfId="0" applyBorder="1" applyAlignment="1" applyProtection="1">
      <alignment horizontal="center"/>
      <protection locked="0"/>
    </xf>
    <xf numFmtId="0" fontId="45" fillId="20" borderId="11" xfId="0" applyFont="1" applyFill="1" applyBorder="1" applyAlignment="1">
      <alignment horizontal="left" vertical="center" wrapText="1"/>
    </xf>
    <xf numFmtId="0" fontId="45" fillId="20" borderId="12" xfId="0" applyFont="1" applyFill="1" applyBorder="1" applyAlignment="1">
      <alignment horizontal="left" vertical="center" wrapText="1"/>
    </xf>
    <xf numFmtId="0" fontId="43" fillId="20" borderId="7" xfId="0" applyFont="1" applyFill="1" applyBorder="1" applyAlignment="1">
      <alignment horizontal="left" vertical="center" wrapText="1"/>
    </xf>
    <xf numFmtId="0" fontId="43" fillId="20" borderId="0" xfId="0" applyFont="1" applyFill="1" applyBorder="1" applyAlignment="1">
      <alignment horizontal="left" vertical="center" wrapText="1"/>
    </xf>
    <xf numFmtId="0" fontId="43" fillId="20" borderId="29" xfId="0" applyFont="1" applyFill="1" applyBorder="1" applyAlignment="1">
      <alignment horizontal="left" vertical="center" wrapText="1"/>
    </xf>
    <xf numFmtId="0" fontId="43" fillId="20" borderId="20" xfId="0" applyFont="1" applyFill="1" applyBorder="1" applyAlignment="1">
      <alignment horizontal="left" vertical="center" wrapText="1"/>
    </xf>
    <xf numFmtId="0" fontId="43" fillId="20" borderId="14" xfId="0" applyFont="1" applyFill="1" applyBorder="1" applyAlignment="1">
      <alignment horizontal="left" vertical="center" wrapText="1"/>
    </xf>
    <xf numFmtId="0" fontId="43" fillId="20" borderId="24" xfId="0" applyFont="1" applyFill="1" applyBorder="1" applyAlignment="1">
      <alignment horizontal="left" vertical="center" wrapText="1"/>
    </xf>
    <xf numFmtId="0" fontId="61" fillId="20" borderId="0" xfId="0" applyFont="1" applyFill="1" applyBorder="1" applyAlignment="1">
      <alignment horizontal="center" vertical="top" wrapText="1"/>
    </xf>
    <xf numFmtId="0" fontId="61" fillId="20" borderId="29" xfId="0" applyFont="1" applyFill="1" applyBorder="1" applyAlignment="1">
      <alignment horizontal="center" vertical="top" wrapText="1"/>
    </xf>
    <xf numFmtId="0" fontId="61" fillId="20" borderId="14" xfId="0" applyFont="1" applyFill="1" applyBorder="1" applyAlignment="1">
      <alignment horizontal="center" vertical="top" wrapText="1"/>
    </xf>
    <xf numFmtId="0" fontId="61" fillId="20" borderId="24" xfId="0" applyFont="1" applyFill="1" applyBorder="1" applyAlignment="1">
      <alignment horizontal="center" vertical="top" wrapText="1"/>
    </xf>
    <xf numFmtId="0" fontId="45" fillId="20" borderId="17" xfId="0" applyFont="1" applyFill="1" applyBorder="1" applyAlignment="1">
      <alignment horizontal="center" vertical="top" wrapText="1"/>
    </xf>
    <xf numFmtId="0" fontId="45" fillId="20" borderId="0" xfId="0" applyFont="1" applyFill="1" applyBorder="1" applyAlignment="1">
      <alignment horizontal="center" vertical="top" wrapText="1"/>
    </xf>
    <xf numFmtId="0" fontId="45" fillId="20" borderId="8" xfId="0" applyFont="1" applyFill="1" applyBorder="1" applyAlignment="1">
      <alignment horizontal="center" vertical="top" wrapText="1"/>
    </xf>
    <xf numFmtId="0" fontId="45" fillId="20" borderId="15" xfId="0" applyFont="1" applyFill="1" applyBorder="1" applyAlignment="1">
      <alignment horizontal="center" vertical="top" wrapText="1"/>
    </xf>
    <xf numFmtId="0" fontId="45" fillId="20" borderId="14" xfId="0" applyFont="1" applyFill="1" applyBorder="1" applyAlignment="1">
      <alignment horizontal="center" vertical="top" wrapText="1"/>
    </xf>
    <xf numFmtId="0" fontId="45" fillId="20" borderId="53" xfId="0" applyFont="1" applyFill="1" applyBorder="1" applyAlignment="1">
      <alignment horizontal="center" vertical="top" wrapText="1"/>
    </xf>
    <xf numFmtId="0" fontId="0" fillId="0" borderId="7" xfId="0" applyFont="1" applyBorder="1" applyAlignment="1" applyProtection="1">
      <alignment horizontal="left" vertical="top" wrapText="1"/>
      <protection locked="0"/>
    </xf>
    <xf numFmtId="0" fontId="0" fillId="0" borderId="0" xfId="0" applyFont="1" applyBorder="1" applyAlignment="1" applyProtection="1">
      <alignment horizontal="left" vertical="top" wrapText="1"/>
      <protection locked="0"/>
    </xf>
    <xf numFmtId="0" fontId="0" fillId="0" borderId="29" xfId="0" applyFont="1" applyBorder="1" applyAlignment="1" applyProtection="1">
      <alignment horizontal="left" vertical="top" wrapText="1"/>
      <protection locked="0"/>
    </xf>
    <xf numFmtId="0" fontId="0" fillId="0" borderId="20" xfId="0" applyFont="1" applyBorder="1" applyAlignment="1" applyProtection="1">
      <alignment horizontal="left" vertical="top" wrapText="1"/>
      <protection locked="0"/>
    </xf>
    <xf numFmtId="0" fontId="0" fillId="0" borderId="14" xfId="0" applyFont="1" applyBorder="1" applyAlignment="1" applyProtection="1">
      <alignment horizontal="left" vertical="top" wrapText="1"/>
      <protection locked="0"/>
    </xf>
    <xf numFmtId="0" fontId="0" fillId="0" borderId="24" xfId="0" applyFont="1" applyBorder="1" applyAlignment="1" applyProtection="1">
      <alignment horizontal="left" vertical="top" wrapText="1"/>
      <protection locked="0"/>
    </xf>
    <xf numFmtId="0" fontId="0" fillId="0" borderId="17"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53" xfId="0" applyBorder="1" applyAlignment="1" applyProtection="1">
      <alignment horizontal="left" vertical="top" wrapText="1"/>
      <protection locked="0"/>
    </xf>
    <xf numFmtId="0" fontId="51" fillId="22" borderId="51" xfId="0" applyFont="1" applyFill="1" applyBorder="1" applyAlignment="1">
      <alignment horizontal="center" vertical="center"/>
    </xf>
    <xf numFmtId="0" fontId="51" fillId="22" borderId="57" xfId="0" applyFont="1" applyFill="1" applyBorder="1" applyAlignment="1">
      <alignment horizontal="center" vertical="center"/>
    </xf>
    <xf numFmtId="0" fontId="51" fillId="22" borderId="52" xfId="0" applyFont="1" applyFill="1" applyBorder="1" applyAlignment="1">
      <alignment horizontal="center" vertical="center"/>
    </xf>
    <xf numFmtId="0" fontId="51" fillId="22" borderId="7" xfId="0" applyFont="1" applyFill="1" applyBorder="1" applyAlignment="1">
      <alignment horizontal="center" vertical="center"/>
    </xf>
    <xf numFmtId="0" fontId="51" fillId="22" borderId="0" xfId="0" applyFont="1" applyFill="1" applyBorder="1" applyAlignment="1">
      <alignment horizontal="center" vertical="center"/>
    </xf>
    <xf numFmtId="0" fontId="51" fillId="22" borderId="8" xfId="0" applyFont="1" applyFill="1" applyBorder="1" applyAlignment="1">
      <alignment horizontal="center" vertical="center"/>
    </xf>
    <xf numFmtId="0" fontId="50" fillId="20" borderId="20" xfId="0" applyFont="1" applyFill="1" applyBorder="1" applyAlignment="1">
      <alignment horizontal="center" vertical="center" wrapText="1"/>
    </xf>
    <xf numFmtId="0" fontId="50" fillId="20" borderId="14" xfId="0" applyFont="1" applyFill="1" applyBorder="1" applyAlignment="1">
      <alignment horizontal="center" vertical="center" wrapText="1"/>
    </xf>
    <xf numFmtId="0" fontId="50" fillId="20" borderId="24" xfId="0" applyFont="1" applyFill="1" applyBorder="1" applyAlignment="1">
      <alignment horizontal="center" vertical="center" wrapText="1"/>
    </xf>
    <xf numFmtId="0" fontId="50" fillId="20" borderId="15" xfId="0" applyFont="1" applyFill="1" applyBorder="1" applyAlignment="1">
      <alignment horizontal="center" vertical="top" wrapText="1"/>
    </xf>
    <xf numFmtId="0" fontId="50" fillId="20" borderId="14" xfId="0" applyFont="1" applyFill="1" applyBorder="1" applyAlignment="1">
      <alignment horizontal="center" vertical="top" wrapText="1"/>
    </xf>
    <xf numFmtId="0" fontId="50" fillId="20" borderId="53" xfId="0" applyFont="1" applyFill="1" applyBorder="1" applyAlignment="1">
      <alignment horizontal="center" vertical="top" wrapText="1"/>
    </xf>
    <xf numFmtId="0" fontId="45" fillId="20" borderId="2" xfId="0" applyFont="1" applyFill="1" applyBorder="1" applyAlignment="1">
      <alignment horizontal="left" vertical="top" wrapText="1"/>
    </xf>
    <xf numFmtId="0" fontId="45" fillId="20" borderId="58" xfId="0" applyFont="1" applyFill="1" applyBorder="1" applyAlignment="1">
      <alignment horizontal="left" vertical="top" wrapText="1"/>
    </xf>
    <xf numFmtId="0" fontId="41" fillId="0" borderId="79" xfId="0" applyFont="1" applyFill="1" applyBorder="1" applyAlignment="1" applyProtection="1">
      <alignment horizontal="center" vertical="center" wrapText="1"/>
    </xf>
    <xf numFmtId="0" fontId="41" fillId="0" borderId="134" xfId="0" applyFont="1" applyFill="1" applyBorder="1" applyAlignment="1" applyProtection="1">
      <alignment horizontal="center" vertical="center" wrapText="1"/>
    </xf>
    <xf numFmtId="0" fontId="62" fillId="0" borderId="0" xfId="0" applyFont="1" applyFill="1" applyAlignment="1" applyProtection="1">
      <alignment horizontal="left" vertical="top" wrapText="1"/>
    </xf>
    <xf numFmtId="0" fontId="38" fillId="0" borderId="93" xfId="25" applyFont="1" applyFill="1" applyBorder="1" applyAlignment="1" applyProtection="1">
      <alignment horizontal="left" vertical="center"/>
    </xf>
    <xf numFmtId="0" fontId="38" fillId="0" borderId="94" xfId="25" applyFont="1" applyFill="1" applyBorder="1" applyAlignment="1" applyProtection="1">
      <alignment horizontal="left" vertical="center"/>
    </xf>
    <xf numFmtId="0" fontId="38" fillId="0" borderId="95" xfId="25" applyFont="1" applyFill="1" applyBorder="1" applyAlignment="1" applyProtection="1">
      <alignment horizontal="left" vertical="center"/>
    </xf>
    <xf numFmtId="0" fontId="38" fillId="0" borderId="70" xfId="0" applyFont="1" applyFill="1" applyBorder="1" applyAlignment="1" applyProtection="1">
      <alignment horizontal="left" vertical="center" wrapText="1"/>
    </xf>
    <xf numFmtId="0" fontId="41" fillId="23" borderId="70" xfId="0" applyFont="1" applyFill="1" applyBorder="1" applyAlignment="1" applyProtection="1">
      <alignment horizontal="left" vertical="center" wrapText="1"/>
    </xf>
    <xf numFmtId="0" fontId="49" fillId="23" borderId="135" xfId="25" applyFont="1" applyFill="1" applyBorder="1" applyAlignment="1" applyProtection="1">
      <alignment horizontal="right"/>
    </xf>
    <xf numFmtId="0" fontId="49" fillId="23" borderId="90" xfId="25" applyFont="1" applyFill="1" applyBorder="1" applyAlignment="1" applyProtection="1">
      <alignment horizontal="right"/>
    </xf>
    <xf numFmtId="0" fontId="50" fillId="0" borderId="0" xfId="0" applyFont="1" applyFill="1" applyBorder="1" applyAlignment="1" applyProtection="1">
      <alignment horizontal="left" vertical="center"/>
    </xf>
    <xf numFmtId="1" fontId="41" fillId="22" borderId="40" xfId="25" applyNumberFormat="1" applyFont="1" applyFill="1" applyBorder="1" applyAlignment="1" applyProtection="1">
      <alignment horizontal="center" vertical="center" wrapText="1"/>
    </xf>
    <xf numFmtId="1" fontId="41" fillId="22" borderId="26" xfId="25" applyNumberFormat="1" applyFont="1" applyFill="1" applyBorder="1" applyAlignment="1" applyProtection="1">
      <alignment horizontal="center" vertical="center" wrapText="1"/>
    </xf>
    <xf numFmtId="0" fontId="63" fillId="15" borderId="59" xfId="25" applyFont="1" applyFill="1" applyBorder="1" applyAlignment="1" applyProtection="1">
      <alignment horizontal="left" vertical="center"/>
    </xf>
    <xf numFmtId="0" fontId="63" fillId="15" borderId="0" xfId="25" applyFont="1" applyFill="1" applyBorder="1" applyAlignment="1" applyProtection="1">
      <alignment horizontal="left" vertical="center"/>
    </xf>
    <xf numFmtId="0" fontId="63" fillId="15" borderId="60" xfId="25" applyFont="1" applyFill="1" applyBorder="1" applyAlignment="1" applyProtection="1">
      <alignment horizontal="left" vertical="center"/>
    </xf>
    <xf numFmtId="0" fontId="41" fillId="23" borderId="84" xfId="0" applyFont="1" applyFill="1" applyBorder="1" applyAlignment="1" applyProtection="1">
      <alignment horizontal="left" vertical="center" wrapText="1"/>
    </xf>
    <xf numFmtId="0" fontId="38" fillId="0" borderId="93" xfId="0" applyFont="1" applyFill="1" applyBorder="1" applyAlignment="1" applyProtection="1">
      <alignment horizontal="left" vertical="center" wrapText="1"/>
    </xf>
    <xf numFmtId="0" fontId="38" fillId="0" borderId="94" xfId="0" applyFont="1" applyFill="1" applyBorder="1" applyAlignment="1" applyProtection="1">
      <alignment horizontal="left" vertical="center" wrapText="1"/>
    </xf>
    <xf numFmtId="0" fontId="38" fillId="0" borderId="95" xfId="0" applyFont="1" applyFill="1" applyBorder="1" applyAlignment="1" applyProtection="1">
      <alignment horizontal="left" vertical="center" wrapText="1"/>
    </xf>
    <xf numFmtId="0" fontId="41" fillId="22" borderId="61" xfId="25" applyFont="1" applyFill="1" applyBorder="1" applyAlignment="1" applyProtection="1">
      <alignment horizontal="center" vertical="center"/>
    </xf>
    <xf numFmtId="0" fontId="41" fillId="22" borderId="62" xfId="25" applyFont="1" applyFill="1" applyBorder="1" applyAlignment="1" applyProtection="1">
      <alignment horizontal="center" vertical="center"/>
    </xf>
    <xf numFmtId="0" fontId="41" fillId="22" borderId="25" xfId="25" applyFont="1" applyFill="1" applyBorder="1" applyAlignment="1" applyProtection="1">
      <alignment horizontal="center" vertical="center"/>
    </xf>
    <xf numFmtId="0" fontId="41" fillId="22" borderId="31" xfId="25" applyFont="1" applyFill="1" applyBorder="1" applyAlignment="1" applyProtection="1">
      <alignment horizontal="center" vertical="center"/>
    </xf>
    <xf numFmtId="3" fontId="41" fillId="22" borderId="62" xfId="25" applyNumberFormat="1" applyFont="1" applyFill="1" applyBorder="1" applyAlignment="1" applyProtection="1">
      <alignment horizontal="center" vertical="center" wrapText="1"/>
    </xf>
    <xf numFmtId="3" fontId="41" fillId="22" borderId="31" xfId="25" applyNumberFormat="1" applyFont="1" applyFill="1" applyBorder="1" applyAlignment="1" applyProtection="1">
      <alignment horizontal="center" vertical="center" wrapText="1"/>
    </xf>
    <xf numFmtId="0" fontId="38" fillId="0" borderId="70" xfId="25" applyFont="1" applyFill="1" applyBorder="1" applyAlignment="1" applyProtection="1">
      <alignment horizontal="left" vertical="center"/>
    </xf>
    <xf numFmtId="0" fontId="50" fillId="0" borderId="14" xfId="0" applyFont="1" applyFill="1" applyBorder="1" applyAlignment="1" applyProtection="1">
      <alignment horizontal="left" vertical="center"/>
    </xf>
    <xf numFmtId="0" fontId="39" fillId="0" borderId="96" xfId="0" applyFont="1" applyFill="1" applyBorder="1" applyAlignment="1" applyProtection="1">
      <alignment horizontal="left" vertical="center" wrapText="1"/>
    </xf>
    <xf numFmtId="0" fontId="52" fillId="23" borderId="136" xfId="25" applyFont="1" applyFill="1" applyBorder="1" applyAlignment="1" applyProtection="1">
      <alignment horizontal="right"/>
    </xf>
    <xf numFmtId="0" fontId="52" fillId="23" borderId="92" xfId="25" applyFont="1" applyFill="1" applyBorder="1" applyAlignment="1" applyProtection="1">
      <alignment horizontal="right"/>
    </xf>
    <xf numFmtId="0" fontId="39" fillId="0" borderId="70" xfId="0" applyFont="1" applyFill="1" applyBorder="1" applyAlignment="1" applyProtection="1">
      <alignment horizontal="left" vertical="center" wrapText="1"/>
    </xf>
    <xf numFmtId="0" fontId="40" fillId="23" borderId="70" xfId="0" applyFont="1" applyFill="1" applyBorder="1" applyAlignment="1" applyProtection="1">
      <alignment horizontal="left" vertical="center" wrapText="1"/>
    </xf>
    <xf numFmtId="0" fontId="39" fillId="0" borderId="71" xfId="0" applyFont="1" applyFill="1" applyBorder="1" applyAlignment="1" applyProtection="1">
      <alignment horizontal="left" vertical="center" wrapText="1"/>
    </xf>
    <xf numFmtId="0" fontId="39" fillId="0" borderId="93" xfId="0" applyFont="1" applyFill="1" applyBorder="1" applyAlignment="1" applyProtection="1">
      <alignment horizontal="left" vertical="center" wrapText="1"/>
    </xf>
    <xf numFmtId="0" fontId="39" fillId="0" borderId="94" xfId="0" applyFont="1" applyFill="1" applyBorder="1" applyAlignment="1" applyProtection="1">
      <alignment horizontal="left" vertical="center" wrapText="1"/>
    </xf>
    <xf numFmtId="0" fontId="39" fillId="0" borderId="95" xfId="0" applyFont="1" applyFill="1" applyBorder="1" applyAlignment="1" applyProtection="1">
      <alignment horizontal="left" vertical="center" wrapText="1"/>
    </xf>
    <xf numFmtId="0" fontId="39" fillId="0" borderId="70" xfId="25" applyFont="1" applyFill="1" applyBorder="1" applyAlignment="1" applyProtection="1">
      <alignment horizontal="left" vertical="center"/>
    </xf>
    <xf numFmtId="0" fontId="39" fillId="0" borderId="93" xfId="25" applyFont="1" applyFill="1" applyBorder="1" applyAlignment="1" applyProtection="1">
      <alignment horizontal="left" vertical="center"/>
    </xf>
    <xf numFmtId="0" fontId="39" fillId="0" borderId="94" xfId="25" applyFont="1" applyFill="1" applyBorder="1" applyAlignment="1" applyProtection="1">
      <alignment horizontal="left" vertical="center"/>
    </xf>
    <xf numFmtId="0" fontId="39" fillId="0" borderId="95" xfId="25" applyFont="1" applyFill="1" applyBorder="1" applyAlignment="1" applyProtection="1">
      <alignment horizontal="left" vertical="center"/>
    </xf>
    <xf numFmtId="0" fontId="40" fillId="0" borderId="137" xfId="0" applyFont="1" applyFill="1" applyBorder="1" applyAlignment="1" applyProtection="1">
      <alignment horizontal="center"/>
    </xf>
    <xf numFmtId="0" fontId="40" fillId="0" borderId="11" xfId="0" applyFont="1" applyFill="1" applyBorder="1" applyAlignment="1" applyProtection="1">
      <alignment horizontal="center" vertical="center"/>
    </xf>
    <xf numFmtId="0" fontId="40" fillId="0" borderId="134" xfId="0" applyFont="1" applyFill="1" applyBorder="1" applyAlignment="1" applyProtection="1">
      <alignment horizontal="center" vertical="center"/>
    </xf>
    <xf numFmtId="0" fontId="39" fillId="16" borderId="2" xfId="0" applyFont="1" applyFill="1" applyBorder="1" applyAlignment="1">
      <alignment horizontal="left" vertical="center" wrapText="1"/>
    </xf>
    <xf numFmtId="0" fontId="39" fillId="16" borderId="4" xfId="0" applyFont="1" applyFill="1" applyBorder="1" applyAlignment="1">
      <alignment horizontal="left" vertical="center" wrapText="1"/>
    </xf>
    <xf numFmtId="0" fontId="40" fillId="22" borderId="31" xfId="25" applyFont="1" applyFill="1" applyBorder="1" applyAlignment="1" applyProtection="1">
      <alignment horizontal="center" vertical="center"/>
    </xf>
    <xf numFmtId="3" fontId="40" fillId="22" borderId="31" xfId="25" applyNumberFormat="1" applyFont="1" applyFill="1" applyBorder="1" applyAlignment="1" applyProtection="1">
      <alignment horizontal="center" vertical="center" wrapText="1"/>
    </xf>
    <xf numFmtId="1" fontId="40" fillId="22" borderId="31" xfId="25" applyNumberFormat="1" applyFont="1" applyFill="1" applyBorder="1" applyAlignment="1" applyProtection="1">
      <alignment horizontal="center" vertical="center" wrapText="1"/>
    </xf>
    <xf numFmtId="0" fontId="46" fillId="15" borderId="0" xfId="25" applyFont="1" applyFill="1" applyBorder="1" applyAlignment="1" applyProtection="1">
      <alignment horizontal="left" vertical="center"/>
    </xf>
    <xf numFmtId="0" fontId="40" fillId="23" borderId="84" xfId="0" applyFont="1" applyFill="1" applyBorder="1" applyAlignment="1" applyProtection="1">
      <alignment horizontal="left" vertical="center" wrapText="1"/>
    </xf>
    <xf numFmtId="168" fontId="27" fillId="22" borderId="138" xfId="0" applyNumberFormat="1" applyFont="1" applyFill="1" applyBorder="1" applyAlignment="1" applyProtection="1">
      <alignment horizontal="right" vertical="center"/>
    </xf>
    <xf numFmtId="168" fontId="27" fillId="22" borderId="110" xfId="0" applyNumberFormat="1" applyFont="1" applyFill="1" applyBorder="1" applyAlignment="1" applyProtection="1">
      <alignment horizontal="right" vertical="center"/>
    </xf>
    <xf numFmtId="0" fontId="47" fillId="22" borderId="139" xfId="0" applyFont="1" applyFill="1" applyBorder="1" applyAlignment="1" applyProtection="1">
      <alignment horizontal="center" vertical="center" wrapText="1"/>
    </xf>
    <xf numFmtId="0" fontId="47" fillId="22" borderId="140" xfId="0" applyFont="1" applyFill="1" applyBorder="1" applyAlignment="1" applyProtection="1">
      <alignment horizontal="center" vertical="center" wrapText="1"/>
    </xf>
    <xf numFmtId="0" fontId="47" fillId="22" borderId="141" xfId="0" applyFont="1" applyFill="1" applyBorder="1" applyAlignment="1" applyProtection="1">
      <alignment horizontal="center" vertical="center" wrapText="1"/>
    </xf>
    <xf numFmtId="0" fontId="47" fillId="22" borderId="142" xfId="0" applyFont="1" applyFill="1" applyBorder="1" applyAlignment="1" applyProtection="1">
      <alignment horizontal="center" vertical="center" wrapText="1"/>
    </xf>
    <xf numFmtId="164" fontId="47" fillId="22" borderId="143" xfId="0" applyNumberFormat="1" applyFont="1" applyFill="1" applyBorder="1" applyAlignment="1" applyProtection="1">
      <alignment horizontal="center" vertical="center" wrapText="1"/>
    </xf>
    <xf numFmtId="164" fontId="47" fillId="22" borderId="144" xfId="0" applyNumberFormat="1" applyFont="1" applyFill="1" applyBorder="1" applyAlignment="1" applyProtection="1">
      <alignment horizontal="center" vertical="center" wrapText="1"/>
    </xf>
    <xf numFmtId="168" fontId="51" fillId="0" borderId="145" xfId="0" applyNumberFormat="1" applyFont="1" applyBorder="1" applyAlignment="1" applyProtection="1">
      <alignment horizontal="center" vertical="center" wrapText="1"/>
    </xf>
    <xf numFmtId="168" fontId="51" fillId="0" borderId="146" xfId="0" applyNumberFormat="1" applyFont="1" applyBorder="1" applyAlignment="1" applyProtection="1">
      <alignment horizontal="center" vertical="center"/>
    </xf>
    <xf numFmtId="168" fontId="50" fillId="0" borderId="147" xfId="0" applyNumberFormat="1" applyFont="1" applyBorder="1" applyAlignment="1" applyProtection="1">
      <alignment horizontal="left" vertical="top"/>
    </xf>
    <xf numFmtId="168" fontId="50" fillId="0" borderId="115" xfId="0" applyNumberFormat="1" applyFont="1" applyBorder="1" applyAlignment="1" applyProtection="1">
      <alignment horizontal="left" vertical="top"/>
    </xf>
    <xf numFmtId="41" fontId="40" fillId="22" borderId="161" xfId="0" applyNumberFormat="1" applyFont="1" applyFill="1" applyBorder="1" applyAlignment="1">
      <alignment horizontal="center" vertical="center" wrapText="1"/>
    </xf>
    <xf numFmtId="41" fontId="40" fillId="22" borderId="162" xfId="0" applyNumberFormat="1" applyFont="1" applyFill="1" applyBorder="1" applyAlignment="1">
      <alignment horizontal="center" vertical="center" wrapText="1"/>
    </xf>
    <xf numFmtId="41" fontId="40" fillId="22" borderId="153" xfId="0" applyNumberFormat="1" applyFont="1" applyFill="1" applyBorder="1" applyAlignment="1">
      <alignment horizontal="center" vertical="center" wrapText="1"/>
    </xf>
    <xf numFmtId="164" fontId="40" fillId="22" borderId="148" xfId="0" applyNumberFormat="1" applyFont="1" applyFill="1" applyBorder="1" applyAlignment="1">
      <alignment horizontal="center" vertical="center" wrapText="1"/>
    </xf>
    <xf numFmtId="164" fontId="40" fillId="22" borderId="149" xfId="0" applyNumberFormat="1" applyFont="1" applyFill="1" applyBorder="1" applyAlignment="1">
      <alignment horizontal="center" vertical="center" wrapText="1"/>
    </xf>
    <xf numFmtId="0" fontId="62" fillId="0" borderId="150" xfId="0" applyFont="1" applyFill="1" applyBorder="1" applyAlignment="1">
      <alignment horizontal="left" vertical="top" wrapText="1"/>
    </xf>
    <xf numFmtId="0" fontId="62" fillId="0" borderId="151" xfId="0" applyFont="1" applyFill="1" applyBorder="1" applyAlignment="1">
      <alignment horizontal="left" vertical="top"/>
    </xf>
    <xf numFmtId="0" fontId="62" fillId="0" borderId="152" xfId="0" applyFont="1" applyFill="1" applyBorder="1" applyAlignment="1">
      <alignment horizontal="left" vertical="top"/>
    </xf>
    <xf numFmtId="0" fontId="50" fillId="0" borderId="121" xfId="0" applyFont="1" applyFill="1" applyBorder="1" applyAlignment="1">
      <alignment horizontal="left"/>
    </xf>
    <xf numFmtId="0" fontId="50" fillId="0" borderId="0" xfId="0" applyFont="1" applyFill="1" applyBorder="1" applyAlignment="1">
      <alignment horizontal="left"/>
    </xf>
    <xf numFmtId="0" fontId="50" fillId="0" borderId="116" xfId="0" applyFont="1" applyFill="1" applyBorder="1" applyAlignment="1">
      <alignment horizontal="left"/>
    </xf>
    <xf numFmtId="41" fontId="40" fillId="22" borderId="154" xfId="0" applyNumberFormat="1" applyFont="1" applyFill="1" applyBorder="1" applyAlignment="1">
      <alignment horizontal="center" vertical="center" wrapText="1"/>
    </xf>
    <xf numFmtId="41" fontId="40" fillId="22" borderId="155" xfId="0" applyNumberFormat="1" applyFont="1" applyFill="1" applyBorder="1" applyAlignment="1">
      <alignment horizontal="center" vertical="center" wrapText="1"/>
    </xf>
    <xf numFmtId="41" fontId="40" fillId="22" borderId="156" xfId="0" applyNumberFormat="1" applyFont="1" applyFill="1" applyBorder="1" applyAlignment="1">
      <alignment horizontal="center" vertical="center" wrapText="1"/>
    </xf>
    <xf numFmtId="0" fontId="40" fillId="22" borderId="157" xfId="0" applyFont="1" applyFill="1" applyBorder="1" applyAlignment="1">
      <alignment horizontal="center" vertical="center" wrapText="1"/>
    </xf>
    <xf numFmtId="0" fontId="40" fillId="22" borderId="158" xfId="0" applyFont="1" applyFill="1" applyBorder="1" applyAlignment="1">
      <alignment horizontal="center" vertical="center" wrapText="1"/>
    </xf>
    <xf numFmtId="0" fontId="40" fillId="22" borderId="159" xfId="0" applyFont="1" applyFill="1" applyBorder="1" applyAlignment="1">
      <alignment horizontal="center" vertical="center" wrapText="1"/>
    </xf>
    <xf numFmtId="0" fontId="40" fillId="22" borderId="155" xfId="0" applyFont="1" applyFill="1" applyBorder="1" applyAlignment="1">
      <alignment horizontal="center" vertical="center" wrapText="1"/>
    </xf>
    <xf numFmtId="41" fontId="40" fillId="22" borderId="160" xfId="0" applyNumberFormat="1" applyFont="1" applyFill="1" applyBorder="1" applyAlignment="1">
      <alignment horizontal="center" vertical="center" wrapText="1"/>
    </xf>
    <xf numFmtId="41" fontId="40" fillId="22" borderId="0" xfId="0" applyNumberFormat="1" applyFont="1" applyFill="1" applyBorder="1" applyAlignment="1">
      <alignment horizontal="center" vertical="center" wrapText="1"/>
    </xf>
    <xf numFmtId="0" fontId="0" fillId="22" borderId="0" xfId="0" applyFont="1" applyFill="1" applyBorder="1"/>
    <xf numFmtId="0" fontId="69" fillId="36" borderId="189" xfId="0" applyFont="1" applyFill="1" applyBorder="1" applyAlignment="1">
      <alignment horizontal="center" wrapText="1"/>
    </xf>
    <xf numFmtId="0" fontId="69" fillId="36" borderId="187" xfId="0" applyFont="1" applyFill="1" applyBorder="1" applyAlignment="1">
      <alignment horizontal="center" wrapText="1"/>
    </xf>
    <xf numFmtId="0" fontId="69" fillId="36" borderId="190" xfId="0" applyFont="1" applyFill="1" applyBorder="1" applyAlignment="1">
      <alignment horizontal="center" wrapText="1"/>
    </xf>
    <xf numFmtId="0" fontId="69" fillId="36" borderId="68" xfId="0" applyFont="1" applyFill="1" applyBorder="1" applyAlignment="1">
      <alignment horizontal="center"/>
    </xf>
    <xf numFmtId="0" fontId="69" fillId="36" borderId="48" xfId="0" applyFont="1" applyFill="1" applyBorder="1" applyAlignment="1">
      <alignment horizontal="center"/>
    </xf>
    <xf numFmtId="0" fontId="69" fillId="36" borderId="37" xfId="0" applyFont="1" applyFill="1" applyBorder="1" applyAlignment="1">
      <alignment horizontal="center"/>
    </xf>
    <xf numFmtId="0" fontId="69" fillId="36" borderId="17" xfId="0" applyFont="1" applyFill="1" applyBorder="1" applyAlignment="1">
      <alignment horizontal="center"/>
    </xf>
    <xf numFmtId="0" fontId="69" fillId="36" borderId="35" xfId="0" applyFont="1" applyFill="1" applyBorder="1" applyAlignment="1">
      <alignment horizontal="center" wrapText="1"/>
    </xf>
    <xf numFmtId="0" fontId="69" fillId="36" borderId="43" xfId="0" applyFont="1" applyFill="1" applyBorder="1" applyAlignment="1">
      <alignment horizontal="center" wrapText="1"/>
    </xf>
    <xf numFmtId="0" fontId="69" fillId="36" borderId="36" xfId="0" applyFont="1" applyFill="1" applyBorder="1" applyAlignment="1">
      <alignment horizontal="center" wrapText="1"/>
    </xf>
    <xf numFmtId="0" fontId="69" fillId="36" borderId="32" xfId="0" applyFont="1" applyFill="1" applyBorder="1" applyAlignment="1">
      <alignment horizontal="center" wrapText="1"/>
    </xf>
    <xf numFmtId="0" fontId="70" fillId="36" borderId="35" xfId="0" applyFont="1" applyFill="1" applyBorder="1" applyAlignment="1">
      <alignment horizontal="center" vertical="center" wrapText="1"/>
    </xf>
    <xf numFmtId="0" fontId="70" fillId="36" borderId="43" xfId="0" applyFont="1" applyFill="1" applyBorder="1" applyAlignment="1">
      <alignment horizontal="center" vertical="center" wrapText="1"/>
    </xf>
    <xf numFmtId="0" fontId="70" fillId="36" borderId="36" xfId="0" applyFont="1" applyFill="1" applyBorder="1" applyAlignment="1">
      <alignment horizontal="center" vertical="center" wrapText="1"/>
    </xf>
    <xf numFmtId="0" fontId="70" fillId="36" borderId="32" xfId="0" applyFont="1" applyFill="1" applyBorder="1" applyAlignment="1">
      <alignment horizontal="center" vertical="center" wrapText="1"/>
    </xf>
    <xf numFmtId="0" fontId="70" fillId="36" borderId="12" xfId="0" applyFont="1" applyFill="1" applyBorder="1" applyAlignment="1">
      <alignment horizontal="center" vertical="center" wrapText="1"/>
    </xf>
    <xf numFmtId="0" fontId="70" fillId="36" borderId="29" xfId="0" applyFont="1" applyFill="1" applyBorder="1" applyAlignment="1">
      <alignment horizontal="center" vertical="center" wrapText="1"/>
    </xf>
    <xf numFmtId="0" fontId="35" fillId="30" borderId="4" xfId="0" applyFont="1" applyFill="1" applyBorder="1" applyAlignment="1">
      <alignment horizontal="center" wrapText="1"/>
    </xf>
    <xf numFmtId="0" fontId="35" fillId="30" borderId="2" xfId="0" applyFont="1" applyFill="1" applyBorder="1" applyAlignment="1">
      <alignment horizontal="center" wrapText="1"/>
    </xf>
    <xf numFmtId="43" fontId="37" fillId="16" borderId="3" xfId="23" applyFont="1" applyFill="1" applyBorder="1" applyAlignment="1" applyProtection="1">
      <alignment horizontal="right" vertical="center" wrapText="1"/>
      <protection locked="0"/>
    </xf>
    <xf numFmtId="43" fontId="37" fillId="16" borderId="2" xfId="23" applyFont="1" applyFill="1" applyBorder="1" applyAlignment="1" applyProtection="1">
      <alignment horizontal="right" vertical="center" wrapText="1"/>
      <protection locked="0"/>
    </xf>
    <xf numFmtId="43" fontId="37" fillId="16" borderId="58" xfId="23" applyFont="1" applyFill="1" applyBorder="1" applyAlignment="1" applyProtection="1">
      <alignment horizontal="right" vertical="center" wrapText="1"/>
      <protection locked="0"/>
    </xf>
    <xf numFmtId="0" fontId="37" fillId="0" borderId="19" xfId="0" applyFont="1" applyFill="1" applyBorder="1" applyAlignment="1" applyProtection="1">
      <alignment horizontal="justify" vertical="top" wrapText="1"/>
      <protection locked="0"/>
    </xf>
    <xf numFmtId="0" fontId="37" fillId="0" borderId="2" xfId="0" applyFont="1" applyFill="1" applyBorder="1" applyAlignment="1" applyProtection="1">
      <alignment horizontal="justify" vertical="top" wrapText="1"/>
      <protection locked="0"/>
    </xf>
    <xf numFmtId="0" fontId="37" fillId="0" borderId="4" xfId="0" applyFont="1" applyFill="1" applyBorder="1" applyAlignment="1" applyProtection="1">
      <alignment horizontal="justify" vertical="top" wrapText="1"/>
      <protection locked="0"/>
    </xf>
    <xf numFmtId="0" fontId="37" fillId="0" borderId="31" xfId="0" applyFont="1" applyFill="1" applyBorder="1" applyAlignment="1" applyProtection="1">
      <alignment horizontal="left" vertical="top" wrapText="1"/>
      <protection locked="0"/>
    </xf>
    <xf numFmtId="0" fontId="37" fillId="0" borderId="31" xfId="0" applyFont="1" applyFill="1" applyBorder="1" applyAlignment="1" applyProtection="1">
      <alignment horizontal="center" vertical="center" wrapText="1"/>
      <protection locked="0"/>
    </xf>
    <xf numFmtId="169" fontId="37" fillId="0" borderId="31" xfId="0" applyNumberFormat="1" applyFont="1" applyFill="1" applyBorder="1" applyAlignment="1" applyProtection="1">
      <alignment horizontal="center" vertical="center"/>
      <protection locked="0"/>
    </xf>
    <xf numFmtId="43" fontId="37" fillId="0" borderId="31" xfId="23" applyFont="1" applyFill="1" applyBorder="1" applyAlignment="1" applyProtection="1">
      <alignment horizontal="right" vertical="center"/>
      <protection locked="0"/>
    </xf>
    <xf numFmtId="43" fontId="37" fillId="16" borderId="31" xfId="23" applyFont="1" applyFill="1" applyBorder="1" applyAlignment="1" applyProtection="1">
      <alignment horizontal="right" vertical="center" wrapText="1"/>
      <protection locked="0"/>
    </xf>
    <xf numFmtId="43" fontId="37" fillId="0" borderId="3" xfId="23" applyFont="1" applyFill="1" applyBorder="1" applyAlignment="1" applyProtection="1">
      <alignment horizontal="right" vertical="center" wrapText="1"/>
      <protection locked="0"/>
    </xf>
    <xf numFmtId="43" fontId="37" fillId="0" borderId="2" xfId="23" applyFont="1" applyFill="1" applyBorder="1" applyAlignment="1" applyProtection="1">
      <alignment horizontal="right" vertical="center" wrapText="1"/>
      <protection locked="0"/>
    </xf>
    <xf numFmtId="43" fontId="37" fillId="0" borderId="4" xfId="23" applyFont="1" applyFill="1" applyBorder="1" applyAlignment="1" applyProtection="1">
      <alignment horizontal="right" vertical="center" wrapText="1"/>
      <protection locked="0"/>
    </xf>
    <xf numFmtId="43" fontId="37" fillId="0" borderId="31" xfId="23" applyFont="1" applyFill="1" applyBorder="1" applyAlignment="1" applyProtection="1">
      <alignment horizontal="right" vertical="center" wrapText="1"/>
      <protection locked="0"/>
    </xf>
    <xf numFmtId="43" fontId="37" fillId="16" borderId="5" xfId="23" applyFont="1" applyFill="1" applyBorder="1" applyAlignment="1" applyProtection="1">
      <alignment horizontal="right" vertical="center" wrapText="1"/>
      <protection locked="0"/>
    </xf>
    <xf numFmtId="0" fontId="37" fillId="0" borderId="3" xfId="0" applyFont="1" applyFill="1" applyBorder="1" applyAlignment="1" applyProtection="1">
      <alignment horizontal="left" vertical="top" wrapText="1"/>
      <protection locked="0"/>
    </xf>
    <xf numFmtId="0" fontId="37" fillId="0" borderId="2" xfId="0" applyFont="1" applyFill="1" applyBorder="1" applyAlignment="1" applyProtection="1">
      <alignment horizontal="left" vertical="top" wrapText="1"/>
      <protection locked="0"/>
    </xf>
    <xf numFmtId="0" fontId="37" fillId="0" borderId="4" xfId="0" applyFont="1" applyFill="1" applyBorder="1" applyAlignment="1" applyProtection="1">
      <alignment horizontal="left" vertical="top" wrapText="1"/>
      <protection locked="0"/>
    </xf>
    <xf numFmtId="0" fontId="37" fillId="0" borderId="3" xfId="0" applyFont="1" applyFill="1" applyBorder="1" applyAlignment="1" applyProtection="1">
      <alignment horizontal="center" vertical="center" wrapText="1"/>
      <protection locked="0"/>
    </xf>
    <xf numFmtId="0" fontId="37" fillId="0" borderId="2" xfId="0" applyFont="1" applyFill="1" applyBorder="1" applyAlignment="1" applyProtection="1">
      <alignment horizontal="center" vertical="center" wrapText="1"/>
      <protection locked="0"/>
    </xf>
    <xf numFmtId="0" fontId="37" fillId="0" borderId="4" xfId="0" applyFont="1" applyFill="1" applyBorder="1" applyAlignment="1" applyProtection="1">
      <alignment horizontal="center" vertical="center" wrapText="1"/>
      <protection locked="0"/>
    </xf>
    <xf numFmtId="169" fontId="37" fillId="0" borderId="3" xfId="0" applyNumberFormat="1" applyFont="1" applyFill="1" applyBorder="1" applyAlignment="1" applyProtection="1">
      <alignment horizontal="center" vertical="center"/>
      <protection locked="0"/>
    </xf>
    <xf numFmtId="169" fontId="37" fillId="0" borderId="2" xfId="0" applyNumberFormat="1" applyFont="1" applyFill="1" applyBorder="1" applyAlignment="1" applyProtection="1">
      <alignment horizontal="center" vertical="center"/>
      <protection locked="0"/>
    </xf>
    <xf numFmtId="169" fontId="37" fillId="0" borderId="4" xfId="0" applyNumberFormat="1" applyFont="1" applyFill="1" applyBorder="1" applyAlignment="1" applyProtection="1">
      <alignment horizontal="center" vertical="center"/>
      <protection locked="0"/>
    </xf>
    <xf numFmtId="43" fontId="37" fillId="0" borderId="3" xfId="23" applyFont="1" applyFill="1" applyBorder="1" applyAlignment="1" applyProtection="1">
      <alignment horizontal="right" vertical="center"/>
      <protection locked="0"/>
    </xf>
    <xf numFmtId="43" fontId="37" fillId="0" borderId="2" xfId="23" applyFont="1" applyFill="1" applyBorder="1" applyAlignment="1" applyProtection="1">
      <alignment horizontal="right" vertical="center"/>
      <protection locked="0"/>
    </xf>
    <xf numFmtId="43" fontId="37" fillId="0" borderId="4" xfId="23" applyFont="1" applyFill="1" applyBorder="1" applyAlignment="1" applyProtection="1">
      <alignment horizontal="right" vertical="center"/>
      <protection locked="0"/>
    </xf>
    <xf numFmtId="43" fontId="37" fillId="35" borderId="31" xfId="23" applyFont="1" applyFill="1" applyBorder="1" applyAlignment="1" applyProtection="1">
      <alignment horizontal="right" vertical="center" wrapText="1"/>
      <protection locked="0"/>
    </xf>
    <xf numFmtId="0" fontId="35" fillId="24" borderId="63" xfId="0" applyFont="1" applyFill="1" applyBorder="1" applyAlignment="1" applyProtection="1">
      <alignment horizontal="right" vertical="center" wrapText="1"/>
      <protection locked="0"/>
    </xf>
    <xf numFmtId="0" fontId="35" fillId="24" borderId="64" xfId="0" applyFont="1" applyFill="1" applyBorder="1" applyAlignment="1" applyProtection="1">
      <alignment horizontal="right" vertical="center" wrapText="1"/>
      <protection locked="0"/>
    </xf>
    <xf numFmtId="0" fontId="35" fillId="24" borderId="65" xfId="0" applyFont="1" applyFill="1" applyBorder="1" applyAlignment="1" applyProtection="1">
      <alignment horizontal="right" vertical="center" wrapText="1"/>
      <protection locked="0"/>
    </xf>
    <xf numFmtId="169" fontId="35" fillId="24" borderId="44" xfId="0" applyNumberFormat="1" applyFont="1" applyFill="1" applyBorder="1" applyAlignment="1" applyProtection="1">
      <alignment horizontal="center" vertical="center"/>
      <protection locked="0"/>
    </xf>
    <xf numFmtId="44" fontId="35" fillId="24" borderId="44" xfId="24" applyNumberFormat="1" applyFont="1" applyFill="1" applyBorder="1" applyAlignment="1" applyProtection="1">
      <alignment horizontal="right" vertical="center"/>
      <protection locked="0"/>
    </xf>
    <xf numFmtId="44" fontId="35" fillId="24" borderId="44" xfId="0" applyNumberFormat="1" applyFont="1" applyFill="1" applyBorder="1" applyAlignment="1" applyProtection="1">
      <alignment horizontal="right" vertical="center" wrapText="1"/>
      <protection locked="0"/>
    </xf>
    <xf numFmtId="43" fontId="37" fillId="16" borderId="30" xfId="23" applyFont="1" applyFill="1" applyBorder="1" applyAlignment="1" applyProtection="1">
      <alignment horizontal="right" vertical="center" wrapText="1"/>
      <protection locked="0"/>
    </xf>
    <xf numFmtId="43" fontId="37" fillId="16" borderId="66" xfId="23" applyFont="1" applyFill="1" applyBorder="1" applyAlignment="1" applyProtection="1">
      <alignment horizontal="right" vertical="center" wrapText="1"/>
      <protection locked="0"/>
    </xf>
    <xf numFmtId="43" fontId="37" fillId="0" borderId="30" xfId="23" applyFont="1" applyFill="1" applyBorder="1" applyAlignment="1" applyProtection="1">
      <alignment horizontal="right" vertical="center" wrapText="1"/>
      <protection locked="0"/>
    </xf>
    <xf numFmtId="3" fontId="37" fillId="0" borderId="0" xfId="0" applyNumberFormat="1" applyFont="1" applyAlignment="1">
      <alignment horizontal="center"/>
    </xf>
    <xf numFmtId="0" fontId="37" fillId="0" borderId="0" xfId="0" applyFont="1" applyAlignment="1">
      <alignment horizontal="center"/>
    </xf>
    <xf numFmtId="43" fontId="37" fillId="0" borderId="163" xfId="23" applyFont="1" applyFill="1" applyBorder="1" applyAlignment="1" applyProtection="1">
      <alignment horizontal="right" vertical="center" wrapText="1"/>
      <protection locked="0"/>
    </xf>
    <xf numFmtId="43" fontId="37" fillId="0" borderId="164" xfId="23" applyFont="1" applyFill="1" applyBorder="1" applyAlignment="1" applyProtection="1">
      <alignment horizontal="right" vertical="center" wrapText="1"/>
      <protection locked="0"/>
    </xf>
    <xf numFmtId="43" fontId="37" fillId="0" borderId="165" xfId="23" applyFont="1" applyFill="1" applyBorder="1" applyAlignment="1" applyProtection="1">
      <alignment horizontal="right" vertical="center" wrapText="1"/>
      <protection locked="0"/>
    </xf>
    <xf numFmtId="169" fontId="37" fillId="0" borderId="0" xfId="24" applyNumberFormat="1" applyFont="1" applyBorder="1" applyAlignment="1" applyProtection="1">
      <alignment horizontal="center"/>
      <protection locked="0"/>
    </xf>
    <xf numFmtId="3" fontId="37" fillId="0" borderId="0" xfId="0" applyNumberFormat="1" applyFont="1" applyBorder="1" applyAlignment="1" applyProtection="1">
      <alignment horizontal="center"/>
      <protection locked="0"/>
    </xf>
    <xf numFmtId="43" fontId="37" fillId="0" borderId="166" xfId="23" applyFont="1" applyFill="1" applyBorder="1" applyAlignment="1" applyProtection="1">
      <alignment horizontal="right" vertical="center" wrapText="1"/>
      <protection locked="0"/>
    </xf>
    <xf numFmtId="43" fontId="37" fillId="0" borderId="167" xfId="23" applyFont="1" applyFill="1" applyBorder="1" applyAlignment="1" applyProtection="1">
      <alignment horizontal="right" vertical="center" wrapText="1"/>
      <protection locked="0"/>
    </xf>
    <xf numFmtId="43" fontId="37" fillId="0" borderId="168" xfId="23" applyFont="1" applyFill="1" applyBorder="1" applyAlignment="1" applyProtection="1">
      <alignment horizontal="right" vertical="center" wrapText="1"/>
      <protection locked="0"/>
    </xf>
    <xf numFmtId="0" fontId="35" fillId="22" borderId="16" xfId="0" applyFont="1" applyFill="1" applyBorder="1" applyAlignment="1" applyProtection="1">
      <alignment horizontal="center"/>
    </xf>
    <xf numFmtId="0" fontId="35" fillId="22" borderId="11" xfId="0" applyFont="1" applyFill="1" applyBorder="1" applyAlignment="1" applyProtection="1">
      <alignment horizontal="center"/>
    </xf>
    <xf numFmtId="0" fontId="35" fillId="22" borderId="12" xfId="0" applyFont="1" applyFill="1" applyBorder="1" applyAlignment="1" applyProtection="1">
      <alignment horizontal="center"/>
    </xf>
    <xf numFmtId="0" fontId="35" fillId="22" borderId="15" xfId="0" applyFont="1" applyFill="1" applyBorder="1" applyAlignment="1" applyProtection="1">
      <alignment horizontal="center" vertical="center"/>
    </xf>
    <xf numFmtId="0" fontId="35" fillId="22" borderId="14" xfId="0" applyFont="1" applyFill="1" applyBorder="1" applyAlignment="1" applyProtection="1">
      <alignment horizontal="center" vertical="center"/>
    </xf>
    <xf numFmtId="0" fontId="35" fillId="22" borderId="24" xfId="0" applyFont="1" applyFill="1" applyBorder="1" applyAlignment="1" applyProtection="1">
      <alignment horizontal="center" vertical="center"/>
    </xf>
    <xf numFmtId="0" fontId="35" fillId="22" borderId="17" xfId="0" applyFont="1" applyFill="1" applyBorder="1" applyAlignment="1" applyProtection="1">
      <alignment horizontal="center" vertical="center" wrapText="1"/>
    </xf>
    <xf numFmtId="0" fontId="35" fillId="22" borderId="0" xfId="0" applyFont="1" applyFill="1" applyBorder="1" applyAlignment="1" applyProtection="1">
      <alignment horizontal="center" vertical="center" wrapText="1"/>
    </xf>
    <xf numFmtId="0" fontId="35" fillId="22" borderId="29" xfId="0" applyFont="1" applyFill="1" applyBorder="1" applyAlignment="1" applyProtection="1">
      <alignment horizontal="center" vertical="center" wrapText="1"/>
    </xf>
    <xf numFmtId="0" fontId="35" fillId="22" borderId="17" xfId="0" applyFont="1" applyFill="1" applyBorder="1" applyAlignment="1" applyProtection="1">
      <alignment horizontal="center" vertical="center"/>
    </xf>
    <xf numFmtId="0" fontId="35" fillId="22" borderId="0" xfId="0" applyFont="1" applyFill="1" applyBorder="1" applyAlignment="1" applyProtection="1">
      <alignment horizontal="center" vertical="center"/>
    </xf>
    <xf numFmtId="0" fontId="35" fillId="22" borderId="29" xfId="0" applyFont="1" applyFill="1" applyBorder="1" applyAlignment="1" applyProtection="1">
      <alignment horizontal="center" vertical="center"/>
    </xf>
    <xf numFmtId="0" fontId="35" fillId="22" borderId="46" xfId="0" applyFont="1" applyFill="1" applyBorder="1" applyAlignment="1" applyProtection="1">
      <alignment horizontal="center" vertical="center"/>
    </xf>
    <xf numFmtId="0" fontId="35" fillId="22" borderId="15" xfId="0" applyFont="1" applyFill="1" applyBorder="1" applyAlignment="1" applyProtection="1">
      <alignment horizontal="center" wrapText="1"/>
    </xf>
    <xf numFmtId="0" fontId="35" fillId="22" borderId="14" xfId="0" applyFont="1" applyFill="1" applyBorder="1" applyAlignment="1" applyProtection="1">
      <alignment horizontal="center" wrapText="1"/>
    </xf>
    <xf numFmtId="0" fontId="35" fillId="22" borderId="24" xfId="0" applyFont="1" applyFill="1" applyBorder="1" applyAlignment="1" applyProtection="1">
      <alignment horizontal="center" wrapText="1"/>
    </xf>
    <xf numFmtId="0" fontId="50" fillId="0" borderId="51" xfId="0" applyFont="1" applyFill="1" applyBorder="1" applyAlignment="1" applyProtection="1">
      <alignment horizontal="center" vertical="center"/>
    </xf>
    <xf numFmtId="0" fontId="50" fillId="0" borderId="57" xfId="0" applyFont="1" applyFill="1" applyBorder="1" applyAlignment="1" applyProtection="1">
      <alignment horizontal="center" vertical="center"/>
    </xf>
    <xf numFmtId="0" fontId="50" fillId="0" borderId="52" xfId="0" applyFont="1" applyFill="1" applyBorder="1" applyAlignment="1" applyProtection="1">
      <alignment horizontal="center" vertical="center"/>
    </xf>
    <xf numFmtId="0" fontId="50" fillId="0" borderId="0" xfId="0" applyFont="1" applyFill="1" applyBorder="1" applyAlignment="1" applyProtection="1">
      <alignment horizontal="left" vertical="center" wrapText="1"/>
    </xf>
    <xf numFmtId="0" fontId="35" fillId="22" borderId="9" xfId="0" applyFont="1" applyFill="1" applyBorder="1" applyAlignment="1" applyProtection="1">
      <alignment horizontal="center" vertical="center"/>
    </xf>
    <xf numFmtId="0" fontId="35" fillId="22" borderId="31" xfId="0" applyFont="1" applyFill="1" applyBorder="1" applyAlignment="1" applyProtection="1">
      <alignment horizontal="center" vertical="center"/>
    </xf>
    <xf numFmtId="0" fontId="35" fillId="22" borderId="31" xfId="0" applyFont="1" applyFill="1" applyBorder="1" applyAlignment="1" applyProtection="1">
      <alignment horizontal="center" vertical="center" wrapText="1"/>
    </xf>
    <xf numFmtId="0" fontId="35" fillId="22" borderId="3" xfId="0" applyFont="1" applyFill="1" applyBorder="1" applyAlignment="1" applyProtection="1">
      <alignment horizontal="center" vertical="center" wrapText="1"/>
    </xf>
    <xf numFmtId="0" fontId="35" fillId="22" borderId="16" xfId="0" applyFont="1" applyFill="1" applyBorder="1" applyAlignment="1" applyProtection="1">
      <alignment horizontal="center" vertical="center" wrapText="1"/>
    </xf>
    <xf numFmtId="0" fontId="35" fillId="22" borderId="11" xfId="0" applyFont="1" applyFill="1" applyBorder="1" applyAlignment="1" applyProtection="1">
      <alignment horizontal="center" vertical="center" wrapText="1"/>
    </xf>
    <xf numFmtId="0" fontId="35" fillId="22" borderId="12" xfId="0" applyFont="1" applyFill="1" applyBorder="1" applyAlignment="1" applyProtection="1">
      <alignment horizontal="center" vertical="center" wrapText="1"/>
    </xf>
    <xf numFmtId="0" fontId="35" fillId="22" borderId="15" xfId="0" applyFont="1" applyFill="1" applyBorder="1" applyAlignment="1" applyProtection="1">
      <alignment horizontal="center" vertical="center" wrapText="1"/>
    </xf>
    <xf numFmtId="0" fontId="35" fillId="22" borderId="14" xfId="0" applyFont="1" applyFill="1" applyBorder="1" applyAlignment="1" applyProtection="1">
      <alignment horizontal="center" vertical="center" wrapText="1"/>
    </xf>
    <xf numFmtId="0" fontId="35" fillId="22" borderId="24" xfId="0" applyFont="1" applyFill="1" applyBorder="1" applyAlignment="1" applyProtection="1">
      <alignment horizontal="center" vertical="center" wrapText="1"/>
    </xf>
    <xf numFmtId="0" fontId="35" fillId="22" borderId="13" xfId="0" applyFont="1" applyFill="1" applyBorder="1" applyAlignment="1" applyProtection="1">
      <alignment horizontal="center" vertical="center" wrapText="1"/>
    </xf>
    <xf numFmtId="0" fontId="35" fillId="22" borderId="8" xfId="0" applyFont="1" applyFill="1" applyBorder="1" applyAlignment="1" applyProtection="1">
      <alignment horizontal="center" vertical="center" wrapText="1"/>
    </xf>
    <xf numFmtId="0" fontId="35" fillId="22" borderId="53" xfId="0" applyFont="1" applyFill="1" applyBorder="1" applyAlignment="1" applyProtection="1">
      <alignment horizontal="center" vertical="center" wrapText="1"/>
    </xf>
    <xf numFmtId="3" fontId="37" fillId="0" borderId="39" xfId="0" applyNumberFormat="1" applyFont="1" applyBorder="1" applyAlignment="1">
      <alignment horizontal="center"/>
    </xf>
    <xf numFmtId="0" fontId="37" fillId="0" borderId="39" xfId="0" applyFont="1" applyBorder="1" applyAlignment="1">
      <alignment horizontal="center"/>
    </xf>
    <xf numFmtId="174" fontId="64" fillId="0" borderId="0" xfId="0" applyNumberFormat="1" applyFont="1" applyAlignment="1">
      <alignment horizontal="center"/>
    </xf>
    <xf numFmtId="171" fontId="37" fillId="0" borderId="0" xfId="23" applyNumberFormat="1" applyFont="1" applyAlignment="1">
      <alignment horizontal="center"/>
    </xf>
    <xf numFmtId="171" fontId="37" fillId="0" borderId="39" xfId="23" applyNumberFormat="1" applyFont="1" applyBorder="1" applyAlignment="1">
      <alignment horizontal="center"/>
    </xf>
    <xf numFmtId="44" fontId="35" fillId="24" borderId="45" xfId="0" applyNumberFormat="1" applyFont="1" applyFill="1" applyBorder="1" applyAlignment="1" applyProtection="1">
      <alignment horizontal="right" vertical="center" wrapText="1"/>
      <protection locked="0"/>
    </xf>
    <xf numFmtId="0" fontId="35" fillId="30" borderId="31" xfId="0" applyFont="1" applyFill="1" applyBorder="1" applyAlignment="1">
      <alignment horizontal="center" wrapText="1"/>
    </xf>
    <xf numFmtId="0" fontId="35" fillId="30" borderId="31" xfId="0" applyFont="1" applyFill="1" applyBorder="1" applyAlignment="1">
      <alignment horizontal="center"/>
    </xf>
    <xf numFmtId="0" fontId="60" fillId="30" borderId="30" xfId="0" applyFont="1" applyFill="1" applyBorder="1" applyAlignment="1">
      <alignment horizontal="center" vertical="center" wrapText="1"/>
    </xf>
    <xf numFmtId="0" fontId="60" fillId="30" borderId="186" xfId="0" applyFont="1" applyFill="1" applyBorder="1" applyAlignment="1">
      <alignment horizontal="center" vertical="center" wrapText="1"/>
    </xf>
    <xf numFmtId="0" fontId="35" fillId="30" borderId="62" xfId="0" applyFont="1" applyFill="1" applyBorder="1" applyAlignment="1">
      <alignment horizontal="center"/>
    </xf>
    <xf numFmtId="0" fontId="35" fillId="30" borderId="185" xfId="0" applyFont="1" applyFill="1" applyBorder="1" applyAlignment="1">
      <alignment horizontal="center"/>
    </xf>
    <xf numFmtId="0" fontId="35" fillId="30" borderId="62" xfId="0" applyFont="1" applyFill="1" applyBorder="1" applyAlignment="1">
      <alignment horizontal="center" wrapText="1"/>
    </xf>
    <xf numFmtId="0" fontId="35" fillId="30" borderId="185" xfId="0" applyFont="1" applyFill="1" applyBorder="1" applyAlignment="1">
      <alignment horizontal="center" wrapText="1"/>
    </xf>
    <xf numFmtId="0" fontId="35" fillId="30" borderId="41" xfId="0" applyFont="1" applyFill="1" applyBorder="1" applyAlignment="1">
      <alignment horizontal="center" wrapText="1"/>
    </xf>
    <xf numFmtId="0" fontId="35" fillId="30" borderId="42" xfId="0" applyFont="1" applyFill="1" applyBorder="1" applyAlignment="1">
      <alignment horizontal="center" wrapText="1"/>
    </xf>
    <xf numFmtId="49" fontId="40" fillId="22" borderId="169" xfId="0" applyNumberFormat="1" applyFont="1" applyFill="1" applyBorder="1" applyAlignment="1" applyProtection="1">
      <alignment horizontal="center" vertical="center"/>
    </xf>
    <xf numFmtId="49" fontId="40" fillId="22" borderId="170" xfId="0" applyNumberFormat="1" applyFont="1" applyFill="1" applyBorder="1" applyAlignment="1" applyProtection="1">
      <alignment horizontal="center" vertical="center"/>
    </xf>
    <xf numFmtId="49" fontId="40" fillId="22" borderId="171" xfId="0" applyNumberFormat="1" applyFont="1" applyFill="1" applyBorder="1" applyAlignment="1" applyProtection="1">
      <alignment horizontal="center" vertical="center"/>
    </xf>
    <xf numFmtId="49" fontId="40" fillId="22" borderId="172" xfId="0" applyNumberFormat="1" applyFont="1" applyFill="1" applyBorder="1" applyAlignment="1" applyProtection="1">
      <alignment horizontal="center" vertical="center"/>
    </xf>
    <xf numFmtId="0" fontId="51" fillId="0" borderId="121" xfId="0" applyFont="1" applyFill="1" applyBorder="1" applyAlignment="1" applyProtection="1">
      <alignment horizontal="center" vertical="center"/>
    </xf>
    <xf numFmtId="0" fontId="51" fillId="0" borderId="0" xfId="0" applyFont="1" applyFill="1" applyBorder="1" applyAlignment="1" applyProtection="1">
      <alignment horizontal="center" vertical="center"/>
    </xf>
    <xf numFmtId="0" fontId="51" fillId="0" borderId="116" xfId="0" applyFont="1" applyFill="1" applyBorder="1" applyAlignment="1" applyProtection="1">
      <alignment horizontal="center" vertical="center"/>
    </xf>
    <xf numFmtId="0" fontId="51" fillId="0" borderId="173" xfId="0" applyFont="1" applyFill="1" applyBorder="1" applyAlignment="1" applyProtection="1">
      <alignment horizontal="center" vertical="center"/>
    </xf>
    <xf numFmtId="0" fontId="51" fillId="0" borderId="123" xfId="0" applyFont="1" applyFill="1" applyBorder="1" applyAlignment="1" applyProtection="1">
      <alignment horizontal="center" vertical="center"/>
    </xf>
    <xf numFmtId="0" fontId="51" fillId="0" borderId="174" xfId="0" applyFont="1" applyFill="1" applyBorder="1" applyAlignment="1" applyProtection="1">
      <alignment horizontal="center" vertical="center"/>
    </xf>
    <xf numFmtId="0" fontId="48" fillId="16" borderId="175" xfId="0" applyFont="1" applyFill="1" applyBorder="1" applyAlignment="1" applyProtection="1">
      <alignment horizontal="right" vertical="center" wrapText="1"/>
    </xf>
    <xf numFmtId="0" fontId="48" fillId="16" borderId="176" xfId="0" applyFont="1" applyFill="1" applyBorder="1" applyAlignment="1" applyProtection="1">
      <alignment horizontal="right" vertical="center" wrapText="1"/>
    </xf>
    <xf numFmtId="0" fontId="48" fillId="16" borderId="177" xfId="0" applyFont="1" applyFill="1" applyBorder="1" applyAlignment="1" applyProtection="1">
      <alignment horizontal="right" vertical="center" wrapText="1"/>
    </xf>
    <xf numFmtId="0" fontId="50" fillId="0" borderId="173" xfId="0" applyFont="1" applyFill="1" applyBorder="1" applyAlignment="1" applyProtection="1">
      <alignment horizontal="center" vertical="center"/>
    </xf>
    <xf numFmtId="0" fontId="50" fillId="0" borderId="123" xfId="0" applyFont="1" applyFill="1" applyBorder="1" applyAlignment="1" applyProtection="1">
      <alignment horizontal="center" vertical="center"/>
    </xf>
    <xf numFmtId="0" fontId="50" fillId="0" borderId="174" xfId="0" applyFont="1" applyFill="1" applyBorder="1" applyAlignment="1" applyProtection="1">
      <alignment horizontal="center" vertical="center"/>
    </xf>
    <xf numFmtId="0" fontId="50" fillId="0" borderId="121" xfId="0" applyFont="1" applyFill="1" applyBorder="1" applyAlignment="1" applyProtection="1">
      <alignment horizontal="center" vertical="center"/>
    </xf>
    <xf numFmtId="0" fontId="50" fillId="0" borderId="0" xfId="0" applyFont="1" applyFill="1" applyBorder="1" applyAlignment="1" applyProtection="1">
      <alignment horizontal="center" vertical="center"/>
    </xf>
    <xf numFmtId="0" fontId="50" fillId="0" borderId="116" xfId="0" applyFont="1" applyFill="1" applyBorder="1" applyAlignment="1" applyProtection="1">
      <alignment horizontal="center" vertical="center"/>
    </xf>
    <xf numFmtId="49" fontId="35" fillId="22" borderId="178" xfId="0" applyNumberFormat="1" applyFont="1" applyFill="1" applyBorder="1" applyAlignment="1" applyProtection="1">
      <alignment horizontal="center" vertical="center"/>
    </xf>
    <xf numFmtId="49" fontId="35" fillId="22" borderId="144" xfId="0" applyNumberFormat="1" applyFont="1" applyFill="1" applyBorder="1" applyAlignment="1" applyProtection="1">
      <alignment horizontal="center" vertical="center"/>
    </xf>
    <xf numFmtId="49" fontId="35" fillId="22" borderId="128" xfId="0" applyNumberFormat="1" applyFont="1" applyFill="1" applyBorder="1" applyAlignment="1" applyProtection="1">
      <alignment horizontal="center" vertical="center"/>
    </xf>
    <xf numFmtId="0" fontId="35" fillId="16" borderId="129" xfId="0" applyFont="1" applyFill="1" applyBorder="1" applyAlignment="1" applyProtection="1">
      <alignment horizontal="left" vertical="center" wrapText="1"/>
    </xf>
    <xf numFmtId="0" fontId="35" fillId="16" borderId="144" xfId="0" applyFont="1" applyFill="1" applyBorder="1" applyAlignment="1" applyProtection="1">
      <alignment horizontal="left" vertical="center" wrapText="1"/>
    </xf>
    <xf numFmtId="0" fontId="35" fillId="16" borderId="128" xfId="0" applyFont="1" applyFill="1" applyBorder="1" applyAlignment="1" applyProtection="1">
      <alignment horizontal="left" vertical="center" wrapText="1"/>
    </xf>
    <xf numFmtId="0" fontId="41" fillId="16" borderId="129" xfId="0" applyFont="1" applyFill="1" applyBorder="1" applyAlignment="1" applyProtection="1">
      <alignment horizontal="left" vertical="center" wrapText="1"/>
    </xf>
    <xf numFmtId="0" fontId="41" fillId="16" borderId="144" xfId="0" applyFont="1" applyFill="1" applyBorder="1" applyAlignment="1" applyProtection="1">
      <alignment horizontal="left" vertical="center" wrapText="1"/>
    </xf>
    <xf numFmtId="0" fontId="41" fillId="16" borderId="128" xfId="0" applyFont="1" applyFill="1" applyBorder="1" applyAlignment="1" applyProtection="1">
      <alignment horizontal="left" vertical="center" wrapText="1"/>
    </xf>
    <xf numFmtId="0" fontId="40" fillId="16" borderId="180" xfId="0" applyFont="1" applyFill="1" applyBorder="1" applyAlignment="1" applyProtection="1">
      <alignment horizontal="right" vertical="center" wrapText="1"/>
    </xf>
    <xf numFmtId="0" fontId="40" fillId="16" borderId="181" xfId="0" applyFont="1" applyFill="1" applyBorder="1" applyAlignment="1" applyProtection="1">
      <alignment horizontal="right" vertical="center" wrapText="1"/>
    </xf>
    <xf numFmtId="0" fontId="40" fillId="16" borderId="182" xfId="0" applyFont="1" applyFill="1" applyBorder="1" applyAlignment="1" applyProtection="1">
      <alignment horizontal="right" vertical="center" wrapText="1"/>
    </xf>
    <xf numFmtId="0" fontId="35" fillId="16" borderId="11" xfId="0" applyFont="1" applyFill="1" applyBorder="1" applyAlignment="1" applyProtection="1">
      <alignment horizontal="left"/>
    </xf>
    <xf numFmtId="0" fontId="35" fillId="16" borderId="0" xfId="0" applyFont="1" applyFill="1" applyBorder="1" applyAlignment="1" applyProtection="1">
      <alignment horizontal="left"/>
    </xf>
    <xf numFmtId="0" fontId="50" fillId="0" borderId="183" xfId="0" applyFont="1" applyFill="1" applyBorder="1" applyAlignment="1" applyProtection="1">
      <alignment horizontal="center" vertical="center"/>
    </xf>
    <xf numFmtId="0" fontId="50" fillId="0" borderId="184" xfId="0" applyFont="1" applyFill="1" applyBorder="1" applyAlignment="1" applyProtection="1">
      <alignment horizontal="center" vertical="center"/>
    </xf>
    <xf numFmtId="0" fontId="50" fillId="0" borderId="179" xfId="0" applyFont="1" applyBorder="1" applyAlignment="1">
      <alignment horizontal="center" vertical="center" wrapText="1"/>
    </xf>
    <xf numFmtId="0" fontId="50" fillId="0" borderId="179" xfId="0" applyFont="1" applyBorder="1" applyAlignment="1">
      <alignment horizontal="center" vertical="center"/>
    </xf>
    <xf numFmtId="0" fontId="41" fillId="26" borderId="16" xfId="0" applyFont="1" applyFill="1" applyBorder="1" applyAlignment="1">
      <alignment horizontal="center" vertical="center" wrapText="1"/>
    </xf>
    <xf numFmtId="0" fontId="41" fillId="26" borderId="11" xfId="0" applyFont="1" applyFill="1" applyBorder="1" applyAlignment="1">
      <alignment horizontal="center" vertical="center" wrapText="1"/>
    </xf>
    <xf numFmtId="0" fontId="41" fillId="26" borderId="12" xfId="0" applyFont="1" applyFill="1" applyBorder="1" applyAlignment="1">
      <alignment horizontal="center" vertical="center" wrapText="1"/>
    </xf>
    <xf numFmtId="0" fontId="51" fillId="0" borderId="0" xfId="0" applyFont="1" applyAlignment="1">
      <alignment horizontal="center" vertical="center"/>
    </xf>
    <xf numFmtId="164" fontId="43" fillId="0" borderId="0" xfId="0" applyNumberFormat="1" applyFont="1" applyFill="1" applyAlignment="1">
      <alignment horizontal="center" vertical="center"/>
    </xf>
    <xf numFmtId="0" fontId="35" fillId="16" borderId="35" xfId="0" applyFont="1" applyFill="1" applyBorder="1" applyAlignment="1">
      <alignment horizontal="center" vertical="center"/>
    </xf>
    <xf numFmtId="0" fontId="35" fillId="16" borderId="67" xfId="0" applyFont="1" applyFill="1" applyBorder="1" applyAlignment="1">
      <alignment horizontal="center" vertical="center"/>
    </xf>
    <xf numFmtId="0" fontId="35" fillId="0" borderId="35" xfId="0" applyFont="1" applyBorder="1" applyAlignment="1">
      <alignment horizontal="center" vertical="center"/>
    </xf>
    <xf numFmtId="0" fontId="35" fillId="0" borderId="67" xfId="0" applyFont="1" applyBorder="1" applyAlignment="1">
      <alignment horizontal="center" vertical="center"/>
    </xf>
    <xf numFmtId="0" fontId="40" fillId="26" borderId="68" xfId="0" applyFont="1" applyFill="1" applyBorder="1" applyAlignment="1">
      <alignment horizontal="center" vertical="center" wrapText="1"/>
    </xf>
    <xf numFmtId="0" fontId="35" fillId="0" borderId="43" xfId="0" applyFont="1" applyBorder="1" applyAlignment="1">
      <alignment horizontal="center" vertical="center"/>
    </xf>
    <xf numFmtId="0" fontId="0" fillId="0" borderId="36" xfId="0" applyBorder="1" applyAlignment="1">
      <alignment horizontal="justify" vertical="center" wrapText="1"/>
    </xf>
    <xf numFmtId="0" fontId="0" fillId="0" borderId="32" xfId="0" applyBorder="1" applyAlignment="1">
      <alignment horizontal="justify" vertical="center" wrapText="1"/>
    </xf>
    <xf numFmtId="0" fontId="0" fillId="0" borderId="69" xfId="0" applyBorder="1" applyAlignment="1">
      <alignment horizontal="justify" vertical="center" wrapText="1"/>
    </xf>
    <xf numFmtId="0" fontId="35" fillId="16" borderId="35" xfId="0" applyFont="1" applyFill="1" applyBorder="1" applyAlignment="1">
      <alignment horizontal="center" vertical="center" wrapText="1"/>
    </xf>
    <xf numFmtId="0" fontId="35" fillId="16" borderId="43" xfId="0" applyFont="1" applyFill="1" applyBorder="1" applyAlignment="1">
      <alignment horizontal="center" vertical="center" wrapText="1"/>
    </xf>
    <xf numFmtId="0" fontId="35" fillId="16" borderId="67" xfId="0" applyFont="1" applyFill="1" applyBorder="1" applyAlignment="1">
      <alignment horizontal="center" vertical="center" wrapText="1"/>
    </xf>
    <xf numFmtId="0" fontId="35" fillId="0" borderId="35" xfId="0" applyFont="1" applyBorder="1" applyAlignment="1">
      <alignment horizontal="center" vertical="center" wrapText="1"/>
    </xf>
    <xf numFmtId="0" fontId="35" fillId="0" borderId="43" xfId="0" applyFont="1" applyBorder="1" applyAlignment="1">
      <alignment horizontal="center" vertical="center" wrapText="1"/>
    </xf>
    <xf numFmtId="0" fontId="35" fillId="0" borderId="67" xfId="0" applyFont="1" applyBorder="1" applyAlignment="1">
      <alignment horizontal="center" vertical="center" wrapText="1"/>
    </xf>
    <xf numFmtId="0" fontId="50" fillId="0" borderId="0" xfId="0" applyFont="1" applyAlignment="1">
      <alignment horizontal="center"/>
    </xf>
    <xf numFmtId="0" fontId="43" fillId="0" borderId="0" xfId="0" applyFont="1" applyAlignment="1">
      <alignment horizontal="center"/>
    </xf>
    <xf numFmtId="171" fontId="2" fillId="30" borderId="25" xfId="23" applyNumberFormat="1" applyFont="1" applyFill="1" applyBorder="1"/>
    <xf numFmtId="41" fontId="37" fillId="30" borderId="106" xfId="0" applyNumberFormat="1" applyFont="1" applyFill="1" applyBorder="1" applyAlignment="1" applyProtection="1">
      <alignment horizontal="right" vertical="center"/>
      <protection locked="0"/>
    </xf>
    <xf numFmtId="41" fontId="41" fillId="30" borderId="106" xfId="0" applyNumberFormat="1" applyFont="1" applyFill="1" applyBorder="1" applyAlignment="1" applyProtection="1">
      <alignment horizontal="right" vertical="center"/>
      <protection locked="0"/>
    </xf>
  </cellXfs>
  <cellStyles count="31">
    <cellStyle name="Énfasis 1" xfId="1"/>
    <cellStyle name="Énfasis 2" xfId="2"/>
    <cellStyle name="Énfasis 3" xfId="3"/>
    <cellStyle name="Énfasis1 - 20%" xfId="4"/>
    <cellStyle name="Énfasis1 - 40%" xfId="5"/>
    <cellStyle name="Énfasis1 - 60%" xfId="6"/>
    <cellStyle name="Énfasis2 - 20%" xfId="7"/>
    <cellStyle name="Énfasis2 - 40%" xfId="8"/>
    <cellStyle name="Énfasis2 - 60%" xfId="9"/>
    <cellStyle name="Énfasis3 - 20%" xfId="10"/>
    <cellStyle name="Énfasis3 - 40%" xfId="11"/>
    <cellStyle name="Énfasis3 - 60%" xfId="12"/>
    <cellStyle name="Énfasis4 - 20%" xfId="13"/>
    <cellStyle name="Énfasis4 - 40%" xfId="14"/>
    <cellStyle name="Énfasis4 - 60%" xfId="15"/>
    <cellStyle name="Énfasis5 - 20%" xfId="16"/>
    <cellStyle name="Énfasis5 - 40%" xfId="17"/>
    <cellStyle name="Énfasis5 - 60%" xfId="18"/>
    <cellStyle name="Énfasis6 - 20%" xfId="19"/>
    <cellStyle name="Énfasis6 - 40%" xfId="20"/>
    <cellStyle name="Énfasis6 - 60%" xfId="21"/>
    <cellStyle name="Euro" xfId="22"/>
    <cellStyle name="Millares" xfId="23" builtinId="3"/>
    <cellStyle name="Moneda" xfId="24" builtinId="4"/>
    <cellStyle name="Normal" xfId="0" builtinId="0"/>
    <cellStyle name="Normal 2" xfId="25"/>
    <cellStyle name="Normal 3" xfId="26"/>
    <cellStyle name="Normal 4" xfId="27"/>
    <cellStyle name="Porcentaje" xfId="28" builtinId="5"/>
    <cellStyle name="Porcentual 2" xfId="29"/>
    <cellStyle name="Título de hoja" xfId="30"/>
  </cellStyles>
  <dxfs count="270">
    <dxf>
      <fill>
        <gradientFill type="path" left="0.5" right="0.5" top="0.5" bottom="0.5">
          <stop position="0">
            <color theme="0"/>
          </stop>
          <stop position="1">
            <color rgb="FF97F369"/>
          </stop>
        </gradientFill>
      </fill>
    </dxf>
    <dxf>
      <fill>
        <gradientFill type="path" left="0.5" right="0.5" top="0.5" bottom="0.5">
          <stop position="0">
            <color theme="0"/>
          </stop>
          <stop position="1">
            <color rgb="FF97F369"/>
          </stop>
        </gradient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patternType="none">
          <fgColor indexed="64"/>
          <bgColor indexed="65"/>
        </patternFill>
      </fill>
      <alignment horizontal="justify" vertical="center" textRotation="0" wrapText="1" indent="0" justifyLastLine="0" shrinkToFit="0" readingOrder="0"/>
    </dxf>
    <dxf>
      <font>
        <b val="0"/>
        <i val="0"/>
        <strike val="0"/>
        <condense val="0"/>
        <extend val="0"/>
        <outline val="0"/>
        <shadow val="0"/>
        <u val="none"/>
        <vertAlign val="baseline"/>
        <sz val="12"/>
        <color theme="1"/>
        <name val="Calibri"/>
        <scheme val="minor"/>
      </font>
      <fill>
        <patternFill patternType="none">
          <fgColor indexed="64"/>
          <bgColor indexed="65"/>
        </patternFill>
      </fill>
      <alignment horizontal="general" vertical="center" textRotation="0" wrapText="1" relativeIndent="0" justifyLastLine="0" shrinkToFit="0" readingOrder="0"/>
    </dxf>
    <dxf>
      <font>
        <b val="0"/>
        <i val="0"/>
        <strike val="0"/>
        <condense val="0"/>
        <extend val="0"/>
        <outline val="0"/>
        <shadow val="0"/>
        <u val="none"/>
        <vertAlign val="baseline"/>
        <sz val="12"/>
        <color theme="1"/>
        <name val="Calibri"/>
        <scheme val="minor"/>
      </font>
      <numFmt numFmtId="164" formatCode="000"/>
      <fill>
        <patternFill patternType="none">
          <fgColor indexed="64"/>
          <bgColor indexed="65"/>
        </patternFill>
      </fill>
      <alignment horizontal="center" vertical="center" textRotation="0" wrapText="0" relativeIndent="0" justifyLastLine="0" shrinkToFit="0" readingOrder="0"/>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patternType="solid">
          <fgColor indexed="64"/>
          <bgColor theme="3" tint="0.599993896298104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dPt>
            <c:idx val="1"/>
            <c:invertIfNegative val="0"/>
            <c:bubble3D val="0"/>
            <c:spPr>
              <a:solidFill>
                <a:srgbClr val="C00000"/>
              </a:solidFill>
            </c:spPr>
          </c:dPt>
          <c:dPt>
            <c:idx val="2"/>
            <c:invertIfNegative val="0"/>
            <c:bubble3D val="0"/>
            <c:spPr>
              <a:solidFill>
                <a:srgbClr val="009900"/>
              </a:solidFill>
            </c:spPr>
          </c:dPt>
          <c:val>
            <c:numRef>
              <c:f>'S.H-INGRESOS'!$C$67:$C$69</c:f>
              <c:numCache>
                <c:formatCode>#,##0</c:formatCode>
                <c:ptCount val="3"/>
                <c:pt idx="0">
                  <c:v>11700041.029999999</c:v>
                </c:pt>
                <c:pt idx="1">
                  <c:v>54306786</c:v>
                </c:pt>
                <c:pt idx="2">
                  <c:v>6500000</c:v>
                </c:pt>
              </c:numCache>
            </c:numRef>
          </c:val>
        </c:ser>
        <c:dLbls>
          <c:showLegendKey val="0"/>
          <c:showVal val="0"/>
          <c:showCatName val="0"/>
          <c:showSerName val="0"/>
          <c:showPercent val="0"/>
          <c:showBubbleSize val="0"/>
        </c:dLbls>
        <c:gapWidth val="18"/>
        <c:overlap val="90"/>
        <c:axId val="592076432"/>
        <c:axId val="592075872"/>
      </c:barChart>
      <c:catAx>
        <c:axId val="592076432"/>
        <c:scaling>
          <c:orientation val="minMax"/>
        </c:scaling>
        <c:delete val="0"/>
        <c:axPos val="b"/>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s-MX"/>
          </a:p>
        </c:txPr>
        <c:crossAx val="592075872"/>
        <c:crosses val="autoZero"/>
        <c:auto val="1"/>
        <c:lblAlgn val="ctr"/>
        <c:lblOffset val="100"/>
        <c:noMultiLvlLbl val="0"/>
      </c:catAx>
      <c:valAx>
        <c:axId val="592075872"/>
        <c:scaling>
          <c:orientation val="minMax"/>
        </c:scaling>
        <c:delete val="1"/>
        <c:axPos val="l"/>
        <c:majorGridlines/>
        <c:numFmt formatCode="#,##0" sourceLinked="1"/>
        <c:majorTickMark val="out"/>
        <c:minorTickMark val="none"/>
        <c:tickLblPos val="nextTo"/>
        <c:crossAx val="592076432"/>
        <c:crosses val="autoZero"/>
        <c:crossBetween val="between"/>
      </c:valAx>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0"/>
      <c:hPercent val="295"/>
      <c:rotY val="0"/>
      <c:depthPercent val="100"/>
      <c:rAngAx val="0"/>
      <c:perspective val="0"/>
    </c:view3D>
    <c:floor>
      <c:thickness val="0"/>
    </c:floor>
    <c:sideWall>
      <c:thickness val="0"/>
    </c:sideWall>
    <c:backWall>
      <c:thickness val="0"/>
    </c:backWall>
    <c:plotArea>
      <c:layout/>
      <c:bar3DChart>
        <c:barDir val="bar"/>
        <c:grouping val="stacked"/>
        <c:varyColors val="0"/>
        <c:ser>
          <c:idx val="0"/>
          <c:order val="0"/>
          <c:invertIfNegative val="0"/>
          <c:dPt>
            <c:idx val="0"/>
            <c:invertIfNegative val="0"/>
            <c:bubble3D val="0"/>
            <c:spPr>
              <a:solidFill>
                <a:srgbClr val="C00000"/>
              </a:solidFill>
            </c:spPr>
          </c:dPt>
          <c:dPt>
            <c:idx val="2"/>
            <c:invertIfNegative val="0"/>
            <c:bubble3D val="0"/>
            <c:spPr>
              <a:solidFill>
                <a:srgbClr val="009900"/>
              </a:solidFill>
            </c:spPr>
          </c:dPt>
          <c:dPt>
            <c:idx val="3"/>
            <c:invertIfNegative val="0"/>
            <c:bubble3D val="0"/>
            <c:spPr>
              <a:solidFill>
                <a:schemeClr val="accent6">
                  <a:lumMod val="75000"/>
                </a:schemeClr>
              </a:solidFill>
            </c:spPr>
          </c:dPt>
          <c:dPt>
            <c:idx val="4"/>
            <c:invertIfNegative val="0"/>
            <c:bubble3D val="0"/>
            <c:spPr>
              <a:solidFill>
                <a:srgbClr val="7030A0"/>
              </a:solidFill>
            </c:spPr>
          </c:dPt>
          <c:cat>
            <c:numRef>
              <c:f>'S.H-INGRESOS'!$A$73:$A$78</c:f>
              <c:numCache>
                <c:formatCode>General</c:formatCode>
                <c:ptCount val="6"/>
                <c:pt idx="0">
                  <c:v>100</c:v>
                </c:pt>
                <c:pt idx="1">
                  <c:v>200</c:v>
                </c:pt>
                <c:pt idx="2">
                  <c:v>400</c:v>
                </c:pt>
                <c:pt idx="3">
                  <c:v>500</c:v>
                </c:pt>
                <c:pt idx="4">
                  <c:v>600</c:v>
                </c:pt>
                <c:pt idx="5">
                  <c:v>700</c:v>
                </c:pt>
              </c:numCache>
            </c:numRef>
          </c:cat>
          <c:val>
            <c:numRef>
              <c:f>'S.H-INGRESOS'!$C$73:$C$78</c:f>
              <c:numCache>
                <c:formatCode>_(* #,##0_);_(* \(#,##0\);_(* "-"_);_(@_)</c:formatCode>
                <c:ptCount val="6"/>
                <c:pt idx="0">
                  <c:v>14290041.029999999</c:v>
                </c:pt>
                <c:pt idx="1">
                  <c:v>6500000</c:v>
                </c:pt>
                <c:pt idx="2">
                  <c:v>0</c:v>
                </c:pt>
                <c:pt idx="3">
                  <c:v>48827971</c:v>
                </c:pt>
                <c:pt idx="4">
                  <c:v>2888815</c:v>
                </c:pt>
                <c:pt idx="5">
                  <c:v>0</c:v>
                </c:pt>
              </c:numCache>
            </c:numRef>
          </c:val>
        </c:ser>
        <c:dLbls>
          <c:showLegendKey val="0"/>
          <c:showVal val="0"/>
          <c:showCatName val="0"/>
          <c:showSerName val="0"/>
          <c:showPercent val="0"/>
          <c:showBubbleSize val="0"/>
        </c:dLbls>
        <c:gapWidth val="23"/>
        <c:shape val="cylinder"/>
        <c:axId val="592073632"/>
        <c:axId val="592073072"/>
        <c:axId val="0"/>
      </c:bar3DChart>
      <c:catAx>
        <c:axId val="592073632"/>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000000"/>
                </a:solidFill>
                <a:latin typeface="Calibri"/>
                <a:ea typeface="Calibri"/>
                <a:cs typeface="Calibri"/>
              </a:defRPr>
            </a:pPr>
            <a:endParaRPr lang="es-MX"/>
          </a:p>
        </c:txPr>
        <c:crossAx val="592073072"/>
        <c:crosses val="autoZero"/>
        <c:auto val="1"/>
        <c:lblAlgn val="ctr"/>
        <c:lblOffset val="100"/>
        <c:noMultiLvlLbl val="0"/>
      </c:catAx>
      <c:valAx>
        <c:axId val="592073072"/>
        <c:scaling>
          <c:orientation val="minMax"/>
        </c:scaling>
        <c:delete val="1"/>
        <c:axPos val="b"/>
        <c:majorGridlines/>
        <c:numFmt formatCode="_(* #,##0_);_(* \(#,##0\);_(* &quot;-&quot;_);_(@_)" sourceLinked="1"/>
        <c:majorTickMark val="out"/>
        <c:minorTickMark val="none"/>
        <c:tickLblPos val="nextTo"/>
        <c:crossAx val="592073632"/>
        <c:crosses val="autoZero"/>
        <c:crossBetween val="between"/>
      </c:valAx>
      <c:spPr>
        <a:noFill/>
        <a:ln w="25400">
          <a:noFill/>
        </a:ln>
      </c:spPr>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dPt>
            <c:idx val="1"/>
            <c:invertIfNegative val="0"/>
            <c:bubble3D val="0"/>
            <c:spPr>
              <a:solidFill>
                <a:srgbClr val="C00000"/>
              </a:solidFill>
            </c:spPr>
          </c:dPt>
          <c:dPt>
            <c:idx val="2"/>
            <c:invertIfNegative val="0"/>
            <c:bubble3D val="0"/>
            <c:spPr>
              <a:solidFill>
                <a:srgbClr val="009900"/>
              </a:solidFill>
            </c:spPr>
          </c:dPt>
          <c:val>
            <c:numRef>
              <c:f>'S.H. EGRESOS'!$C$79:$C$83</c:f>
              <c:numCache>
                <c:formatCode>#,##0</c:formatCode>
                <c:ptCount val="5"/>
                <c:pt idx="0">
                  <c:v>56163943</c:v>
                </c:pt>
                <c:pt idx="1">
                  <c:v>14335936</c:v>
                </c:pt>
                <c:pt idx="2">
                  <c:v>1933030</c:v>
                </c:pt>
                <c:pt idx="3">
                  <c:v>73918</c:v>
                </c:pt>
                <c:pt idx="4">
                  <c:v>0</c:v>
                </c:pt>
              </c:numCache>
            </c:numRef>
          </c:val>
        </c:ser>
        <c:dLbls>
          <c:showLegendKey val="0"/>
          <c:showVal val="0"/>
          <c:showCatName val="0"/>
          <c:showSerName val="0"/>
          <c:showPercent val="0"/>
          <c:showBubbleSize val="0"/>
        </c:dLbls>
        <c:gapWidth val="18"/>
        <c:overlap val="90"/>
        <c:axId val="592068032"/>
        <c:axId val="596953216"/>
      </c:barChart>
      <c:catAx>
        <c:axId val="592068032"/>
        <c:scaling>
          <c:orientation val="minMax"/>
        </c:scaling>
        <c:delete val="0"/>
        <c:axPos val="b"/>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s-MX"/>
          </a:p>
        </c:txPr>
        <c:crossAx val="596953216"/>
        <c:crosses val="autoZero"/>
        <c:auto val="1"/>
        <c:lblAlgn val="ctr"/>
        <c:lblOffset val="100"/>
        <c:noMultiLvlLbl val="0"/>
      </c:catAx>
      <c:valAx>
        <c:axId val="596953216"/>
        <c:scaling>
          <c:orientation val="minMax"/>
        </c:scaling>
        <c:delete val="1"/>
        <c:axPos val="l"/>
        <c:majorGridlines/>
        <c:numFmt formatCode="#,##0" sourceLinked="1"/>
        <c:majorTickMark val="out"/>
        <c:minorTickMark val="none"/>
        <c:tickLblPos val="nextTo"/>
        <c:crossAx val="592068032"/>
        <c:crosses val="autoZero"/>
        <c:crossBetween val="between"/>
      </c:valAx>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0"/>
      <c:hPercent val="145"/>
      <c:rotY val="0"/>
      <c:depthPercent val="100"/>
      <c:rAngAx val="0"/>
      <c:perspective val="0"/>
    </c:view3D>
    <c:floor>
      <c:thickness val="0"/>
    </c:floor>
    <c:sideWall>
      <c:thickness val="0"/>
    </c:sideWall>
    <c:backWall>
      <c:thickness val="0"/>
    </c:backWall>
    <c:plotArea>
      <c:layout/>
      <c:bar3DChart>
        <c:barDir val="bar"/>
        <c:grouping val="stacked"/>
        <c:varyColors val="0"/>
        <c:ser>
          <c:idx val="0"/>
          <c:order val="0"/>
          <c:invertIfNegative val="0"/>
          <c:dPt>
            <c:idx val="0"/>
            <c:invertIfNegative val="0"/>
            <c:bubble3D val="0"/>
            <c:spPr>
              <a:solidFill>
                <a:srgbClr val="C00000"/>
              </a:solidFill>
            </c:spPr>
          </c:dPt>
          <c:dPt>
            <c:idx val="2"/>
            <c:invertIfNegative val="0"/>
            <c:bubble3D val="0"/>
            <c:spPr>
              <a:solidFill>
                <a:srgbClr val="009900"/>
              </a:solidFill>
            </c:spPr>
          </c:dPt>
          <c:dPt>
            <c:idx val="3"/>
            <c:invertIfNegative val="0"/>
            <c:bubble3D val="0"/>
            <c:spPr>
              <a:solidFill>
                <a:schemeClr val="accent6">
                  <a:lumMod val="75000"/>
                </a:schemeClr>
              </a:solidFill>
            </c:spPr>
          </c:dPt>
          <c:dPt>
            <c:idx val="4"/>
            <c:invertIfNegative val="0"/>
            <c:bubble3D val="0"/>
            <c:spPr>
              <a:solidFill>
                <a:srgbClr val="7030A0"/>
              </a:solidFill>
            </c:spPr>
          </c:dPt>
          <c:cat>
            <c:numRef>
              <c:f>'S.H. EGRESOS'!$A$88:$A$92</c:f>
              <c:numCache>
                <c:formatCode>General</c:formatCode>
                <c:ptCount val="5"/>
                <c:pt idx="0">
                  <c:v>100</c:v>
                </c:pt>
                <c:pt idx="1">
                  <c:v>200</c:v>
                </c:pt>
                <c:pt idx="2">
                  <c:v>400</c:v>
                </c:pt>
                <c:pt idx="3">
                  <c:v>500</c:v>
                </c:pt>
                <c:pt idx="4">
                  <c:v>600</c:v>
                </c:pt>
              </c:numCache>
            </c:numRef>
          </c:cat>
          <c:val>
            <c:numRef>
              <c:f>'S.H. EGRESOS'!$C$88:$C$92</c:f>
              <c:numCache>
                <c:formatCode>_(* #,##0_);_(* \(#,##0\);_(* "-"_);_(@_)</c:formatCode>
                <c:ptCount val="5"/>
                <c:pt idx="0">
                  <c:v>50490001</c:v>
                </c:pt>
                <c:pt idx="1">
                  <c:v>6500000</c:v>
                </c:pt>
                <c:pt idx="2">
                  <c:v>0</c:v>
                </c:pt>
                <c:pt idx="3">
                  <c:v>12516826</c:v>
                </c:pt>
                <c:pt idx="4">
                  <c:v>3000000</c:v>
                </c:pt>
              </c:numCache>
            </c:numRef>
          </c:val>
        </c:ser>
        <c:dLbls>
          <c:showLegendKey val="0"/>
          <c:showVal val="0"/>
          <c:showCatName val="0"/>
          <c:showSerName val="0"/>
          <c:showPercent val="0"/>
          <c:showBubbleSize val="0"/>
        </c:dLbls>
        <c:gapWidth val="23"/>
        <c:shape val="cylinder"/>
        <c:axId val="596955456"/>
        <c:axId val="596956016"/>
        <c:axId val="0"/>
      </c:bar3DChart>
      <c:catAx>
        <c:axId val="596955456"/>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000000"/>
                </a:solidFill>
                <a:latin typeface="Calibri"/>
                <a:ea typeface="Calibri"/>
                <a:cs typeface="Calibri"/>
              </a:defRPr>
            </a:pPr>
            <a:endParaRPr lang="es-MX"/>
          </a:p>
        </c:txPr>
        <c:crossAx val="596956016"/>
        <c:crosses val="autoZero"/>
        <c:auto val="1"/>
        <c:lblAlgn val="ctr"/>
        <c:lblOffset val="100"/>
        <c:noMultiLvlLbl val="0"/>
      </c:catAx>
      <c:valAx>
        <c:axId val="596956016"/>
        <c:scaling>
          <c:orientation val="minMax"/>
        </c:scaling>
        <c:delete val="1"/>
        <c:axPos val="b"/>
        <c:majorGridlines/>
        <c:numFmt formatCode="_(* #,##0_);_(* \(#,##0\);_(* &quot;-&quot;_);_(@_)" sourceLinked="1"/>
        <c:majorTickMark val="out"/>
        <c:minorTickMark val="none"/>
        <c:tickLblPos val="nextTo"/>
        <c:crossAx val="596955456"/>
        <c:crosses val="autoZero"/>
        <c:crossBetween val="between"/>
      </c:valAx>
      <c:spPr>
        <a:noFill/>
        <a:ln w="25400">
          <a:noFill/>
        </a:ln>
      </c:spPr>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38100</xdr:colOff>
      <xdr:row>65</xdr:row>
      <xdr:rowOff>0</xdr:rowOff>
    </xdr:from>
    <xdr:to>
      <xdr:col>6</xdr:col>
      <xdr:colOff>895350</xdr:colOff>
      <xdr:row>70</xdr:row>
      <xdr:rowOff>0</xdr:rowOff>
    </xdr:to>
    <xdr:graphicFrame macro="">
      <xdr:nvGraphicFramePr>
        <xdr:cNvPr id="2084250"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38100</xdr:colOff>
      <xdr:row>71</xdr:row>
      <xdr:rowOff>0</xdr:rowOff>
    </xdr:from>
    <xdr:to>
      <xdr:col>6</xdr:col>
      <xdr:colOff>895350</xdr:colOff>
      <xdr:row>79</xdr:row>
      <xdr:rowOff>0</xdr:rowOff>
    </xdr:to>
    <xdr:graphicFrame macro="">
      <xdr:nvGraphicFramePr>
        <xdr:cNvPr id="2084251"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xdr:colOff>
      <xdr:row>77</xdr:row>
      <xdr:rowOff>0</xdr:rowOff>
    </xdr:from>
    <xdr:to>
      <xdr:col>6</xdr:col>
      <xdr:colOff>1784350</xdr:colOff>
      <xdr:row>84</xdr:row>
      <xdr:rowOff>0</xdr:rowOff>
    </xdr:to>
    <xdr:graphicFrame macro="">
      <xdr:nvGraphicFramePr>
        <xdr:cNvPr id="2149758"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xdr:colOff>
      <xdr:row>85</xdr:row>
      <xdr:rowOff>88900</xdr:rowOff>
    </xdr:from>
    <xdr:to>
      <xdr:col>6</xdr:col>
      <xdr:colOff>1758950</xdr:colOff>
      <xdr:row>94</xdr:row>
      <xdr:rowOff>12700</xdr:rowOff>
    </xdr:to>
    <xdr:graphicFrame macro="">
      <xdr:nvGraphicFramePr>
        <xdr:cNvPr id="214975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3292475</xdr:colOff>
      <xdr:row>2</xdr:row>
      <xdr:rowOff>241300</xdr:rowOff>
    </xdr:from>
    <xdr:to>
      <xdr:col>1</xdr:col>
      <xdr:colOff>3292475</xdr:colOff>
      <xdr:row>4</xdr:row>
      <xdr:rowOff>0</xdr:rowOff>
    </xdr:to>
    <xdr:pic>
      <xdr:nvPicPr>
        <xdr:cNvPr id="2" name="Picture 3" descr="C:\Documents and Settings\mfv-dt\Configuración local\Archivos temporales de Internet\Content.IE5\G9YBWLQB\MC900434750[2].png"/>
        <xdr:cNvPicPr>
          <a:picLocks noChangeAspect="1" noChangeArrowheads="1"/>
        </xdr:cNvPicPr>
      </xdr:nvPicPr>
      <xdr:blipFill>
        <a:blip xmlns:r="http://schemas.openxmlformats.org/officeDocument/2006/relationships" r:embed="rId1" cstate="print"/>
        <a:srcRect/>
        <a:stretch>
          <a:fillRect/>
        </a:stretch>
      </xdr:blipFill>
      <xdr:spPr bwMode="auto">
        <a:xfrm>
          <a:off x="3619500" y="247650"/>
          <a:ext cx="0" cy="351366"/>
        </a:xfrm>
        <a:prstGeom prst="roundRect">
          <a:avLst>
            <a:gd name="adj" fmla="val 16667"/>
          </a:avLst>
        </a:prstGeom>
        <a:solidFill>
          <a:schemeClr val="tx2">
            <a:lumMod val="75000"/>
          </a:schemeClr>
        </a:solidFill>
        <a:ln>
          <a:solidFill>
            <a:schemeClr val="bg1"/>
          </a:solid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222374</xdr:colOff>
      <xdr:row>38</xdr:row>
      <xdr:rowOff>55612</xdr:rowOff>
    </xdr:from>
    <xdr:to>
      <xdr:col>12</xdr:col>
      <xdr:colOff>732927</xdr:colOff>
      <xdr:row>42</xdr:row>
      <xdr:rowOff>30745</xdr:rowOff>
    </xdr:to>
    <xdr:sp macro="" textlink="">
      <xdr:nvSpPr>
        <xdr:cNvPr id="2" name="7 CuadroTexto"/>
        <xdr:cNvSpPr txBox="1"/>
      </xdr:nvSpPr>
      <xdr:spPr>
        <a:xfrm>
          <a:off x="381124" y="9777462"/>
          <a:ext cx="12899403" cy="711733"/>
        </a:xfrm>
        <a:prstGeom prst="rect">
          <a:avLst/>
        </a:prstGeom>
        <a:noFill/>
      </xdr:spPr>
      <xdr:txBody>
        <a:bodyPr wrap="square" rtlCol="0">
          <a:spAutoFit/>
        </a:bodyPr>
        <a:lstStyle>
          <a:defPPr>
            <a:defRPr lang="es-MX"/>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just"/>
          <a:endParaRPr lang="es-MX" sz="2000"/>
        </a:p>
        <a:p>
          <a:pPr algn="just"/>
          <a:endParaRPr lang="es-MX"/>
        </a:p>
        <a:p>
          <a:pPr algn="just"/>
          <a:endParaRPr lang="es-ES"/>
        </a:p>
      </xdr:txBody>
    </xdr:sp>
    <xdr:clientData/>
  </xdr:twoCellAnchor>
  <xdr:twoCellAnchor>
    <xdr:from>
      <xdr:col>1</xdr:col>
      <xdr:colOff>222374</xdr:colOff>
      <xdr:row>65</xdr:row>
      <xdr:rowOff>55612</xdr:rowOff>
    </xdr:from>
    <xdr:to>
      <xdr:col>12</xdr:col>
      <xdr:colOff>732927</xdr:colOff>
      <xdr:row>69</xdr:row>
      <xdr:rowOff>30745</xdr:rowOff>
    </xdr:to>
    <xdr:sp macro="" textlink="">
      <xdr:nvSpPr>
        <xdr:cNvPr id="3" name="7 CuadroTexto"/>
        <xdr:cNvSpPr txBox="1"/>
      </xdr:nvSpPr>
      <xdr:spPr>
        <a:xfrm>
          <a:off x="381124" y="14749512"/>
          <a:ext cx="12899403" cy="711733"/>
        </a:xfrm>
        <a:prstGeom prst="rect">
          <a:avLst/>
        </a:prstGeom>
        <a:noFill/>
      </xdr:spPr>
      <xdr:txBody>
        <a:bodyPr wrap="square" rtlCol="0">
          <a:spAutoFit/>
        </a:bodyPr>
        <a:lstStyle>
          <a:defPPr>
            <a:defRPr lang="es-MX"/>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just"/>
          <a:endParaRPr lang="es-MX" sz="2000"/>
        </a:p>
        <a:p>
          <a:pPr algn="just"/>
          <a:endParaRPr lang="es-MX"/>
        </a:p>
        <a:p>
          <a:pPr algn="just"/>
          <a:endParaRPr lang="es-E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222374</xdr:colOff>
      <xdr:row>64</xdr:row>
      <xdr:rowOff>55612</xdr:rowOff>
    </xdr:from>
    <xdr:to>
      <xdr:col>3</xdr:col>
      <xdr:colOff>4311645</xdr:colOff>
      <xdr:row>68</xdr:row>
      <xdr:rowOff>30745</xdr:rowOff>
    </xdr:to>
    <xdr:sp macro="" textlink="">
      <xdr:nvSpPr>
        <xdr:cNvPr id="10" name="7 CuadroTexto"/>
        <xdr:cNvSpPr txBox="1"/>
      </xdr:nvSpPr>
      <xdr:spPr>
        <a:xfrm>
          <a:off x="222374" y="18908762"/>
          <a:ext cx="8286621" cy="711733"/>
        </a:xfrm>
        <a:prstGeom prst="rect">
          <a:avLst/>
        </a:prstGeom>
        <a:noFill/>
      </xdr:spPr>
      <xdr:txBody>
        <a:bodyPr wrap="square" rtlCol="0">
          <a:spAutoFit/>
        </a:bodyPr>
        <a:lstStyle>
          <a:defPPr>
            <a:defRPr lang="es-MX"/>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just"/>
          <a:endParaRPr lang="es-MX" sz="2000"/>
        </a:p>
        <a:p>
          <a:pPr algn="just"/>
          <a:endParaRPr lang="es-MX"/>
        </a:p>
        <a:p>
          <a:pPr algn="just"/>
          <a:endParaRPr lang="es-E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DGAR/AppData/Local/Microsoft/Windows/Temporary%20Internet%20Files/Content.IE5/H80Q58GV/bd_Nomina2017V3RECORTEDRAZTIC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DGAR/AppData/Local/Microsoft/Windows/Temporary%20Internet%20Files/Content.IE5/H80Q58GV/bd_Nomina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DGAR/AppData/Local/Microsoft/Windows/Temporary%20Internet%20Files/Content.IE5/H80Q58GV/PRESUPUESTO%20DE%20OBRAS%202017V3RECORTEDRAZTIC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ómina-Plantilla"/>
      <sheetName val="Permanente+eventual"/>
      <sheetName val="Nómina-Plantilla (3)"/>
      <sheetName val="NómPlantilla (4)ok"/>
      <sheetName val="Nómina-Eventuales"/>
      <sheetName val="NómPlantilla (4)ok (2)"/>
      <sheetName val="IMP_PERMANETE"/>
      <sheetName val="RESUMEN_PERM"/>
      <sheetName val="Nómina-Eventuales (2)"/>
      <sheetName val="Nómina-Eventuales (3)SUBTOT"/>
      <sheetName val="Nómina-FAFM"/>
      <sheetName val="IMP_EVENT"/>
      <sheetName val="IMP_EVENT2"/>
      <sheetName val="Nómina-FAFM (2)"/>
      <sheetName val="Nómina-FAFM (3)Imp"/>
      <sheetName val="Nómina-Junta Local"/>
      <sheetName val="IMP_FAFM"/>
      <sheetName val="IMP_FAFM2"/>
      <sheetName val="Nómina-Junta Local (2)"/>
      <sheetName val="IMP_JUNTA"/>
      <sheetName val="Imp_junta2"/>
      <sheetName val="TABLAS"/>
      <sheetName val="TARIFA2016"/>
    </sheetNames>
    <sheetDataSet>
      <sheetData sheetId="0"/>
      <sheetData sheetId="1"/>
      <sheetData sheetId="2">
        <row r="163">
          <cell r="AP163">
            <v>22299371.38357665</v>
          </cell>
        </row>
      </sheetData>
      <sheetData sheetId="3">
        <row r="6">
          <cell r="E6" t="str">
            <v xml:space="preserve">Regidor </v>
          </cell>
          <cell r="F6" t="str">
            <v>Sala de Regidores</v>
          </cell>
          <cell r="T6">
            <v>13152</v>
          </cell>
        </row>
        <row r="15">
          <cell r="E15" t="str">
            <v xml:space="preserve">Presidente Municipal </v>
          </cell>
          <cell r="F15" t="str">
            <v>Presidencia Municipal</v>
          </cell>
          <cell r="T15">
            <v>35203.991999999998</v>
          </cell>
        </row>
        <row r="16">
          <cell r="E16" t="str">
            <v>Secretaria C</v>
          </cell>
          <cell r="F16" t="str">
            <v>Presidencia Municipal</v>
          </cell>
          <cell r="T16">
            <v>10860.5</v>
          </cell>
        </row>
        <row r="17">
          <cell r="E17" t="str">
            <v>Secretario General</v>
          </cell>
          <cell r="F17" t="str">
            <v>Secretaría General</v>
          </cell>
          <cell r="T17">
            <v>22977</v>
          </cell>
        </row>
        <row r="18">
          <cell r="E18" t="str">
            <v>Auxiliar</v>
          </cell>
          <cell r="F18" t="str">
            <v>Secretaría General</v>
          </cell>
          <cell r="T18">
            <v>9609.6668000000009</v>
          </cell>
        </row>
        <row r="19">
          <cell r="E19" t="str">
            <v>Auxiliar</v>
          </cell>
          <cell r="F19" t="str">
            <v>Secretaría General</v>
          </cell>
          <cell r="T19">
            <v>6401.6668</v>
          </cell>
        </row>
        <row r="20">
          <cell r="E20" t="str">
            <v>Síndico</v>
          </cell>
          <cell r="F20" t="str">
            <v>Sindicatura</v>
          </cell>
          <cell r="T20">
            <v>24354</v>
          </cell>
        </row>
        <row r="21">
          <cell r="E21" t="str">
            <v>Secretaria C</v>
          </cell>
          <cell r="F21" t="str">
            <v>Sindicatura</v>
          </cell>
          <cell r="T21">
            <v>10253.3334</v>
          </cell>
        </row>
        <row r="22">
          <cell r="E22" t="str">
            <v>Secretaria</v>
          </cell>
          <cell r="F22" t="str">
            <v>Promoción Económica</v>
          </cell>
          <cell r="T22">
            <v>11802.666799999999</v>
          </cell>
        </row>
        <row r="23">
          <cell r="E23" t="str">
            <v>Auxiliar contable</v>
          </cell>
          <cell r="F23" t="str">
            <v>Hacienda Municipal</v>
          </cell>
          <cell r="T23">
            <v>17327.75</v>
          </cell>
        </row>
        <row r="24">
          <cell r="E24" t="str">
            <v>Auxiliar Administrativo</v>
          </cell>
          <cell r="F24" t="str">
            <v>Hacienda Municipal</v>
          </cell>
          <cell r="T24">
            <v>8241.6840000000011</v>
          </cell>
        </row>
        <row r="25">
          <cell r="E25" t="str">
            <v>Oficial del Registro Civil</v>
          </cell>
          <cell r="F25" t="str">
            <v>Registro Civil</v>
          </cell>
          <cell r="T25">
            <v>13521</v>
          </cell>
        </row>
        <row r="26">
          <cell r="E26" t="str">
            <v>Auxiliar</v>
          </cell>
          <cell r="F26" t="str">
            <v>Registro Civil</v>
          </cell>
          <cell r="T26">
            <v>9609.6668000000009</v>
          </cell>
        </row>
        <row r="27">
          <cell r="E27" t="str">
            <v>Auxiliar</v>
          </cell>
          <cell r="F27" t="str">
            <v>Registro Civil</v>
          </cell>
          <cell r="T27">
            <v>9609.6668000000009</v>
          </cell>
        </row>
        <row r="28">
          <cell r="E28" t="str">
            <v>Oficial del Registro Civil (Zacatongo)</v>
          </cell>
          <cell r="F28" t="str">
            <v>Registro Civil</v>
          </cell>
          <cell r="T28">
            <v>4248.4168</v>
          </cell>
        </row>
        <row r="29">
          <cell r="E29" t="str">
            <v>Oficial del Registro Civil (Navidad)</v>
          </cell>
          <cell r="F29" t="str">
            <v>Registro Civil</v>
          </cell>
          <cell r="T29">
            <v>5227.1668</v>
          </cell>
        </row>
        <row r="30">
          <cell r="E30" t="str">
            <v>Director Casa de la Cultura</v>
          </cell>
          <cell r="F30" t="str">
            <v>Casa de la Cultura</v>
          </cell>
          <cell r="T30">
            <v>17063.001</v>
          </cell>
        </row>
        <row r="31">
          <cell r="E31" t="str">
            <v>Técnico de Audio e Iluminación</v>
          </cell>
          <cell r="F31" t="str">
            <v>Casa de la Cultura</v>
          </cell>
          <cell r="T31">
            <v>8834.4167999999991</v>
          </cell>
        </row>
        <row r="32">
          <cell r="E32" t="str">
            <v>Auxiliar "C" Casa Cultura</v>
          </cell>
          <cell r="F32" t="str">
            <v>Casa de la Cultura</v>
          </cell>
          <cell r="T32">
            <v>6994.9168</v>
          </cell>
        </row>
        <row r="33">
          <cell r="E33" t="str">
            <v xml:space="preserve">Encargada Biblioteca </v>
          </cell>
          <cell r="F33" t="str">
            <v>Casa de la Cultura</v>
          </cell>
          <cell r="T33">
            <v>1793.6</v>
          </cell>
        </row>
        <row r="34">
          <cell r="E34" t="str">
            <v>Auxiliar</v>
          </cell>
          <cell r="F34" t="str">
            <v>Casa de la Cultura</v>
          </cell>
          <cell r="T34">
            <v>1793.6</v>
          </cell>
        </row>
        <row r="35">
          <cell r="E35" t="str">
            <v>Oficial  Mayor</v>
          </cell>
          <cell r="F35" t="str">
            <v>Oficialía Mayor</v>
          </cell>
          <cell r="T35">
            <v>22977</v>
          </cell>
        </row>
        <row r="36">
          <cell r="E36" t="str">
            <v>Secretaria</v>
          </cell>
          <cell r="F36" t="str">
            <v>Oficialía Mayor</v>
          </cell>
          <cell r="T36">
            <v>14946</v>
          </cell>
        </row>
        <row r="37">
          <cell r="E37" t="str">
            <v>Secretaria</v>
          </cell>
          <cell r="F37" t="str">
            <v>Oficialía Mayor</v>
          </cell>
          <cell r="T37">
            <v>7626.75</v>
          </cell>
        </row>
        <row r="38">
          <cell r="E38" t="str">
            <v>Auxiliar</v>
          </cell>
          <cell r="F38" t="str">
            <v>Oficialía Mayor</v>
          </cell>
          <cell r="T38">
            <v>11331.8334</v>
          </cell>
        </row>
        <row r="39">
          <cell r="E39" t="str">
            <v>Auxiliar B</v>
          </cell>
          <cell r="F39" t="str">
            <v>Oficialía Mayor</v>
          </cell>
          <cell r="T39">
            <v>8067.5833999999995</v>
          </cell>
        </row>
        <row r="40">
          <cell r="E40" t="str">
            <v>Auxiliar A</v>
          </cell>
          <cell r="F40" t="str">
            <v>Oficialía Mayor</v>
          </cell>
          <cell r="T40">
            <v>10328.25</v>
          </cell>
        </row>
        <row r="41">
          <cell r="E41" t="str">
            <v>Jefe de Personal y Maquinaria</v>
          </cell>
          <cell r="F41" t="str">
            <v>Oficialía Mayor</v>
          </cell>
          <cell r="T41">
            <v>11306.001</v>
          </cell>
        </row>
        <row r="42">
          <cell r="E42" t="str">
            <v>Mecánico B</v>
          </cell>
          <cell r="F42" t="str">
            <v>Oficialía Mayor</v>
          </cell>
          <cell r="T42">
            <v>14662.166799999999</v>
          </cell>
        </row>
        <row r="43">
          <cell r="E43" t="str">
            <v>Mecánico B</v>
          </cell>
          <cell r="F43" t="str">
            <v>Oficialía Mayor</v>
          </cell>
          <cell r="T43">
            <v>14662.166799999999</v>
          </cell>
        </row>
        <row r="44">
          <cell r="E44" t="str">
            <v>Chofer</v>
          </cell>
          <cell r="F44" t="str">
            <v>Oficialía Mayor</v>
          </cell>
          <cell r="T44">
            <v>14261.5</v>
          </cell>
        </row>
        <row r="45">
          <cell r="E45" t="str">
            <v>Intendente</v>
          </cell>
          <cell r="F45" t="str">
            <v>Oficialía Mayor</v>
          </cell>
          <cell r="T45">
            <v>8141.6668</v>
          </cell>
        </row>
        <row r="46">
          <cell r="E46" t="str">
            <v>Enc. Baños Públicos</v>
          </cell>
          <cell r="F46" t="str">
            <v>Oficialía Mayor</v>
          </cell>
          <cell r="T46">
            <v>6252.75</v>
          </cell>
        </row>
        <row r="47">
          <cell r="E47" t="str">
            <v xml:space="preserve">Intendente Mercado </v>
          </cell>
          <cell r="F47" t="str">
            <v>Oficialía Mayor</v>
          </cell>
          <cell r="T47">
            <v>6252.75</v>
          </cell>
        </row>
        <row r="48">
          <cell r="E48" t="str">
            <v>Auxiliar</v>
          </cell>
          <cell r="F48" t="str">
            <v>Oficialía Mayor</v>
          </cell>
          <cell r="T48">
            <v>6142.7</v>
          </cell>
        </row>
        <row r="49">
          <cell r="E49" t="str">
            <v>Jardinero A</v>
          </cell>
          <cell r="F49" t="str">
            <v>Oficialía Mayor</v>
          </cell>
          <cell r="T49">
            <v>6625.8333999999995</v>
          </cell>
        </row>
        <row r="50">
          <cell r="E50" t="str">
            <v>Auxiliar de maquinaria</v>
          </cell>
          <cell r="F50" t="str">
            <v>Oficialía Mayor</v>
          </cell>
          <cell r="T50">
            <v>7859.25</v>
          </cell>
        </row>
        <row r="51">
          <cell r="E51" t="str">
            <v>Sub-Jefe</v>
          </cell>
          <cell r="F51" t="str">
            <v>Oficialía Mayor</v>
          </cell>
          <cell r="T51">
            <v>6777.4168</v>
          </cell>
        </row>
        <row r="52">
          <cell r="E52" t="str">
            <v>Jardinero B</v>
          </cell>
          <cell r="F52" t="str">
            <v>Oficialía Mayor</v>
          </cell>
          <cell r="T52">
            <v>5699.8333999999995</v>
          </cell>
        </row>
        <row r="53">
          <cell r="E53" t="str">
            <v>Jardinero C</v>
          </cell>
          <cell r="F53" t="str">
            <v>Oficialía Mayor</v>
          </cell>
          <cell r="T53">
            <v>7132.0833999999995</v>
          </cell>
        </row>
        <row r="54">
          <cell r="E54" t="str">
            <v>Jefe Parques y jardines</v>
          </cell>
          <cell r="F54" t="str">
            <v>Oficialía Mayor</v>
          </cell>
          <cell r="T54">
            <v>8668.3333999999995</v>
          </cell>
        </row>
        <row r="55">
          <cell r="E55" t="str">
            <v>Jardinero D</v>
          </cell>
          <cell r="F55" t="str">
            <v>Oficialía Mayor</v>
          </cell>
          <cell r="T55">
            <v>5775.3333999999995</v>
          </cell>
        </row>
        <row r="56">
          <cell r="E56" t="str">
            <v>Jardinero E</v>
          </cell>
          <cell r="F56" t="str">
            <v>Oficialía Mayor</v>
          </cell>
          <cell r="T56">
            <v>7185.8333999999995</v>
          </cell>
        </row>
        <row r="57">
          <cell r="E57" t="str">
            <v>Jardinero F</v>
          </cell>
          <cell r="F57" t="str">
            <v>Oficialía Mayor</v>
          </cell>
          <cell r="T57">
            <v>7243.8333999999995</v>
          </cell>
        </row>
        <row r="58">
          <cell r="E58" t="str">
            <v>Jardinero H</v>
          </cell>
          <cell r="F58" t="str">
            <v>Oficialía Mayor</v>
          </cell>
          <cell r="T58">
            <v>7782.6668</v>
          </cell>
        </row>
        <row r="59">
          <cell r="E59" t="str">
            <v>Jardinero I</v>
          </cell>
          <cell r="F59" t="str">
            <v>Oficialía Mayor</v>
          </cell>
          <cell r="T59">
            <v>3506.7667999999999</v>
          </cell>
        </row>
        <row r="60">
          <cell r="E60" t="str">
            <v>Encargado Alumbrado Público</v>
          </cell>
          <cell r="F60" t="str">
            <v>Oficialía Mayor</v>
          </cell>
          <cell r="T60">
            <v>14361.8334</v>
          </cell>
        </row>
        <row r="61">
          <cell r="E61" t="str">
            <v>Medico Municipal</v>
          </cell>
          <cell r="F61" t="str">
            <v>Oficialía Mayor</v>
          </cell>
          <cell r="T61">
            <v>6456.25</v>
          </cell>
        </row>
        <row r="62">
          <cell r="E62" t="str">
            <v>Intend. Baños Públicos</v>
          </cell>
          <cell r="F62" t="str">
            <v>Oficialía Mayor</v>
          </cell>
          <cell r="T62">
            <v>1748.82</v>
          </cell>
        </row>
        <row r="63">
          <cell r="E63" t="str">
            <v>Encargado Bodega Municipal</v>
          </cell>
          <cell r="F63" t="str">
            <v>Oficialía Mayor</v>
          </cell>
          <cell r="T63">
            <v>11306.001</v>
          </cell>
        </row>
        <row r="64">
          <cell r="E64" t="str">
            <v>Velador Cementerio Mpal.</v>
          </cell>
          <cell r="F64" t="str">
            <v>Oficialía Mayor</v>
          </cell>
          <cell r="T64">
            <v>5466.72</v>
          </cell>
        </row>
        <row r="65">
          <cell r="E65" t="str">
            <v>Velador Rastro Municipal</v>
          </cell>
          <cell r="F65" t="str">
            <v>Oficialía Mayor</v>
          </cell>
          <cell r="T65">
            <v>6270.4</v>
          </cell>
        </row>
        <row r="66">
          <cell r="E66" t="str">
            <v>Encargada Ce-Mujer</v>
          </cell>
          <cell r="F66" t="str">
            <v>Ce-Mujer</v>
          </cell>
          <cell r="T66">
            <v>8827.0020000000004</v>
          </cell>
        </row>
        <row r="67">
          <cell r="E67" t="str">
            <v>Director Prom. Económica</v>
          </cell>
          <cell r="F67" t="str">
            <v>Promoción Económica</v>
          </cell>
          <cell r="T67">
            <v>19002</v>
          </cell>
        </row>
        <row r="68">
          <cell r="E68" t="str">
            <v>Auxiliar D</v>
          </cell>
          <cell r="F68" t="str">
            <v>Promoción Económica</v>
          </cell>
          <cell r="T68">
            <v>9826.8333999999995</v>
          </cell>
        </row>
        <row r="69">
          <cell r="E69" t="str">
            <v>Enc. Microcuencas</v>
          </cell>
          <cell r="F69" t="str">
            <v>Promoción Económica</v>
          </cell>
          <cell r="T69">
            <v>9636.8334000000013</v>
          </cell>
        </row>
        <row r="70">
          <cell r="E70" t="str">
            <v>Encargado C</v>
          </cell>
          <cell r="F70" t="str">
            <v>Promoción Económica</v>
          </cell>
          <cell r="T70">
            <v>15272.416799999999</v>
          </cell>
        </row>
        <row r="71">
          <cell r="E71" t="str">
            <v>Enc. Microcuencas</v>
          </cell>
          <cell r="F71" t="str">
            <v>Promoción Económica</v>
          </cell>
          <cell r="T71">
            <v>17940.5</v>
          </cell>
        </row>
        <row r="72">
          <cell r="E72" t="str">
            <v>Enc. Fomento Agropecuario</v>
          </cell>
          <cell r="F72" t="str">
            <v>Promoción Económica</v>
          </cell>
          <cell r="T72">
            <v>11687.242</v>
          </cell>
        </row>
        <row r="73">
          <cell r="E73" t="str">
            <v>Auxiliar B</v>
          </cell>
          <cell r="F73" t="str">
            <v>Promoción Económica</v>
          </cell>
          <cell r="T73">
            <v>10056.5</v>
          </cell>
        </row>
        <row r="74">
          <cell r="E74" t="str">
            <v>Auxiliar A</v>
          </cell>
          <cell r="F74" t="str">
            <v>Promoción Económica</v>
          </cell>
          <cell r="T74">
            <v>11147.75</v>
          </cell>
        </row>
        <row r="75">
          <cell r="E75" t="str">
            <v>Enc. Hda. Mpal.</v>
          </cell>
          <cell r="F75" t="str">
            <v>Hacienda Municipal</v>
          </cell>
          <cell r="T75">
            <v>22977</v>
          </cell>
        </row>
        <row r="76">
          <cell r="E76" t="str">
            <v>Aux. Contable B</v>
          </cell>
          <cell r="F76" t="str">
            <v>Hacienda Municipal</v>
          </cell>
          <cell r="T76">
            <v>12772.58</v>
          </cell>
        </row>
        <row r="77">
          <cell r="E77" t="str">
            <v xml:space="preserve">Auxiliar    </v>
          </cell>
          <cell r="F77" t="str">
            <v>Hacienda Municipal</v>
          </cell>
          <cell r="T77">
            <v>17326.5834</v>
          </cell>
        </row>
        <row r="78">
          <cell r="E78" t="str">
            <v>Auxiliar de Egresos</v>
          </cell>
          <cell r="F78" t="str">
            <v>Oficialía Mayor</v>
          </cell>
          <cell r="T78">
            <v>16898.5834</v>
          </cell>
        </row>
        <row r="79">
          <cell r="E79" t="str">
            <v>Director de Reglamentos</v>
          </cell>
          <cell r="F79" t="str">
            <v>Reglamentos</v>
          </cell>
          <cell r="T79">
            <v>16482</v>
          </cell>
        </row>
        <row r="80">
          <cell r="E80" t="str">
            <v>Inspector B de Reglamentos</v>
          </cell>
          <cell r="F80" t="str">
            <v>Reglamentos</v>
          </cell>
          <cell r="T80">
            <v>9609.5834000000013</v>
          </cell>
        </row>
        <row r="81">
          <cell r="E81" t="str">
            <v>Inspector de Reglamentos</v>
          </cell>
          <cell r="F81" t="str">
            <v>Reglamentos</v>
          </cell>
          <cell r="T81">
            <v>9165.8333999999995</v>
          </cell>
        </row>
        <row r="82">
          <cell r="E82" t="str">
            <v>Jefe de Predial y Catastro</v>
          </cell>
          <cell r="F82" t="str">
            <v>Catastro Municipal</v>
          </cell>
          <cell r="T82">
            <v>13521</v>
          </cell>
        </row>
        <row r="83">
          <cell r="E83" t="str">
            <v>Auxiliar</v>
          </cell>
          <cell r="F83" t="str">
            <v>Catastro Municipal</v>
          </cell>
          <cell r="T83">
            <v>11169.666799999999</v>
          </cell>
        </row>
        <row r="84">
          <cell r="E84" t="str">
            <v>Auxiliar</v>
          </cell>
          <cell r="F84" t="str">
            <v>Catastro Municipal</v>
          </cell>
          <cell r="T84">
            <v>9747.9167999999991</v>
          </cell>
        </row>
        <row r="85">
          <cell r="E85" t="str">
            <v>Topógrafo</v>
          </cell>
          <cell r="F85" t="str">
            <v>Catastro Municipal</v>
          </cell>
          <cell r="T85">
            <v>10914.3334</v>
          </cell>
        </row>
        <row r="86">
          <cell r="E86" t="str">
            <v>Auxiliar</v>
          </cell>
          <cell r="F86" t="str">
            <v>Catastro Municipal</v>
          </cell>
          <cell r="T86">
            <v>9747.9167999999991</v>
          </cell>
        </row>
        <row r="87">
          <cell r="E87" t="str">
            <v>Director O. Publicas</v>
          </cell>
          <cell r="F87" t="str">
            <v>Obras Públicas</v>
          </cell>
          <cell r="T87">
            <v>19002</v>
          </cell>
        </row>
        <row r="88">
          <cell r="E88" t="str">
            <v>Auxiliar Técnico</v>
          </cell>
          <cell r="F88" t="str">
            <v>Obras Públicas</v>
          </cell>
          <cell r="T88">
            <v>20445.75</v>
          </cell>
        </row>
        <row r="89">
          <cell r="E89" t="str">
            <v>Residente de Obra</v>
          </cell>
          <cell r="F89" t="str">
            <v>Obras Públicas</v>
          </cell>
          <cell r="T89">
            <v>11926.3334</v>
          </cell>
        </row>
        <row r="90">
          <cell r="E90" t="str">
            <v>Secretaria</v>
          </cell>
          <cell r="F90" t="str">
            <v>Obras Públicas</v>
          </cell>
          <cell r="T90">
            <v>12928.166799999999</v>
          </cell>
        </row>
        <row r="91">
          <cell r="E91" t="str">
            <v>Operador A</v>
          </cell>
          <cell r="F91" t="str">
            <v>Obras Públicas</v>
          </cell>
          <cell r="T91">
            <v>10838.5834</v>
          </cell>
        </row>
        <row r="92">
          <cell r="E92" t="str">
            <v>Empedrador</v>
          </cell>
          <cell r="F92" t="str">
            <v>Obras Públicas</v>
          </cell>
          <cell r="T92">
            <v>9932.9167999999991</v>
          </cell>
        </row>
        <row r="93">
          <cell r="E93" t="str">
            <v>Albañil</v>
          </cell>
          <cell r="F93" t="str">
            <v>Obras Públicas</v>
          </cell>
          <cell r="T93">
            <v>9932.9167999999991</v>
          </cell>
        </row>
        <row r="94">
          <cell r="E94" t="str">
            <v>Albañil</v>
          </cell>
          <cell r="F94" t="str">
            <v>Obras Públicas</v>
          </cell>
          <cell r="T94">
            <v>9932.9167999999991</v>
          </cell>
        </row>
        <row r="95">
          <cell r="E95" t="str">
            <v>Operador B</v>
          </cell>
          <cell r="F95" t="str">
            <v>Obras Públicas</v>
          </cell>
          <cell r="T95">
            <v>10339.416799999999</v>
          </cell>
        </row>
        <row r="96">
          <cell r="E96" t="str">
            <v>Operador C</v>
          </cell>
          <cell r="F96" t="str">
            <v>Obras Públicas</v>
          </cell>
          <cell r="T96">
            <v>9900.4167999999991</v>
          </cell>
        </row>
        <row r="97">
          <cell r="E97" t="str">
            <v>Albañil</v>
          </cell>
          <cell r="F97" t="str">
            <v>Obras Públicas</v>
          </cell>
          <cell r="T97">
            <v>9932.9167999999991</v>
          </cell>
        </row>
        <row r="98">
          <cell r="E98" t="str">
            <v>Peón de Albañil</v>
          </cell>
          <cell r="F98" t="str">
            <v>Obras Públicas</v>
          </cell>
          <cell r="T98">
            <v>6632.9168</v>
          </cell>
        </row>
        <row r="99">
          <cell r="E99" t="str">
            <v>Operador</v>
          </cell>
          <cell r="F99" t="str">
            <v>Obras Públicas</v>
          </cell>
          <cell r="T99">
            <v>14927.92</v>
          </cell>
        </row>
        <row r="101">
          <cell r="E101" t="str">
            <v>Ayudante A</v>
          </cell>
          <cell r="F101" t="str">
            <v>Obras Públicas</v>
          </cell>
          <cell r="T101">
            <v>8105.0833999999995</v>
          </cell>
        </row>
        <row r="102">
          <cell r="E102" t="str">
            <v>Operador A</v>
          </cell>
          <cell r="F102" t="str">
            <v>Obras Públicas</v>
          </cell>
          <cell r="T102">
            <v>10838.5834</v>
          </cell>
        </row>
        <row r="103">
          <cell r="E103" t="str">
            <v>Operador D</v>
          </cell>
          <cell r="F103" t="str">
            <v>Obras Públicas</v>
          </cell>
          <cell r="T103">
            <v>14927.916799999999</v>
          </cell>
        </row>
        <row r="104">
          <cell r="E104" t="str">
            <v>Albañil</v>
          </cell>
          <cell r="F104" t="str">
            <v>Obras Públicas</v>
          </cell>
          <cell r="T104">
            <v>9932.9167999999991</v>
          </cell>
        </row>
        <row r="105">
          <cell r="E105" t="str">
            <v>Albañil</v>
          </cell>
          <cell r="F105" t="str">
            <v>Obras Públicas</v>
          </cell>
          <cell r="T105">
            <v>9932.9167999999991</v>
          </cell>
        </row>
        <row r="106">
          <cell r="E106" t="str">
            <v>Albañil</v>
          </cell>
          <cell r="F106" t="str">
            <v>Obras Públicas</v>
          </cell>
          <cell r="T106">
            <v>9932.9167999999991</v>
          </cell>
        </row>
        <row r="107">
          <cell r="E107" t="str">
            <v>Chofer A</v>
          </cell>
          <cell r="F107" t="str">
            <v>Obras Públicas</v>
          </cell>
          <cell r="T107">
            <v>10505.416799999999</v>
          </cell>
        </row>
        <row r="108">
          <cell r="E108" t="str">
            <v>Operador</v>
          </cell>
          <cell r="F108" t="str">
            <v>Obras Públicas</v>
          </cell>
          <cell r="T108">
            <v>8981.5</v>
          </cell>
        </row>
        <row r="109">
          <cell r="E109" t="str">
            <v>Almacenista</v>
          </cell>
          <cell r="F109" t="str">
            <v>Obras Públicas</v>
          </cell>
          <cell r="T109">
            <v>7468.3333999999995</v>
          </cell>
        </row>
        <row r="110">
          <cell r="E110" t="str">
            <v>Auxiliar A</v>
          </cell>
          <cell r="F110" t="str">
            <v>Obras Públicas</v>
          </cell>
          <cell r="T110">
            <v>9932.9167999999991</v>
          </cell>
        </row>
        <row r="111">
          <cell r="E111" t="str">
            <v>Operador E</v>
          </cell>
          <cell r="F111" t="str">
            <v>Obras Públicas</v>
          </cell>
          <cell r="T111">
            <v>8981.5</v>
          </cell>
        </row>
        <row r="112">
          <cell r="E112" t="str">
            <v>Albañil</v>
          </cell>
          <cell r="F112" t="str">
            <v>Obras Públicas</v>
          </cell>
          <cell r="T112">
            <v>10458.166799999999</v>
          </cell>
        </row>
        <row r="113">
          <cell r="E113" t="str">
            <v>Operador E</v>
          </cell>
          <cell r="F113" t="str">
            <v>Obras Públicas</v>
          </cell>
          <cell r="T113">
            <v>8981.5</v>
          </cell>
        </row>
        <row r="114">
          <cell r="E114" t="str">
            <v>Operador F</v>
          </cell>
          <cell r="F114" t="str">
            <v>Obras Públicas</v>
          </cell>
          <cell r="T114">
            <v>10472</v>
          </cell>
        </row>
        <row r="115">
          <cell r="E115" t="str">
            <v>Ayudante</v>
          </cell>
          <cell r="F115" t="str">
            <v>Obras Públicas</v>
          </cell>
          <cell r="T115">
            <v>9932.9167999999991</v>
          </cell>
        </row>
        <row r="116">
          <cell r="E116" t="str">
            <v>Auxiliar</v>
          </cell>
          <cell r="F116" t="str">
            <v>Obras Públicas</v>
          </cell>
          <cell r="T116">
            <v>8656.66</v>
          </cell>
        </row>
        <row r="117">
          <cell r="E117" t="str">
            <v>Operador de Maquinaria Pesada</v>
          </cell>
          <cell r="F117" t="str">
            <v>Obras Públicas</v>
          </cell>
          <cell r="T117">
            <v>14267.36</v>
          </cell>
        </row>
        <row r="118">
          <cell r="E118" t="str">
            <v>Administrador Cementerio Mpal.</v>
          </cell>
          <cell r="F118" t="str">
            <v>Cementerio Municipal</v>
          </cell>
          <cell r="T118">
            <v>7145.9168</v>
          </cell>
        </row>
        <row r="119">
          <cell r="E119" t="str">
            <v>Secretaria</v>
          </cell>
          <cell r="F119" t="str">
            <v>Cementerio Municipal</v>
          </cell>
          <cell r="T119">
            <v>9609.6668000000009</v>
          </cell>
        </row>
        <row r="120">
          <cell r="E120" t="str">
            <v>Auxiliar del Cementerio</v>
          </cell>
          <cell r="F120" t="str">
            <v>Cementerio Municipal</v>
          </cell>
          <cell r="T120">
            <v>6176.4168</v>
          </cell>
        </row>
        <row r="121">
          <cell r="E121" t="str">
            <v>Jefe de Matanza</v>
          </cell>
          <cell r="F121" t="str">
            <v>Rastro Municipal</v>
          </cell>
          <cell r="T121">
            <v>13594.0834</v>
          </cell>
        </row>
        <row r="122">
          <cell r="E122" t="str">
            <v>Matancero A</v>
          </cell>
          <cell r="F122" t="str">
            <v>Rastro Municipal</v>
          </cell>
          <cell r="T122">
            <v>9070.25</v>
          </cell>
        </row>
        <row r="123">
          <cell r="E123" t="str">
            <v>Matancero B</v>
          </cell>
          <cell r="F123" t="str">
            <v>Rastro Municipal</v>
          </cell>
          <cell r="T123">
            <v>8624.5833999999995</v>
          </cell>
        </row>
        <row r="124">
          <cell r="E124" t="str">
            <v>Matancero</v>
          </cell>
          <cell r="F124" t="str">
            <v>Rastro Municipal</v>
          </cell>
          <cell r="T124">
            <v>9070.25</v>
          </cell>
        </row>
        <row r="125">
          <cell r="E125" t="str">
            <v>Intendente del Rastro</v>
          </cell>
          <cell r="F125" t="str">
            <v>Rastro Municipal</v>
          </cell>
          <cell r="T125">
            <v>9080.0833999999995</v>
          </cell>
        </row>
        <row r="126">
          <cell r="E126" t="str">
            <v>Veterinario</v>
          </cell>
          <cell r="F126" t="str">
            <v>Rastro Municipal</v>
          </cell>
          <cell r="T126">
            <v>5881.3333999999995</v>
          </cell>
        </row>
        <row r="127">
          <cell r="E127" t="str">
            <v>Matanza y Frita</v>
          </cell>
          <cell r="F127" t="str">
            <v>Rastro Municipal</v>
          </cell>
          <cell r="T127">
            <v>9070.25</v>
          </cell>
        </row>
        <row r="128">
          <cell r="E128" t="str">
            <v>Matanza y Frita</v>
          </cell>
          <cell r="F128" t="str">
            <v>Rastro Municipal</v>
          </cell>
          <cell r="T128">
            <v>9070.25</v>
          </cell>
        </row>
        <row r="129">
          <cell r="E129" t="str">
            <v>Matanza y Frita</v>
          </cell>
          <cell r="F129" t="str">
            <v>Rastro Municipal</v>
          </cell>
          <cell r="T129">
            <v>9070.25</v>
          </cell>
        </row>
        <row r="130">
          <cell r="E130" t="str">
            <v>Inspector de Ganadería</v>
          </cell>
          <cell r="F130" t="str">
            <v>Rastro Municipal</v>
          </cell>
          <cell r="T130">
            <v>11805.3334</v>
          </cell>
        </row>
        <row r="131">
          <cell r="E131" t="str">
            <v>Matanza y Frita</v>
          </cell>
          <cell r="F131" t="str">
            <v>Rastro Municipal</v>
          </cell>
          <cell r="T131">
            <v>9070.25</v>
          </cell>
        </row>
        <row r="132">
          <cell r="E132" t="str">
            <v>Matanza y Frita</v>
          </cell>
          <cell r="F132" t="str">
            <v>Rastro Municipal</v>
          </cell>
          <cell r="T132">
            <v>9070.25</v>
          </cell>
        </row>
        <row r="133">
          <cell r="E133" t="str">
            <v>Intendente B del Rastro</v>
          </cell>
          <cell r="F133" t="str">
            <v>Rastro Municipal</v>
          </cell>
          <cell r="T133">
            <v>8235.1667999999991</v>
          </cell>
        </row>
        <row r="134">
          <cell r="E134" t="str">
            <v>Administrador Rastro Mpal.</v>
          </cell>
          <cell r="F134" t="str">
            <v>Rastro Municipal</v>
          </cell>
          <cell r="T134">
            <v>10760.5</v>
          </cell>
        </row>
        <row r="135">
          <cell r="E135" t="str">
            <v>Matanza y Frita</v>
          </cell>
          <cell r="F135" t="str">
            <v>Rastro Municipal</v>
          </cell>
          <cell r="T135">
            <v>8668.25</v>
          </cell>
        </row>
        <row r="136">
          <cell r="E136" t="str">
            <v>Intendente</v>
          </cell>
          <cell r="F136" t="str">
            <v>Rastro Municipal</v>
          </cell>
          <cell r="T136">
            <v>8232.1667999999991</v>
          </cell>
        </row>
        <row r="137">
          <cell r="E137" t="str">
            <v>Director de Turismo</v>
          </cell>
          <cell r="F137" t="str">
            <v>Turismo</v>
          </cell>
          <cell r="T137">
            <v>13850.001</v>
          </cell>
        </row>
        <row r="138">
          <cell r="E138" t="str">
            <v>Auxiliar</v>
          </cell>
          <cell r="F138" t="str">
            <v>Turismo</v>
          </cell>
          <cell r="T138">
            <v>6694.8040000000001</v>
          </cell>
        </row>
        <row r="139">
          <cell r="E139" t="str">
            <v>Director de Deportes</v>
          </cell>
          <cell r="F139" t="str">
            <v>Deportes</v>
          </cell>
          <cell r="T139">
            <v>13995</v>
          </cell>
        </row>
        <row r="140">
          <cell r="E140" t="str">
            <v>Secretaria de Deportes</v>
          </cell>
          <cell r="F140" t="str">
            <v>Deportes</v>
          </cell>
          <cell r="T140">
            <v>9609.6668000000009</v>
          </cell>
        </row>
        <row r="141">
          <cell r="E141" t="str">
            <v>Juez Municipal</v>
          </cell>
          <cell r="F141" t="str">
            <v>Juzgado Municipal</v>
          </cell>
          <cell r="T141">
            <v>16393.002</v>
          </cell>
        </row>
        <row r="142">
          <cell r="E142" t="str">
            <v>Director de Ecologia</v>
          </cell>
          <cell r="F142" t="str">
            <v>Ecología</v>
          </cell>
          <cell r="T142">
            <v>17664</v>
          </cell>
        </row>
        <row r="143">
          <cell r="E143" t="str">
            <v>Secretaria</v>
          </cell>
          <cell r="F143" t="str">
            <v>Ecología</v>
          </cell>
          <cell r="T143">
            <v>6996.4168</v>
          </cell>
        </row>
        <row r="144">
          <cell r="E144" t="str">
            <v>Auxiliar de Ecología</v>
          </cell>
          <cell r="F144" t="str">
            <v>Ecología</v>
          </cell>
          <cell r="T144">
            <v>10877.666799999999</v>
          </cell>
        </row>
        <row r="145">
          <cell r="E145" t="str">
            <v>Aseo Público</v>
          </cell>
          <cell r="F145" t="str">
            <v>Ecología</v>
          </cell>
          <cell r="T145">
            <v>6452.7702200000003</v>
          </cell>
        </row>
        <row r="146">
          <cell r="E146" t="str">
            <v>Auxiliar</v>
          </cell>
          <cell r="F146" t="str">
            <v>Ecología</v>
          </cell>
          <cell r="T146">
            <v>11687.242</v>
          </cell>
        </row>
        <row r="147">
          <cell r="E147" t="str">
            <v>Barrendero</v>
          </cell>
          <cell r="F147" t="str">
            <v>Aseo Público</v>
          </cell>
          <cell r="T147">
            <v>9145.0833999999995</v>
          </cell>
        </row>
        <row r="148">
          <cell r="E148" t="str">
            <v>Barrendero</v>
          </cell>
          <cell r="F148" t="str">
            <v>Aseo Público</v>
          </cell>
          <cell r="T148">
            <v>9145.0833999999995</v>
          </cell>
        </row>
        <row r="149">
          <cell r="E149" t="str">
            <v>Barrendero</v>
          </cell>
          <cell r="F149" t="str">
            <v>Aseo Público</v>
          </cell>
          <cell r="T149">
            <v>9145.0833999999995</v>
          </cell>
        </row>
        <row r="150">
          <cell r="E150" t="str">
            <v>Barrendero</v>
          </cell>
          <cell r="F150" t="str">
            <v>Aseo Público</v>
          </cell>
          <cell r="T150">
            <v>7262.75</v>
          </cell>
        </row>
        <row r="151">
          <cell r="E151" t="str">
            <v>Barrendero</v>
          </cell>
          <cell r="F151" t="str">
            <v>Aseo Público</v>
          </cell>
          <cell r="T151">
            <v>7262.75</v>
          </cell>
        </row>
        <row r="152">
          <cell r="E152" t="str">
            <v>Barrendero C</v>
          </cell>
          <cell r="F152" t="str">
            <v>Aseo Público</v>
          </cell>
          <cell r="T152">
            <v>6417</v>
          </cell>
        </row>
        <row r="153">
          <cell r="E153" t="str">
            <v>Chofer B</v>
          </cell>
          <cell r="F153" t="str">
            <v>Aseo Público</v>
          </cell>
          <cell r="T153">
            <v>7883.6668</v>
          </cell>
        </row>
        <row r="154">
          <cell r="E154" t="str">
            <v>Chofer Aseo Público</v>
          </cell>
          <cell r="F154" t="str">
            <v>Aseo Público</v>
          </cell>
          <cell r="T154">
            <v>9765.75</v>
          </cell>
        </row>
        <row r="155">
          <cell r="E155" t="str">
            <v>Chofer Aseo Público</v>
          </cell>
          <cell r="F155" t="str">
            <v>Aseo Público</v>
          </cell>
          <cell r="T155">
            <v>9765.75</v>
          </cell>
        </row>
        <row r="156">
          <cell r="E156" t="str">
            <v>Directora</v>
          </cell>
          <cell r="F156" t="str">
            <v>Comunicación Social</v>
          </cell>
          <cell r="T156">
            <v>14993.001</v>
          </cell>
        </row>
        <row r="157">
          <cell r="E157" t="str">
            <v>Enc. Unidad de Transparencia</v>
          </cell>
          <cell r="F157" t="str">
            <v>Unidad de Transparencia</v>
          </cell>
          <cell r="T157">
            <v>9032.3960000000006</v>
          </cell>
        </row>
        <row r="158">
          <cell r="E158" t="str">
            <v>Auxiliar contable c</v>
          </cell>
          <cell r="F158" t="str">
            <v>Hacienda Municipal</v>
          </cell>
          <cell r="T158">
            <v>8014</v>
          </cell>
        </row>
        <row r="159">
          <cell r="E159" t="str">
            <v>Directora</v>
          </cell>
          <cell r="F159" t="str">
            <v>IMAJ</v>
          </cell>
          <cell r="T159">
            <v>5598</v>
          </cell>
        </row>
        <row r="160">
          <cell r="E160" t="str">
            <v>DELEGADO</v>
          </cell>
          <cell r="F160" t="str">
            <v>Presidencia Municipal</v>
          </cell>
          <cell r="T160">
            <v>909.48</v>
          </cell>
        </row>
        <row r="161">
          <cell r="E161" t="str">
            <v>AGENTE</v>
          </cell>
          <cell r="F161" t="str">
            <v>Presidencia Municipal</v>
          </cell>
          <cell r="T161">
            <v>787.58</v>
          </cell>
        </row>
        <row r="162">
          <cell r="E162" t="str">
            <v>Auxiliar</v>
          </cell>
          <cell r="F162" t="str">
            <v>Hacienda Municipal</v>
          </cell>
          <cell r="T162">
            <v>10187.416799999999</v>
          </cell>
        </row>
        <row r="164">
          <cell r="AP164">
            <v>23142957.313040342</v>
          </cell>
        </row>
      </sheetData>
      <sheetData sheetId="4"/>
      <sheetData sheetId="5"/>
      <sheetData sheetId="6"/>
      <sheetData sheetId="7"/>
      <sheetData sheetId="8">
        <row r="54">
          <cell r="BM54">
            <v>4332226.8493512366</v>
          </cell>
        </row>
      </sheetData>
      <sheetData sheetId="9"/>
      <sheetData sheetId="10"/>
      <sheetData sheetId="11"/>
      <sheetData sheetId="12"/>
      <sheetData sheetId="13">
        <row r="36">
          <cell r="BM36">
            <v>4201972.6335766986</v>
          </cell>
        </row>
      </sheetData>
      <sheetData sheetId="14"/>
      <sheetData sheetId="15"/>
      <sheetData sheetId="16">
        <row r="5">
          <cell r="E5" t="str">
            <v>Director</v>
          </cell>
          <cell r="F5" t="str">
            <v>Seguridad Pública</v>
          </cell>
        </row>
        <row r="6">
          <cell r="E6" t="str">
            <v>Policía Municipal</v>
          </cell>
          <cell r="F6" t="str">
            <v>Seguridad Pública</v>
          </cell>
          <cell r="AP6">
            <v>9671</v>
          </cell>
        </row>
        <row r="11">
          <cell r="E11" t="str">
            <v>Policía Municipal A</v>
          </cell>
          <cell r="F11" t="str">
            <v>Seguridad Pública</v>
          </cell>
          <cell r="AP11">
            <v>9671</v>
          </cell>
        </row>
        <row r="15">
          <cell r="E15" t="str">
            <v>Policia Primero</v>
          </cell>
          <cell r="F15" t="str">
            <v>Seguridad Pública</v>
          </cell>
          <cell r="AP15">
            <v>12719.666799999999</v>
          </cell>
        </row>
        <row r="16">
          <cell r="E16" t="str">
            <v>Policía Municipal A</v>
          </cell>
          <cell r="F16" t="str">
            <v>Seguridad Pública</v>
          </cell>
          <cell r="AP16">
            <v>9671</v>
          </cell>
        </row>
        <row r="19">
          <cell r="E19" t="str">
            <v>Policía Tercero A</v>
          </cell>
          <cell r="F19" t="str">
            <v>Seguridad Pública</v>
          </cell>
          <cell r="AP19">
            <v>10760.166799999999</v>
          </cell>
        </row>
        <row r="20">
          <cell r="E20" t="str">
            <v>Policía Municipal A</v>
          </cell>
          <cell r="F20" t="str">
            <v>Seguridad Pública</v>
          </cell>
          <cell r="AP20">
            <v>9671</v>
          </cell>
        </row>
        <row r="24">
          <cell r="E24" t="str">
            <v>Secretaria B</v>
          </cell>
          <cell r="F24" t="str">
            <v>Seguridad Pública</v>
          </cell>
          <cell r="AP24">
            <v>9611.1667999999991</v>
          </cell>
        </row>
        <row r="26">
          <cell r="E26" t="str">
            <v>Enc. Protección Civil y Bomberos</v>
          </cell>
          <cell r="F26" t="str">
            <v>Seguridad Pública</v>
          </cell>
          <cell r="AP26">
            <v>9119.5375000000004</v>
          </cell>
        </row>
        <row r="27">
          <cell r="E27" t="str">
            <v>Auxiliar Operativo</v>
          </cell>
          <cell r="F27" t="str">
            <v>Seguridad Pública</v>
          </cell>
          <cell r="AP27">
            <v>8242.1840000000011</v>
          </cell>
        </row>
        <row r="28">
          <cell r="E28" t="str">
            <v>Agente Protección Civil</v>
          </cell>
          <cell r="F28" t="str">
            <v>Seguridad Pública</v>
          </cell>
          <cell r="AP28">
            <v>9671</v>
          </cell>
        </row>
        <row r="30">
          <cell r="E30" t="str">
            <v>Sub-Director Prot. Civil</v>
          </cell>
          <cell r="F30" t="str">
            <v>Seguridad Pública</v>
          </cell>
          <cell r="AP30">
            <v>10178.25</v>
          </cell>
        </row>
        <row r="31">
          <cell r="E31" t="str">
            <v>Jefe Tránsito Municipal</v>
          </cell>
          <cell r="F31" t="str">
            <v>Seguridad Pública</v>
          </cell>
          <cell r="AP31">
            <v>12826.916800000001</v>
          </cell>
        </row>
        <row r="32">
          <cell r="E32" t="str">
            <v>Policía Tránsito Municipal</v>
          </cell>
          <cell r="F32" t="str">
            <v>Seguridad Pública</v>
          </cell>
          <cell r="AP32">
            <v>7012.25</v>
          </cell>
        </row>
        <row r="34">
          <cell r="E34" t="str">
            <v>Policía Tránsito Municipal</v>
          </cell>
          <cell r="F34" t="str">
            <v>Seguridad Pública</v>
          </cell>
          <cell r="AP34">
            <v>7369.25</v>
          </cell>
        </row>
        <row r="35">
          <cell r="E35" t="str">
            <v>Policía Tránsito Municipal</v>
          </cell>
          <cell r="F35" t="str">
            <v>Seguridad Pública</v>
          </cell>
          <cell r="AP35">
            <v>6706.8</v>
          </cell>
        </row>
      </sheetData>
      <sheetData sheetId="17"/>
      <sheetData sheetId="18">
        <row r="14">
          <cell r="BJ14">
            <v>1024699.0402784322</v>
          </cell>
        </row>
      </sheetData>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ómina-Plantilla"/>
      <sheetName val="Permanente+eventual"/>
      <sheetName val="Nómina-Plantilla (3)"/>
      <sheetName val="Hoja3"/>
      <sheetName val="Nómina-Eventuales"/>
      <sheetName val="Nómina-Eventuales (2)"/>
      <sheetName val="TARIFA2016"/>
      <sheetName val="Nómina-FAFM"/>
      <sheetName val="Nómina-FAFM (2)"/>
      <sheetName val="Nómina-Junta Local"/>
      <sheetName val="Nómina-Junta Local (2)"/>
      <sheetName val="Hoja1"/>
      <sheetName val="Nómina-Banco"/>
      <sheetName val="Recibos-Plantilla"/>
      <sheetName val="Recibos-FAFM"/>
      <sheetName val="Recibos-Eventuales"/>
      <sheetName val="TABLAS"/>
    </sheetNames>
    <sheetDataSet>
      <sheetData sheetId="0"/>
      <sheetData sheetId="1"/>
      <sheetData sheetId="2"/>
      <sheetData sheetId="3"/>
      <sheetData sheetId="4"/>
      <sheetData sheetId="5"/>
      <sheetData sheetId="6"/>
      <sheetData sheetId="7"/>
      <sheetData sheetId="8">
        <row r="36">
          <cell r="BM36">
            <v>4169039.310190001</v>
          </cell>
        </row>
      </sheetData>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CA DE OBRAS (2)"/>
      <sheetName val="PRESUPUESTO"/>
      <sheetName val="ANALITICA DE OBRAS"/>
      <sheetName val="Hoja2"/>
      <sheetName val="Hoja1"/>
    </sheetNames>
    <sheetDataSet>
      <sheetData sheetId="0">
        <row r="22">
          <cell r="W22">
            <v>14346232</v>
          </cell>
        </row>
        <row r="23">
          <cell r="I23">
            <v>0</v>
          </cell>
          <cell r="O23">
            <v>4846232</v>
          </cell>
          <cell r="T23">
            <v>3000000</v>
          </cell>
        </row>
      </sheetData>
      <sheetData sheetId="1" refreshError="1"/>
      <sheetData sheetId="2" refreshError="1"/>
      <sheetData sheetId="3" refreshError="1"/>
      <sheetData sheetId="4" refreshError="1"/>
    </sheetDataSet>
  </externalBook>
</externalLink>
</file>

<file path=xl/tables/table1.xml><?xml version="1.0" encoding="utf-8"?>
<table xmlns="http://schemas.openxmlformats.org/spreadsheetml/2006/main" id="67" name="Tabla4468" displayName="Tabla4468" ref="A2:IV36" totalsRowShown="0" headerRowDxfId="259" dataDxfId="258">
  <tableColumns count="256">
    <tableColumn id="4" name="FF" dataDxfId="257"/>
    <tableColumn id="2" name="Descripción" dataDxfId="256"/>
    <tableColumn id="3" name="Definición" dataDxfId="255"/>
    <tableColumn id="1" name="Columna1" dataDxfId="254"/>
    <tableColumn id="5" name="Columna2" dataDxfId="253"/>
    <tableColumn id="6" name="Columna3" dataDxfId="252"/>
    <tableColumn id="7" name="Columna4" dataDxfId="251"/>
    <tableColumn id="8" name="Columna5" dataDxfId="250"/>
    <tableColumn id="9" name="Columna6" dataDxfId="249"/>
    <tableColumn id="10" name="Columna7" dataDxfId="248"/>
    <tableColumn id="11" name="Columna8" dataDxfId="247"/>
    <tableColumn id="12" name="Columna9" dataDxfId="246"/>
    <tableColumn id="13" name="Columna10" dataDxfId="245"/>
    <tableColumn id="14" name="Columna11" dataDxfId="244"/>
    <tableColumn id="15" name="Columna12" dataDxfId="243"/>
    <tableColumn id="16" name="Columna13" dataDxfId="242"/>
    <tableColumn id="17" name="Columna14" dataDxfId="241"/>
    <tableColumn id="18" name="Columna15" dataDxfId="240"/>
    <tableColumn id="19" name="Columna16" dataDxfId="239"/>
    <tableColumn id="20" name="Columna17" dataDxfId="238"/>
    <tableColumn id="21" name="Columna18" dataDxfId="237"/>
    <tableColumn id="22" name="Columna19" dataDxfId="236"/>
    <tableColumn id="23" name="Columna20" dataDxfId="235"/>
    <tableColumn id="24" name="Columna21" dataDxfId="234"/>
    <tableColumn id="25" name="Columna22" dataDxfId="233"/>
    <tableColumn id="26" name="Columna23" dataDxfId="232"/>
    <tableColumn id="27" name="Columna24" dataDxfId="231"/>
    <tableColumn id="28" name="Columna25" dataDxfId="230"/>
    <tableColumn id="29" name="Columna26" dataDxfId="229"/>
    <tableColumn id="30" name="Columna27" dataDxfId="228"/>
    <tableColumn id="31" name="Columna28" dataDxfId="227"/>
    <tableColumn id="32" name="Columna29" dataDxfId="226"/>
    <tableColumn id="33" name="Columna30" dataDxfId="225"/>
    <tableColumn id="34" name="Columna31" dataDxfId="224"/>
    <tableColumn id="35" name="Columna32" dataDxfId="223"/>
    <tableColumn id="36" name="Columna33" dataDxfId="222"/>
    <tableColumn id="37" name="Columna34" dataDxfId="221"/>
    <tableColumn id="38" name="Columna35" dataDxfId="220"/>
    <tableColumn id="39" name="Columna36" dataDxfId="219"/>
    <tableColumn id="40" name="Columna37" dataDxfId="218"/>
    <tableColumn id="41" name="Columna38" dataDxfId="217"/>
    <tableColumn id="42" name="Columna39" dataDxfId="216"/>
    <tableColumn id="43" name="Columna40" dataDxfId="215"/>
    <tableColumn id="44" name="Columna41" dataDxfId="214"/>
    <tableColumn id="45" name="Columna42" dataDxfId="213"/>
    <tableColumn id="46" name="Columna43" dataDxfId="212"/>
    <tableColumn id="47" name="Columna44" dataDxfId="211"/>
    <tableColumn id="48" name="Columna45" dataDxfId="210"/>
    <tableColumn id="49" name="Columna46" dataDxfId="209"/>
    <tableColumn id="50" name="Columna47" dataDxfId="208"/>
    <tableColumn id="51" name="Columna48" dataDxfId="207"/>
    <tableColumn id="52" name="Columna49" dataDxfId="206"/>
    <tableColumn id="53" name="Columna50" dataDxfId="205"/>
    <tableColumn id="54" name="Columna51" dataDxfId="204"/>
    <tableColumn id="55" name="Columna52" dataDxfId="203"/>
    <tableColumn id="56" name="Columna53" dataDxfId="202"/>
    <tableColumn id="57" name="Columna54" dataDxfId="201"/>
    <tableColumn id="58" name="Columna55" dataDxfId="200"/>
    <tableColumn id="59" name="Columna56" dataDxfId="199"/>
    <tableColumn id="60" name="Columna57" dataDxfId="198"/>
    <tableColumn id="61" name="Columna58" dataDxfId="197"/>
    <tableColumn id="62" name="Columna59" dataDxfId="196"/>
    <tableColumn id="63" name="Columna60" dataDxfId="195"/>
    <tableColumn id="64" name="Columna61" dataDxfId="194"/>
    <tableColumn id="65" name="Columna62" dataDxfId="193"/>
    <tableColumn id="66" name="Columna63" dataDxfId="192"/>
    <tableColumn id="67" name="Columna64" dataDxfId="191"/>
    <tableColumn id="68" name="Columna65" dataDxfId="190"/>
    <tableColumn id="69" name="Columna66" dataDxfId="189"/>
    <tableColumn id="70" name="Columna67" dataDxfId="188"/>
    <tableColumn id="71" name="Columna68" dataDxfId="187"/>
    <tableColumn id="72" name="Columna69" dataDxfId="186"/>
    <tableColumn id="73" name="Columna70" dataDxfId="185"/>
    <tableColumn id="74" name="Columna71" dataDxfId="184"/>
    <tableColumn id="75" name="Columna72" dataDxfId="183"/>
    <tableColumn id="76" name="Columna73" dataDxfId="182"/>
    <tableColumn id="77" name="Columna74" dataDxfId="181"/>
    <tableColumn id="78" name="Columna75" dataDxfId="180"/>
    <tableColumn id="79" name="Columna76" dataDxfId="179"/>
    <tableColumn id="80" name="Columna77" dataDxfId="178"/>
    <tableColumn id="81" name="Columna78" dataDxfId="177"/>
    <tableColumn id="82" name="Columna79" dataDxfId="176"/>
    <tableColumn id="83" name="Columna80" dataDxfId="175"/>
    <tableColumn id="84" name="Columna81" dataDxfId="174"/>
    <tableColumn id="85" name="Columna82" dataDxfId="173"/>
    <tableColumn id="86" name="Columna83" dataDxfId="172"/>
    <tableColumn id="87" name="Columna84" dataDxfId="171"/>
    <tableColumn id="88" name="Columna85" dataDxfId="170"/>
    <tableColumn id="89" name="Columna86" dataDxfId="169"/>
    <tableColumn id="90" name="Columna87" dataDxfId="168"/>
    <tableColumn id="91" name="Columna88" dataDxfId="167"/>
    <tableColumn id="92" name="Columna89" dataDxfId="166"/>
    <tableColumn id="93" name="Columna90" dataDxfId="165"/>
    <tableColumn id="94" name="Columna91" dataDxfId="164"/>
    <tableColumn id="95" name="Columna92" dataDxfId="163"/>
    <tableColumn id="96" name="Columna93" dataDxfId="162"/>
    <tableColumn id="97" name="Columna94" dataDxfId="161"/>
    <tableColumn id="98" name="Columna95" dataDxfId="160"/>
    <tableColumn id="99" name="Columna96" dataDxfId="159"/>
    <tableColumn id="100" name="Columna97" dataDxfId="158"/>
    <tableColumn id="101" name="Columna98" dataDxfId="157"/>
    <tableColumn id="102" name="Columna99" dataDxfId="156"/>
    <tableColumn id="103" name="Columna100" dataDxfId="155"/>
    <tableColumn id="104" name="Columna101" dataDxfId="154"/>
    <tableColumn id="105" name="Columna102" dataDxfId="153"/>
    <tableColumn id="106" name="Columna103" dataDxfId="152"/>
    <tableColumn id="107" name="Columna104" dataDxfId="151"/>
    <tableColumn id="108" name="Columna105" dataDxfId="150"/>
    <tableColumn id="109" name="Columna106" dataDxfId="149"/>
    <tableColumn id="110" name="Columna107" dataDxfId="148"/>
    <tableColumn id="111" name="Columna108" dataDxfId="147"/>
    <tableColumn id="112" name="Columna109" dataDxfId="146"/>
    <tableColumn id="113" name="Columna110" dataDxfId="145"/>
    <tableColumn id="114" name="Columna111" dataDxfId="144"/>
    <tableColumn id="115" name="Columna112" dataDxfId="143"/>
    <tableColumn id="116" name="Columna113" dataDxfId="142"/>
    <tableColumn id="117" name="Columna114" dataDxfId="141"/>
    <tableColumn id="118" name="Columna115" dataDxfId="140"/>
    <tableColumn id="119" name="Columna116" dataDxfId="139"/>
    <tableColumn id="120" name="Columna117" dataDxfId="138"/>
    <tableColumn id="121" name="Columna118" dataDxfId="137"/>
    <tableColumn id="122" name="Columna119" dataDxfId="136"/>
    <tableColumn id="123" name="Columna120" dataDxfId="135"/>
    <tableColumn id="124" name="Columna121" dataDxfId="134"/>
    <tableColumn id="125" name="Columna122" dataDxfId="133"/>
    <tableColumn id="126" name="Columna123" dataDxfId="132"/>
    <tableColumn id="127" name="Columna124" dataDxfId="131"/>
    <tableColumn id="128" name="Columna125" dataDxfId="130"/>
    <tableColumn id="129" name="Columna126" dataDxfId="129"/>
    <tableColumn id="130" name="Columna127" dataDxfId="128"/>
    <tableColumn id="131" name="Columna128" dataDxfId="127"/>
    <tableColumn id="132" name="Columna129" dataDxfId="126"/>
    <tableColumn id="133" name="Columna130" dataDxfId="125"/>
    <tableColumn id="134" name="Columna131" dataDxfId="124"/>
    <tableColumn id="135" name="Columna132" dataDxfId="123"/>
    <tableColumn id="136" name="Columna133" dataDxfId="122"/>
    <tableColumn id="137" name="Columna134" dataDxfId="121"/>
    <tableColumn id="138" name="Columna135" dataDxfId="120"/>
    <tableColumn id="139" name="Columna136" dataDxfId="119"/>
    <tableColumn id="140" name="Columna137" dataDxfId="118"/>
    <tableColumn id="141" name="Columna138" dataDxfId="117"/>
    <tableColumn id="142" name="Columna139" dataDxfId="116"/>
    <tableColumn id="143" name="Columna140" dataDxfId="115"/>
    <tableColumn id="144" name="Columna141" dataDxfId="114"/>
    <tableColumn id="145" name="Columna142" dataDxfId="113"/>
    <tableColumn id="146" name="Columna143" dataDxfId="112"/>
    <tableColumn id="147" name="Columna144" dataDxfId="111"/>
    <tableColumn id="148" name="Columna145" dataDxfId="110"/>
    <tableColumn id="149" name="Columna146" dataDxfId="109"/>
    <tableColumn id="150" name="Columna147" dataDxfId="108"/>
    <tableColumn id="151" name="Columna148" dataDxfId="107"/>
    <tableColumn id="152" name="Columna149" dataDxfId="106"/>
    <tableColumn id="153" name="Columna150" dataDxfId="105"/>
    <tableColumn id="154" name="Columna151" dataDxfId="104"/>
    <tableColumn id="155" name="Columna152" dataDxfId="103"/>
    <tableColumn id="156" name="Columna153" dataDxfId="102"/>
    <tableColumn id="157" name="Columna154" dataDxfId="101"/>
    <tableColumn id="158" name="Columna155" dataDxfId="100"/>
    <tableColumn id="159" name="Columna156" dataDxfId="99"/>
    <tableColumn id="160" name="Columna157" dataDxfId="98"/>
    <tableColumn id="161" name="Columna158" dataDxfId="97"/>
    <tableColumn id="162" name="Columna159" dataDxfId="96"/>
    <tableColumn id="163" name="Columna160" dataDxfId="95"/>
    <tableColumn id="164" name="Columna161" dataDxfId="94"/>
    <tableColumn id="165" name="Columna162" dataDxfId="93"/>
    <tableColumn id="166" name="Columna163" dataDxfId="92"/>
    <tableColumn id="167" name="Columna164" dataDxfId="91"/>
    <tableColumn id="168" name="Columna165" dataDxfId="90"/>
    <tableColumn id="169" name="Columna166" dataDxfId="89"/>
    <tableColumn id="170" name="Columna167" dataDxfId="88"/>
    <tableColumn id="171" name="Columna168" dataDxfId="87"/>
    <tableColumn id="172" name="Columna169" dataDxfId="86"/>
    <tableColumn id="173" name="Columna170" dataDxfId="85"/>
    <tableColumn id="174" name="Columna171" dataDxfId="84"/>
    <tableColumn id="175" name="Columna172" dataDxfId="83"/>
    <tableColumn id="176" name="Columna173" dataDxfId="82"/>
    <tableColumn id="177" name="Columna174" dataDxfId="81"/>
    <tableColumn id="178" name="Columna175" dataDxfId="80"/>
    <tableColumn id="179" name="Columna176" dataDxfId="79"/>
    <tableColumn id="180" name="Columna177" dataDxfId="78"/>
    <tableColumn id="181" name="Columna178" dataDxfId="77"/>
    <tableColumn id="182" name="Columna179" dataDxfId="76"/>
    <tableColumn id="183" name="Columna180" dataDxfId="75"/>
    <tableColumn id="184" name="Columna181" dataDxfId="74"/>
    <tableColumn id="185" name="Columna182" dataDxfId="73"/>
    <tableColumn id="186" name="Columna183" dataDxfId="72"/>
    <tableColumn id="187" name="Columna184" dataDxfId="71"/>
    <tableColumn id="188" name="Columna185" dataDxfId="70"/>
    <tableColumn id="189" name="Columna186" dataDxfId="69"/>
    <tableColumn id="190" name="Columna187" dataDxfId="68"/>
    <tableColumn id="191" name="Columna188" dataDxfId="67"/>
    <tableColumn id="192" name="Columna189" dataDxfId="66"/>
    <tableColumn id="193" name="Columna190" dataDxfId="65"/>
    <tableColumn id="194" name="Columna191" dataDxfId="64"/>
    <tableColumn id="195" name="Columna192" dataDxfId="63"/>
    <tableColumn id="196" name="Columna193" dataDxfId="62"/>
    <tableColumn id="197" name="Columna194" dataDxfId="61"/>
    <tableColumn id="198" name="Columna195" dataDxfId="60"/>
    <tableColumn id="199" name="Columna196" dataDxfId="59"/>
    <tableColumn id="200" name="Columna197" dataDxfId="58"/>
    <tableColumn id="201" name="Columna198" dataDxfId="57"/>
    <tableColumn id="202" name="Columna199" dataDxfId="56"/>
    <tableColumn id="203" name="Columna200" dataDxfId="55"/>
    <tableColumn id="204" name="Columna201" dataDxfId="54"/>
    <tableColumn id="205" name="Columna202" dataDxfId="53"/>
    <tableColumn id="206" name="Columna203" dataDxfId="52"/>
    <tableColumn id="207" name="Columna204" dataDxfId="51"/>
    <tableColumn id="208" name="Columna205" dataDxfId="50"/>
    <tableColumn id="209" name="Columna206" dataDxfId="49"/>
    <tableColumn id="210" name="Columna207" dataDxfId="48"/>
    <tableColumn id="211" name="Columna208" dataDxfId="47"/>
    <tableColumn id="212" name="Columna209" dataDxfId="46"/>
    <tableColumn id="213" name="Columna210" dataDxfId="45"/>
    <tableColumn id="214" name="Columna211" dataDxfId="44"/>
    <tableColumn id="215" name="Columna212" dataDxfId="43"/>
    <tableColumn id="216" name="Columna213" dataDxfId="42"/>
    <tableColumn id="217" name="Columna214" dataDxfId="41"/>
    <tableColumn id="218" name="Columna215" dataDxfId="40"/>
    <tableColumn id="219" name="Columna216" dataDxfId="39"/>
    <tableColumn id="220" name="Columna217" dataDxfId="38"/>
    <tableColumn id="221" name="Columna218" dataDxfId="37"/>
    <tableColumn id="222" name="Columna219" dataDxfId="36"/>
    <tableColumn id="223" name="Columna220" dataDxfId="35"/>
    <tableColumn id="224" name="Columna221" dataDxfId="34"/>
    <tableColumn id="225" name="Columna222" dataDxfId="33"/>
    <tableColumn id="226" name="Columna223" dataDxfId="32"/>
    <tableColumn id="227" name="Columna224" dataDxfId="31"/>
    <tableColumn id="228" name="Columna225" dataDxfId="30"/>
    <tableColumn id="229" name="Columna226" dataDxfId="29"/>
    <tableColumn id="230" name="Columna227" dataDxfId="28"/>
    <tableColumn id="231" name="Columna228" dataDxfId="27"/>
    <tableColumn id="232" name="Columna229" dataDxfId="26"/>
    <tableColumn id="233" name="Columna230" dataDxfId="25"/>
    <tableColumn id="234" name="Columna231" dataDxfId="24"/>
    <tableColumn id="235" name="Columna232" dataDxfId="23"/>
    <tableColumn id="236" name="Columna233" dataDxfId="22"/>
    <tableColumn id="237" name="Columna234" dataDxfId="21"/>
    <tableColumn id="238" name="Columna235" dataDxfId="20"/>
    <tableColumn id="239" name="Columna236" dataDxfId="19"/>
    <tableColumn id="240" name="Columna237" dataDxfId="18"/>
    <tableColumn id="241" name="Columna238" dataDxfId="17"/>
    <tableColumn id="242" name="Columna239" dataDxfId="16"/>
    <tableColumn id="243" name="Columna240" dataDxfId="15"/>
    <tableColumn id="244" name="Columna241" dataDxfId="14"/>
    <tableColumn id="245" name="Columna242" dataDxfId="13"/>
    <tableColumn id="246" name="Columna243" dataDxfId="12"/>
    <tableColumn id="247" name="Columna244" dataDxfId="11"/>
    <tableColumn id="248" name="Columna245" dataDxfId="10"/>
    <tableColumn id="249" name="Columna246" dataDxfId="9"/>
    <tableColumn id="250" name="Columna247" dataDxfId="8"/>
    <tableColumn id="251" name="Columna248" dataDxfId="7"/>
    <tableColumn id="252" name="Columna249" dataDxfId="6"/>
    <tableColumn id="253" name="Columna250" dataDxfId="5"/>
    <tableColumn id="254" name="Columna251" dataDxfId="4"/>
    <tableColumn id="255" name="Columna252" dataDxfId="3"/>
    <tableColumn id="256" name="Columna253" dataDxfId="2"/>
  </tableColumns>
  <tableStyleInfo name="TableStyleLight16" showFirstColumn="0" showLastColumn="0" showRowStripes="0"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9.vml"/><Relationship Id="rId1" Type="http://schemas.openxmlformats.org/officeDocument/2006/relationships/printerSettings" Target="../printerSettings/printerSettings22.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A15517"/>
  </sheetPr>
  <dimension ref="A1:B14"/>
  <sheetViews>
    <sheetView showGridLines="0" showRuler="0" zoomScale="90" zoomScaleNormal="90" workbookViewId="0">
      <selection activeCell="B5" sqref="B5"/>
    </sheetView>
  </sheetViews>
  <sheetFormatPr baseColWidth="10" defaultRowHeight="15" x14ac:dyDescent="0.25"/>
  <cols>
    <col min="1" max="1" width="7.28515625" customWidth="1"/>
    <col min="2" max="2" width="110.85546875" customWidth="1"/>
  </cols>
  <sheetData>
    <row r="1" spans="1:2" ht="23.25" customHeight="1" x14ac:dyDescent="0.25">
      <c r="A1" s="686" t="s">
        <v>1305</v>
      </c>
      <c r="B1" s="687"/>
    </row>
    <row r="2" spans="1:2" ht="18" customHeight="1" x14ac:dyDescent="0.25">
      <c r="A2" s="688"/>
      <c r="B2" s="689"/>
    </row>
    <row r="3" spans="1:2" ht="21" customHeight="1" x14ac:dyDescent="0.35">
      <c r="A3" s="208"/>
      <c r="B3" s="209" t="s">
        <v>1809</v>
      </c>
    </row>
    <row r="4" spans="1:2" ht="21" x14ac:dyDescent="0.25">
      <c r="A4" s="208" t="s">
        <v>0</v>
      </c>
      <c r="B4" s="210" t="s">
        <v>5</v>
      </c>
    </row>
    <row r="5" spans="1:2" ht="33" customHeight="1" x14ac:dyDescent="0.35">
      <c r="A5" s="211">
        <v>1</v>
      </c>
      <c r="B5" s="212"/>
    </row>
    <row r="6" spans="1:2" ht="33" customHeight="1" x14ac:dyDescent="0.35">
      <c r="A6" s="211">
        <v>2</v>
      </c>
      <c r="B6" s="212"/>
    </row>
    <row r="7" spans="1:2" ht="33" customHeight="1" x14ac:dyDescent="0.35">
      <c r="A7" s="211">
        <v>3</v>
      </c>
      <c r="B7" s="212"/>
    </row>
    <row r="8" spans="1:2" ht="33" customHeight="1" x14ac:dyDescent="0.35">
      <c r="A8" s="211">
        <v>4</v>
      </c>
      <c r="B8" s="212"/>
    </row>
    <row r="9" spans="1:2" ht="33" customHeight="1" x14ac:dyDescent="0.35">
      <c r="A9" s="211">
        <v>5</v>
      </c>
      <c r="B9" s="212"/>
    </row>
    <row r="10" spans="1:2" ht="33" customHeight="1" x14ac:dyDescent="0.25">
      <c r="A10" s="211">
        <v>6</v>
      </c>
      <c r="B10" s="213"/>
    </row>
    <row r="11" spans="1:2" ht="33" customHeight="1" x14ac:dyDescent="0.25">
      <c r="A11" s="211">
        <v>7</v>
      </c>
      <c r="B11" s="213"/>
    </row>
    <row r="12" spans="1:2" ht="33" customHeight="1" x14ac:dyDescent="0.25">
      <c r="A12" s="211">
        <v>8</v>
      </c>
      <c r="B12" s="213"/>
    </row>
    <row r="13" spans="1:2" ht="33" customHeight="1" x14ac:dyDescent="0.25">
      <c r="A13" s="211">
        <v>9</v>
      </c>
      <c r="B13" s="213"/>
    </row>
    <row r="14" spans="1:2" ht="33" customHeight="1" thickBot="1" x14ac:dyDescent="0.3">
      <c r="A14" s="214">
        <v>10</v>
      </c>
      <c r="B14" s="215"/>
    </row>
  </sheetData>
  <mergeCells count="1">
    <mergeCell ref="A1:B2"/>
  </mergeCells>
  <printOptions horizontalCentered="1"/>
  <pageMargins left="0.70866141732283472" right="0.70866141732283472" top="0.74803149606299213" bottom="0.74803149606299213" header="0.31496062992125984" footer="0.31496062992125984"/>
  <pageSetup orientation="landscape" r:id="rId1"/>
  <headerFooter>
    <oddHeader xml:space="preserve">&amp;C
</oddHeader>
    <oddFooter>&amp;L&amp;"-,Cursiva"&amp;10Ejercicio Fiscal 2016&amp;R&amp;10Página &amp;P de &amp;N</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92D050"/>
  </sheetPr>
  <dimension ref="A1:R510"/>
  <sheetViews>
    <sheetView zoomScale="85" zoomScaleNormal="85" workbookViewId="0">
      <pane xSplit="6" ySplit="4" topLeftCell="G5" activePane="bottomRight" state="frozen"/>
      <selection sqref="A1:Q205"/>
      <selection pane="topRight" sqref="A1:Q205"/>
      <selection pane="bottomLeft" sqref="A1:Q205"/>
      <selection pane="bottomRight" sqref="A1:Q205"/>
    </sheetView>
  </sheetViews>
  <sheetFormatPr baseColWidth="10" defaultRowHeight="15" x14ac:dyDescent="0.25"/>
  <cols>
    <col min="1" max="1" width="4.85546875" customWidth="1"/>
    <col min="2" max="2" width="12.5703125" customWidth="1"/>
    <col min="3" max="3" width="21.7109375" customWidth="1"/>
    <col min="4" max="4" width="2.140625" customWidth="1"/>
    <col min="5" max="5" width="4.85546875" customWidth="1"/>
    <col min="6" max="6" width="45" customWidth="1"/>
    <col min="7" max="7" width="16.140625" customWidth="1"/>
    <col min="8" max="8" width="8.42578125" customWidth="1"/>
    <col min="9" max="9" width="15.140625" customWidth="1"/>
    <col min="10" max="10" width="14.85546875" customWidth="1"/>
    <col min="11" max="11" width="9.42578125" customWidth="1"/>
    <col min="12" max="12" width="12.5703125" customWidth="1"/>
    <col min="13" max="13" width="11.140625" customWidth="1"/>
    <col min="14" max="14" width="15.7109375" customWidth="1"/>
    <col min="15" max="15" width="14.28515625" customWidth="1"/>
    <col min="16" max="16" width="9.140625" customWidth="1"/>
    <col min="17" max="17" width="16.140625" customWidth="1"/>
    <col min="18" max="18" width="30.7109375" hidden="1" customWidth="1"/>
  </cols>
  <sheetData>
    <row r="1" spans="1:18" ht="18" x14ac:dyDescent="0.25">
      <c r="B1" s="559" t="s">
        <v>1881</v>
      </c>
    </row>
    <row r="2" spans="1:18" ht="18.75" thickBot="1" x14ac:dyDescent="0.3">
      <c r="B2" s="559" t="s">
        <v>1774</v>
      </c>
    </row>
    <row r="3" spans="1:18" ht="15.6" customHeight="1" x14ac:dyDescent="0.3">
      <c r="A3" s="564"/>
      <c r="B3" s="895" t="s">
        <v>759</v>
      </c>
      <c r="C3" s="895" t="s">
        <v>1812</v>
      </c>
      <c r="D3" s="565"/>
      <c r="E3" s="565"/>
      <c r="F3" s="897" t="s">
        <v>5</v>
      </c>
      <c r="G3" s="899" t="s">
        <v>1317</v>
      </c>
      <c r="H3" s="901" t="s">
        <v>41</v>
      </c>
      <c r="I3" s="892" t="s">
        <v>755</v>
      </c>
      <c r="J3" s="893"/>
      <c r="K3" s="893"/>
      <c r="L3" s="894"/>
      <c r="M3" s="892" t="s">
        <v>43</v>
      </c>
      <c r="N3" s="894"/>
      <c r="O3" s="903" t="s">
        <v>40</v>
      </c>
      <c r="P3" s="905" t="s">
        <v>1048</v>
      </c>
      <c r="Q3" s="907" t="s">
        <v>757</v>
      </c>
      <c r="R3" s="909" t="s">
        <v>1922</v>
      </c>
    </row>
    <row r="4" spans="1:18" ht="40.5" x14ac:dyDescent="0.3">
      <c r="A4" s="566" t="s">
        <v>1832</v>
      </c>
      <c r="B4" s="896"/>
      <c r="C4" s="896"/>
      <c r="D4" s="567"/>
      <c r="E4" s="567"/>
      <c r="F4" s="898"/>
      <c r="G4" s="900"/>
      <c r="H4" s="902"/>
      <c r="I4" s="568" t="s">
        <v>1621</v>
      </c>
      <c r="J4" s="569" t="s">
        <v>1622</v>
      </c>
      <c r="K4" s="569" t="s">
        <v>758</v>
      </c>
      <c r="L4" s="570" t="s">
        <v>315</v>
      </c>
      <c r="M4" s="571" t="s">
        <v>1047</v>
      </c>
      <c r="N4" s="570" t="s">
        <v>315</v>
      </c>
      <c r="O4" s="904"/>
      <c r="P4" s="906"/>
      <c r="Q4" s="908"/>
      <c r="R4" s="909" t="s">
        <v>1922</v>
      </c>
    </row>
    <row r="5" spans="1:18" s="1" customFormat="1" ht="14.45" hidden="1" customHeight="1" x14ac:dyDescent="0.25">
      <c r="A5" s="557">
        <v>1</v>
      </c>
      <c r="B5" s="556">
        <v>1</v>
      </c>
      <c r="C5" s="557" t="s">
        <v>2123</v>
      </c>
      <c r="D5" s="557">
        <v>1</v>
      </c>
      <c r="E5" s="557">
        <v>111</v>
      </c>
      <c r="F5" s="573" t="s">
        <v>347</v>
      </c>
      <c r="G5" s="561">
        <v>1420416</v>
      </c>
      <c r="H5" s="562"/>
      <c r="I5" s="561"/>
      <c r="J5" s="558"/>
      <c r="K5" s="558"/>
      <c r="L5" s="562"/>
      <c r="M5" s="561"/>
      <c r="N5" s="562"/>
      <c r="O5" s="561"/>
      <c r="P5" s="562"/>
      <c r="Q5" s="560">
        <f>SUM(G5:P5)</f>
        <v>1420416</v>
      </c>
      <c r="R5" s="489"/>
    </row>
    <row r="6" spans="1:18" s="1" customFormat="1" ht="14.45" customHeight="1" x14ac:dyDescent="0.25">
      <c r="A6" s="557">
        <v>2</v>
      </c>
      <c r="B6" s="556">
        <v>1</v>
      </c>
      <c r="C6" s="557" t="s">
        <v>2123</v>
      </c>
      <c r="D6" s="557">
        <v>1</v>
      </c>
      <c r="E6" s="557">
        <v>132</v>
      </c>
      <c r="F6" s="573" t="s">
        <v>358</v>
      </c>
      <c r="G6" s="561">
        <v>214035.75679069984</v>
      </c>
      <c r="H6" s="562"/>
      <c r="I6" s="561"/>
      <c r="J6" s="558"/>
      <c r="K6" s="558"/>
      <c r="L6" s="562"/>
      <c r="M6" s="561"/>
      <c r="N6" s="562"/>
      <c r="O6" s="561"/>
      <c r="P6" s="562"/>
      <c r="Q6" s="560">
        <f t="shared" ref="Q6:Q69" si="0">SUM(G6:P6)</f>
        <v>214035.75679069984</v>
      </c>
      <c r="R6" s="489"/>
    </row>
    <row r="7" spans="1:18" s="1" customFormat="1" ht="14.45" hidden="1" customHeight="1" x14ac:dyDescent="0.25">
      <c r="A7" s="557">
        <v>3</v>
      </c>
      <c r="B7" s="556">
        <v>1</v>
      </c>
      <c r="C7" s="557" t="s">
        <v>2123</v>
      </c>
      <c r="D7" s="557" t="str">
        <f t="shared" ref="D7:D13" si="1">MID(E7,1,1)</f>
        <v>2</v>
      </c>
      <c r="E7" s="557">
        <v>211</v>
      </c>
      <c r="F7" s="573" t="s">
        <v>384</v>
      </c>
      <c r="G7" s="561">
        <v>3000</v>
      </c>
      <c r="H7" s="562"/>
      <c r="I7" s="561"/>
      <c r="J7" s="558"/>
      <c r="K7" s="558"/>
      <c r="L7" s="562"/>
      <c r="M7" s="561"/>
      <c r="N7" s="562"/>
      <c r="O7" s="561"/>
      <c r="P7" s="562"/>
      <c r="Q7" s="560">
        <f t="shared" si="0"/>
        <v>3000</v>
      </c>
      <c r="R7" s="489"/>
    </row>
    <row r="8" spans="1:18" s="1" customFormat="1" ht="14.45" hidden="1" customHeight="1" x14ac:dyDescent="0.25">
      <c r="A8" s="557">
        <v>4</v>
      </c>
      <c r="B8" s="556">
        <v>1</v>
      </c>
      <c r="C8" s="557" t="s">
        <v>2123</v>
      </c>
      <c r="D8" s="557" t="str">
        <f t="shared" si="1"/>
        <v>2</v>
      </c>
      <c r="E8" s="557">
        <v>221</v>
      </c>
      <c r="F8" s="573" t="s">
        <v>393</v>
      </c>
      <c r="G8" s="561">
        <v>15000</v>
      </c>
      <c r="H8" s="562"/>
      <c r="I8" s="561"/>
      <c r="J8" s="558"/>
      <c r="K8" s="558"/>
      <c r="L8" s="562"/>
      <c r="M8" s="561"/>
      <c r="N8" s="562"/>
      <c r="O8" s="561"/>
      <c r="P8" s="562"/>
      <c r="Q8" s="560">
        <f t="shared" si="0"/>
        <v>15000</v>
      </c>
      <c r="R8" s="489"/>
    </row>
    <row r="9" spans="1:18" s="1" customFormat="1" ht="14.45" hidden="1" customHeight="1" x14ac:dyDescent="0.25">
      <c r="A9" s="557">
        <v>5</v>
      </c>
      <c r="B9" s="556">
        <v>1</v>
      </c>
      <c r="C9" s="557" t="s">
        <v>2123</v>
      </c>
      <c r="D9" s="557" t="str">
        <f t="shared" si="1"/>
        <v>2</v>
      </c>
      <c r="E9" s="557">
        <v>261</v>
      </c>
      <c r="F9" s="573" t="s">
        <v>425</v>
      </c>
      <c r="G9" s="561">
        <v>54000</v>
      </c>
      <c r="H9" s="562"/>
      <c r="I9" s="561"/>
      <c r="J9" s="558"/>
      <c r="K9" s="558"/>
      <c r="L9" s="562"/>
      <c r="M9" s="561"/>
      <c r="N9" s="562"/>
      <c r="O9" s="561"/>
      <c r="P9" s="562"/>
      <c r="Q9" s="560">
        <f t="shared" si="0"/>
        <v>54000</v>
      </c>
      <c r="R9" s="489"/>
    </row>
    <row r="10" spans="1:18" s="1" customFormat="1" ht="14.45" hidden="1" customHeight="1" x14ac:dyDescent="0.25">
      <c r="A10" s="557">
        <v>6</v>
      </c>
      <c r="B10" s="556">
        <v>1</v>
      </c>
      <c r="C10" s="557" t="s">
        <v>2123</v>
      </c>
      <c r="D10" s="557" t="str">
        <f t="shared" si="1"/>
        <v>2</v>
      </c>
      <c r="E10" s="557">
        <v>271</v>
      </c>
      <c r="F10" s="573" t="s">
        <v>428</v>
      </c>
      <c r="G10" s="561">
        <v>9000</v>
      </c>
      <c r="H10" s="562"/>
      <c r="I10" s="561"/>
      <c r="J10" s="558"/>
      <c r="K10" s="558"/>
      <c r="L10" s="562"/>
      <c r="M10" s="561"/>
      <c r="N10" s="562"/>
      <c r="O10" s="561"/>
      <c r="P10" s="562"/>
      <c r="Q10" s="560">
        <f t="shared" si="0"/>
        <v>9000</v>
      </c>
      <c r="R10" s="489"/>
    </row>
    <row r="11" spans="1:18" s="1" customFormat="1" ht="14.45" hidden="1" customHeight="1" x14ac:dyDescent="0.25">
      <c r="A11" s="557">
        <v>7</v>
      </c>
      <c r="B11" s="556">
        <v>1</v>
      </c>
      <c r="C11" s="557" t="s">
        <v>2123</v>
      </c>
      <c r="D11" s="557" t="str">
        <f t="shared" si="1"/>
        <v>3</v>
      </c>
      <c r="E11" s="557">
        <v>361</v>
      </c>
      <c r="F11" s="573" t="s">
        <v>498</v>
      </c>
      <c r="G11" s="561">
        <v>12000</v>
      </c>
      <c r="H11" s="562"/>
      <c r="I11" s="561"/>
      <c r="J11" s="558"/>
      <c r="K11" s="558"/>
      <c r="L11" s="562"/>
      <c r="M11" s="561"/>
      <c r="N11" s="562"/>
      <c r="O11" s="561"/>
      <c r="P11" s="562"/>
      <c r="Q11" s="560">
        <f t="shared" si="0"/>
        <v>12000</v>
      </c>
      <c r="R11" s="489"/>
    </row>
    <row r="12" spans="1:18" s="1" customFormat="1" ht="14.45" hidden="1" customHeight="1" x14ac:dyDescent="0.25">
      <c r="A12" s="557">
        <v>8</v>
      </c>
      <c r="B12" s="556">
        <v>1</v>
      </c>
      <c r="C12" s="557" t="s">
        <v>2123</v>
      </c>
      <c r="D12" s="557" t="str">
        <f t="shared" si="1"/>
        <v>3</v>
      </c>
      <c r="E12" s="557">
        <v>372</v>
      </c>
      <c r="F12" s="573" t="s">
        <v>507</v>
      </c>
      <c r="G12" s="561">
        <v>6000</v>
      </c>
      <c r="H12" s="562"/>
      <c r="I12" s="561"/>
      <c r="J12" s="558"/>
      <c r="K12" s="558"/>
      <c r="L12" s="562"/>
      <c r="M12" s="561"/>
      <c r="N12" s="562"/>
      <c r="O12" s="561"/>
      <c r="P12" s="562"/>
      <c r="Q12" s="560">
        <f t="shared" si="0"/>
        <v>6000</v>
      </c>
      <c r="R12" s="489"/>
    </row>
    <row r="13" spans="1:18" s="1" customFormat="1" ht="14.45" hidden="1" customHeight="1" x14ac:dyDescent="0.25">
      <c r="A13" s="557">
        <v>9</v>
      </c>
      <c r="B13" s="556">
        <v>1</v>
      </c>
      <c r="C13" s="557" t="s">
        <v>2123</v>
      </c>
      <c r="D13" s="557" t="str">
        <f t="shared" si="1"/>
        <v>3</v>
      </c>
      <c r="E13" s="557">
        <v>375</v>
      </c>
      <c r="F13" s="573" t="s">
        <v>510</v>
      </c>
      <c r="G13" s="561">
        <v>36000</v>
      </c>
      <c r="H13" s="562"/>
      <c r="I13" s="561"/>
      <c r="J13" s="558"/>
      <c r="K13" s="558"/>
      <c r="L13" s="562"/>
      <c r="M13" s="561"/>
      <c r="N13" s="562"/>
      <c r="O13" s="561"/>
      <c r="P13" s="562"/>
      <c r="Q13" s="560">
        <f t="shared" si="0"/>
        <v>36000</v>
      </c>
      <c r="R13" s="489"/>
    </row>
    <row r="14" spans="1:18" s="1" customFormat="1" ht="14.45" hidden="1" customHeight="1" x14ac:dyDescent="0.25">
      <c r="A14" s="557">
        <v>10</v>
      </c>
      <c r="B14" s="556">
        <v>2</v>
      </c>
      <c r="C14" s="557" t="s">
        <v>1834</v>
      </c>
      <c r="D14" s="557">
        <v>1</v>
      </c>
      <c r="E14" s="557">
        <v>113</v>
      </c>
      <c r="F14" s="573" t="s">
        <v>349</v>
      </c>
      <c r="G14" s="572">
        <v>877032</v>
      </c>
      <c r="H14" s="562"/>
      <c r="I14" s="561"/>
      <c r="J14" s="558"/>
      <c r="K14" s="558"/>
      <c r="L14" s="562"/>
      <c r="M14" s="561"/>
      <c r="N14" s="562"/>
      <c r="O14" s="561"/>
      <c r="P14" s="562"/>
      <c r="Q14" s="560">
        <f t="shared" si="0"/>
        <v>877032</v>
      </c>
      <c r="R14" s="489"/>
    </row>
    <row r="15" spans="1:18" s="1" customFormat="1" ht="14.45" hidden="1" customHeight="1" x14ac:dyDescent="0.25">
      <c r="A15" s="557">
        <v>11</v>
      </c>
      <c r="B15" s="556">
        <v>2</v>
      </c>
      <c r="C15" s="557" t="s">
        <v>1834</v>
      </c>
      <c r="D15" s="557">
        <v>1</v>
      </c>
      <c r="E15" s="557">
        <v>122</v>
      </c>
      <c r="F15" s="573"/>
      <c r="G15" s="561">
        <v>186379.46400000001</v>
      </c>
      <c r="H15" s="562"/>
      <c r="I15" s="561"/>
      <c r="J15" s="558"/>
      <c r="K15" s="558"/>
      <c r="L15" s="562"/>
      <c r="M15" s="561"/>
      <c r="N15" s="562"/>
      <c r="O15" s="561"/>
      <c r="P15" s="562"/>
      <c r="Q15" s="560">
        <f t="shared" si="0"/>
        <v>186379.46400000001</v>
      </c>
      <c r="R15" s="489"/>
    </row>
    <row r="16" spans="1:18" s="1" customFormat="1" ht="14.45" customHeight="1" x14ac:dyDescent="0.25">
      <c r="A16" s="557">
        <v>12</v>
      </c>
      <c r="B16" s="556">
        <v>2</v>
      </c>
      <c r="C16" s="557" t="s">
        <v>1834</v>
      </c>
      <c r="D16" s="557">
        <v>1</v>
      </c>
      <c r="E16" s="557">
        <v>132</v>
      </c>
      <c r="F16" s="573"/>
      <c r="G16" s="561">
        <v>83294.880427135184</v>
      </c>
      <c r="H16" s="562"/>
      <c r="I16" s="561"/>
      <c r="J16" s="558"/>
      <c r="K16" s="558"/>
      <c r="L16" s="562"/>
      <c r="M16" s="561"/>
      <c r="N16" s="562"/>
      <c r="O16" s="561"/>
      <c r="P16" s="562"/>
      <c r="Q16" s="560">
        <f t="shared" si="0"/>
        <v>83294.880427135184</v>
      </c>
      <c r="R16" s="489"/>
    </row>
    <row r="17" spans="1:18" s="1" customFormat="1" ht="14.45" customHeight="1" x14ac:dyDescent="0.25">
      <c r="A17" s="557">
        <v>13</v>
      </c>
      <c r="B17" s="556">
        <v>2</v>
      </c>
      <c r="C17" s="557" t="s">
        <v>1834</v>
      </c>
      <c r="D17" s="557">
        <v>1</v>
      </c>
      <c r="E17" s="557">
        <v>132</v>
      </c>
      <c r="F17" s="573"/>
      <c r="G17" s="561">
        <v>28084.638322494953</v>
      </c>
      <c r="H17" s="562"/>
      <c r="I17" s="561"/>
      <c r="J17" s="558"/>
      <c r="K17" s="558"/>
      <c r="L17" s="562"/>
      <c r="M17" s="561"/>
      <c r="N17" s="562"/>
      <c r="O17" s="561"/>
      <c r="P17" s="562"/>
      <c r="Q17" s="560">
        <f t="shared" si="0"/>
        <v>28084.638322494953</v>
      </c>
      <c r="R17" s="489"/>
    </row>
    <row r="18" spans="1:18" s="1" customFormat="1" ht="14.45" hidden="1" customHeight="1" x14ac:dyDescent="0.25">
      <c r="A18" s="557">
        <v>14</v>
      </c>
      <c r="B18" s="556">
        <v>2</v>
      </c>
      <c r="C18" s="557" t="s">
        <v>1834</v>
      </c>
      <c r="D18" s="557" t="str">
        <f t="shared" ref="D18:D40" si="2">MID(E18,1,1)</f>
        <v>2</v>
      </c>
      <c r="E18" s="557">
        <v>211</v>
      </c>
      <c r="F18" s="573" t="s">
        <v>384</v>
      </c>
      <c r="G18" s="561">
        <v>12000</v>
      </c>
      <c r="H18" s="562"/>
      <c r="I18" s="561"/>
      <c r="J18" s="558"/>
      <c r="K18" s="558"/>
      <c r="L18" s="562"/>
      <c r="M18" s="561"/>
      <c r="N18" s="562"/>
      <c r="O18" s="561"/>
      <c r="P18" s="562"/>
      <c r="Q18" s="560">
        <f t="shared" si="0"/>
        <v>12000</v>
      </c>
      <c r="R18" s="489"/>
    </row>
    <row r="19" spans="1:18" s="1" customFormat="1" ht="14.45" hidden="1" customHeight="1" x14ac:dyDescent="0.25">
      <c r="A19" s="557">
        <v>15</v>
      </c>
      <c r="B19" s="556">
        <v>2</v>
      </c>
      <c r="C19" s="557" t="s">
        <v>1834</v>
      </c>
      <c r="D19" s="557" t="str">
        <f t="shared" si="2"/>
        <v>2</v>
      </c>
      <c r="E19" s="557">
        <v>212</v>
      </c>
      <c r="F19" s="573" t="s">
        <v>385</v>
      </c>
      <c r="G19" s="561">
        <v>12000</v>
      </c>
      <c r="H19" s="562"/>
      <c r="I19" s="561"/>
      <c r="J19" s="558"/>
      <c r="K19" s="558"/>
      <c r="L19" s="562"/>
      <c r="M19" s="561"/>
      <c r="N19" s="562"/>
      <c r="O19" s="561"/>
      <c r="P19" s="562"/>
      <c r="Q19" s="560">
        <f t="shared" si="0"/>
        <v>12000</v>
      </c>
      <c r="R19" s="489"/>
    </row>
    <row r="20" spans="1:18" s="1" customFormat="1" ht="14.45" hidden="1" customHeight="1" x14ac:dyDescent="0.25">
      <c r="A20" s="557">
        <v>16</v>
      </c>
      <c r="B20" s="556">
        <v>2</v>
      </c>
      <c r="C20" s="557" t="s">
        <v>1834</v>
      </c>
      <c r="D20" s="557" t="str">
        <f t="shared" si="2"/>
        <v>2</v>
      </c>
      <c r="E20" s="557">
        <v>214</v>
      </c>
      <c r="F20" s="573" t="s">
        <v>387</v>
      </c>
      <c r="G20" s="561">
        <v>1500</v>
      </c>
      <c r="H20" s="563"/>
      <c r="I20" s="561"/>
      <c r="J20" s="558"/>
      <c r="K20" s="558"/>
      <c r="L20" s="562"/>
      <c r="M20" s="561"/>
      <c r="N20" s="562"/>
      <c r="O20" s="561"/>
      <c r="P20" s="562"/>
      <c r="Q20" s="560">
        <f t="shared" si="0"/>
        <v>1500</v>
      </c>
      <c r="R20" s="489"/>
    </row>
    <row r="21" spans="1:18" s="1" customFormat="1" ht="14.45" hidden="1" customHeight="1" x14ac:dyDescent="0.25">
      <c r="A21" s="557">
        <v>17</v>
      </c>
      <c r="B21" s="556">
        <v>2</v>
      </c>
      <c r="C21" s="557" t="s">
        <v>1834</v>
      </c>
      <c r="D21" s="557" t="str">
        <f t="shared" si="2"/>
        <v>2</v>
      </c>
      <c r="E21" s="557">
        <v>215</v>
      </c>
      <c r="F21" s="573" t="s">
        <v>388</v>
      </c>
      <c r="G21" s="561">
        <v>6000</v>
      </c>
      <c r="H21" s="562"/>
      <c r="I21" s="561"/>
      <c r="J21" s="558"/>
      <c r="K21" s="558"/>
      <c r="L21" s="562"/>
      <c r="M21" s="561"/>
      <c r="N21" s="562"/>
      <c r="O21" s="561"/>
      <c r="P21" s="562"/>
      <c r="Q21" s="560">
        <f t="shared" si="0"/>
        <v>6000</v>
      </c>
      <c r="R21" s="489"/>
    </row>
    <row r="22" spans="1:18" s="1" customFormat="1" ht="14.45" hidden="1" customHeight="1" x14ac:dyDescent="0.25">
      <c r="A22" s="557">
        <v>18</v>
      </c>
      <c r="B22" s="556">
        <v>2</v>
      </c>
      <c r="C22" s="557" t="s">
        <v>1834</v>
      </c>
      <c r="D22" s="557" t="str">
        <f t="shared" si="2"/>
        <v>2</v>
      </c>
      <c r="E22" s="557">
        <v>221</v>
      </c>
      <c r="F22" s="573" t="s">
        <v>393</v>
      </c>
      <c r="G22" s="561">
        <v>100000</v>
      </c>
      <c r="H22" s="562"/>
      <c r="I22" s="561"/>
      <c r="J22" s="558"/>
      <c r="K22" s="558"/>
      <c r="L22" s="562"/>
      <c r="M22" s="561"/>
      <c r="N22" s="562"/>
      <c r="O22" s="561"/>
      <c r="P22" s="562"/>
      <c r="Q22" s="560">
        <f t="shared" si="0"/>
        <v>100000</v>
      </c>
      <c r="R22" s="489"/>
    </row>
    <row r="23" spans="1:18" s="1" customFormat="1" ht="14.45" hidden="1" customHeight="1" x14ac:dyDescent="0.25">
      <c r="A23" s="557">
        <v>19</v>
      </c>
      <c r="B23" s="556">
        <v>2</v>
      </c>
      <c r="C23" s="557" t="s">
        <v>1834</v>
      </c>
      <c r="D23" s="557" t="str">
        <f t="shared" si="2"/>
        <v>2</v>
      </c>
      <c r="E23" s="557">
        <v>261</v>
      </c>
      <c r="F23" s="573" t="s">
        <v>425</v>
      </c>
      <c r="G23" s="561">
        <v>60000</v>
      </c>
      <c r="H23" s="562"/>
      <c r="I23" s="561"/>
      <c r="J23" s="558"/>
      <c r="K23" s="558"/>
      <c r="L23" s="562"/>
      <c r="M23" s="561"/>
      <c r="N23" s="562"/>
      <c r="O23" s="561"/>
      <c r="P23" s="562"/>
      <c r="Q23" s="560">
        <f t="shared" si="0"/>
        <v>60000</v>
      </c>
      <c r="R23" s="489"/>
    </row>
    <row r="24" spans="1:18" s="1" customFormat="1" ht="14.45" hidden="1" customHeight="1" x14ac:dyDescent="0.25">
      <c r="A24" s="557">
        <v>20</v>
      </c>
      <c r="B24" s="556">
        <v>2</v>
      </c>
      <c r="C24" s="557" t="s">
        <v>1834</v>
      </c>
      <c r="D24" s="557" t="str">
        <f t="shared" si="2"/>
        <v>2</v>
      </c>
      <c r="E24" s="557">
        <v>261</v>
      </c>
      <c r="F24" s="573" t="s">
        <v>1927</v>
      </c>
      <c r="G24" s="561">
        <v>200000</v>
      </c>
      <c r="H24" s="562"/>
      <c r="I24" s="561"/>
      <c r="J24" s="558"/>
      <c r="K24" s="558"/>
      <c r="L24" s="562"/>
      <c r="M24" s="561"/>
      <c r="N24" s="562"/>
      <c r="O24" s="561"/>
      <c r="P24" s="562"/>
      <c r="Q24" s="560">
        <f t="shared" si="0"/>
        <v>200000</v>
      </c>
      <c r="R24" s="489"/>
    </row>
    <row r="25" spans="1:18" s="1" customFormat="1" ht="14.45" hidden="1" customHeight="1" x14ac:dyDescent="0.25">
      <c r="A25" s="557">
        <v>21</v>
      </c>
      <c r="B25" s="556">
        <v>2</v>
      </c>
      <c r="C25" s="557" t="s">
        <v>1834</v>
      </c>
      <c r="D25" s="557" t="str">
        <f t="shared" si="2"/>
        <v>2</v>
      </c>
      <c r="E25" s="557">
        <v>294</v>
      </c>
      <c r="F25" s="573" t="s">
        <v>441</v>
      </c>
      <c r="G25" s="561">
        <v>2000</v>
      </c>
      <c r="H25" s="562"/>
      <c r="I25" s="561"/>
      <c r="J25" s="558"/>
      <c r="K25" s="558"/>
      <c r="L25" s="562"/>
      <c r="M25" s="561"/>
      <c r="N25" s="562"/>
      <c r="O25" s="561"/>
      <c r="P25" s="562"/>
      <c r="Q25" s="560">
        <f t="shared" si="0"/>
        <v>2000</v>
      </c>
      <c r="R25" s="489"/>
    </row>
    <row r="26" spans="1:18" s="1" customFormat="1" ht="14.45" hidden="1" customHeight="1" x14ac:dyDescent="0.25">
      <c r="A26" s="557">
        <v>22</v>
      </c>
      <c r="B26" s="556">
        <v>2</v>
      </c>
      <c r="C26" s="557" t="s">
        <v>1834</v>
      </c>
      <c r="D26" s="557" t="str">
        <f t="shared" si="2"/>
        <v>3</v>
      </c>
      <c r="E26" s="557">
        <v>315</v>
      </c>
      <c r="F26" s="573" t="s">
        <v>452</v>
      </c>
      <c r="G26" s="561">
        <v>12000</v>
      </c>
      <c r="H26" s="562"/>
      <c r="I26" s="561"/>
      <c r="J26" s="558"/>
      <c r="K26" s="558"/>
      <c r="L26" s="562"/>
      <c r="M26" s="561"/>
      <c r="N26" s="562"/>
      <c r="O26" s="561"/>
      <c r="P26" s="562"/>
      <c r="Q26" s="560">
        <f t="shared" si="0"/>
        <v>12000</v>
      </c>
      <c r="R26" s="489"/>
    </row>
    <row r="27" spans="1:18" s="1" customFormat="1" ht="14.45" hidden="1" customHeight="1" x14ac:dyDescent="0.25">
      <c r="A27" s="557">
        <v>23</v>
      </c>
      <c r="B27" s="556">
        <v>2</v>
      </c>
      <c r="C27" s="557" t="s">
        <v>1834</v>
      </c>
      <c r="D27" s="557" t="str">
        <f t="shared" si="2"/>
        <v>3</v>
      </c>
      <c r="E27" s="557">
        <v>371</v>
      </c>
      <c r="F27" s="573" t="s">
        <v>506</v>
      </c>
      <c r="G27" s="561">
        <v>30000</v>
      </c>
      <c r="H27" s="562"/>
      <c r="I27" s="561"/>
      <c r="J27" s="558"/>
      <c r="K27" s="558"/>
      <c r="L27" s="562"/>
      <c r="M27" s="561"/>
      <c r="N27" s="562"/>
      <c r="O27" s="561"/>
      <c r="P27" s="562"/>
      <c r="Q27" s="560">
        <f t="shared" si="0"/>
        <v>30000</v>
      </c>
      <c r="R27" s="489"/>
    </row>
    <row r="28" spans="1:18" s="1" customFormat="1" ht="14.45" hidden="1" customHeight="1" x14ac:dyDescent="0.25">
      <c r="A28" s="557">
        <v>24</v>
      </c>
      <c r="B28" s="556">
        <v>2</v>
      </c>
      <c r="C28" s="557" t="s">
        <v>1834</v>
      </c>
      <c r="D28" s="557" t="str">
        <f t="shared" si="2"/>
        <v>3</v>
      </c>
      <c r="E28" s="557">
        <v>372</v>
      </c>
      <c r="F28" s="573" t="s">
        <v>507</v>
      </c>
      <c r="G28" s="561">
        <v>24000</v>
      </c>
      <c r="H28" s="562"/>
      <c r="I28" s="561"/>
      <c r="J28" s="558"/>
      <c r="K28" s="558"/>
      <c r="L28" s="562"/>
      <c r="M28" s="561"/>
      <c r="N28" s="562"/>
      <c r="O28" s="561"/>
      <c r="P28" s="562"/>
      <c r="Q28" s="560">
        <f t="shared" si="0"/>
        <v>24000</v>
      </c>
      <c r="R28" s="489"/>
    </row>
    <row r="29" spans="1:18" s="1" customFormat="1" ht="14.45" hidden="1" customHeight="1" x14ac:dyDescent="0.25">
      <c r="A29" s="557">
        <v>25</v>
      </c>
      <c r="B29" s="556">
        <v>2</v>
      </c>
      <c r="C29" s="557" t="s">
        <v>1834</v>
      </c>
      <c r="D29" s="557" t="str">
        <f t="shared" si="2"/>
        <v>3</v>
      </c>
      <c r="E29" s="557">
        <v>375</v>
      </c>
      <c r="F29" s="573" t="s">
        <v>510</v>
      </c>
      <c r="G29" s="561">
        <v>121400</v>
      </c>
      <c r="H29" s="562"/>
      <c r="I29" s="561"/>
      <c r="J29" s="558"/>
      <c r="K29" s="558"/>
      <c r="L29" s="562"/>
      <c r="M29" s="561"/>
      <c r="N29" s="562"/>
      <c r="O29" s="561"/>
      <c r="P29" s="562"/>
      <c r="Q29" s="560">
        <f t="shared" si="0"/>
        <v>121400</v>
      </c>
      <c r="R29" s="489"/>
    </row>
    <row r="30" spans="1:18" s="1" customFormat="1" ht="14.45" hidden="1" customHeight="1" x14ac:dyDescent="0.25">
      <c r="A30" s="557">
        <v>26</v>
      </c>
      <c r="B30" s="556">
        <v>2</v>
      </c>
      <c r="C30" s="557" t="s">
        <v>1834</v>
      </c>
      <c r="D30" s="557" t="str">
        <f t="shared" si="2"/>
        <v>3</v>
      </c>
      <c r="E30" s="557">
        <v>376</v>
      </c>
      <c r="F30" s="573" t="s">
        <v>511</v>
      </c>
      <c r="G30" s="561">
        <v>20000</v>
      </c>
      <c r="H30" s="562"/>
      <c r="I30" s="561"/>
      <c r="J30" s="558"/>
      <c r="K30" s="558"/>
      <c r="L30" s="562"/>
      <c r="M30" s="561"/>
      <c r="N30" s="562"/>
      <c r="O30" s="561"/>
      <c r="P30" s="562"/>
      <c r="Q30" s="560">
        <f t="shared" si="0"/>
        <v>20000</v>
      </c>
      <c r="R30" s="489"/>
    </row>
    <row r="31" spans="1:18" s="1" customFormat="1" ht="14.45" hidden="1" customHeight="1" x14ac:dyDescent="0.25">
      <c r="A31" s="557">
        <v>27</v>
      </c>
      <c r="B31" s="556">
        <v>2</v>
      </c>
      <c r="C31" s="557" t="s">
        <v>1834</v>
      </c>
      <c r="D31" s="557" t="str">
        <f t="shared" si="2"/>
        <v>3</v>
      </c>
      <c r="E31" s="557">
        <v>381</v>
      </c>
      <c r="F31" s="573" t="s">
        <v>516</v>
      </c>
      <c r="G31" s="561">
        <v>80000</v>
      </c>
      <c r="H31" s="562"/>
      <c r="I31" s="561"/>
      <c r="J31" s="558"/>
      <c r="K31" s="558"/>
      <c r="L31" s="562"/>
      <c r="M31" s="561"/>
      <c r="N31" s="562"/>
      <c r="O31" s="561"/>
      <c r="P31" s="562"/>
      <c r="Q31" s="560">
        <f t="shared" si="0"/>
        <v>80000</v>
      </c>
      <c r="R31" s="489"/>
    </row>
    <row r="32" spans="1:18" s="1" customFormat="1" ht="14.45" hidden="1" customHeight="1" x14ac:dyDescent="0.25">
      <c r="A32" s="557">
        <v>28</v>
      </c>
      <c r="B32" s="556">
        <v>2</v>
      </c>
      <c r="C32" s="557" t="s">
        <v>1834</v>
      </c>
      <c r="D32" s="557" t="str">
        <f t="shared" si="2"/>
        <v>3</v>
      </c>
      <c r="E32" s="557">
        <v>382</v>
      </c>
      <c r="F32" s="573" t="s">
        <v>517</v>
      </c>
      <c r="G32" s="561">
        <v>80000</v>
      </c>
      <c r="H32" s="562"/>
      <c r="I32" s="561"/>
      <c r="J32" s="558"/>
      <c r="K32" s="558"/>
      <c r="L32" s="562"/>
      <c r="M32" s="561"/>
      <c r="N32" s="562"/>
      <c r="O32" s="561"/>
      <c r="P32" s="562"/>
      <c r="Q32" s="560">
        <f t="shared" si="0"/>
        <v>80000</v>
      </c>
      <c r="R32" s="489"/>
    </row>
    <row r="33" spans="1:18" s="1" customFormat="1" ht="14.45" hidden="1" customHeight="1" x14ac:dyDescent="0.25">
      <c r="A33" s="557">
        <v>29</v>
      </c>
      <c r="B33" s="556">
        <v>2</v>
      </c>
      <c r="C33" s="557" t="s">
        <v>1834</v>
      </c>
      <c r="D33" s="557" t="str">
        <f t="shared" si="2"/>
        <v>3</v>
      </c>
      <c r="E33" s="557">
        <v>383</v>
      </c>
      <c r="F33" s="573" t="s">
        <v>518</v>
      </c>
      <c r="G33" s="561">
        <v>4000</v>
      </c>
      <c r="H33" s="562"/>
      <c r="I33" s="561"/>
      <c r="J33" s="558"/>
      <c r="K33" s="558"/>
      <c r="L33" s="562"/>
      <c r="M33" s="561"/>
      <c r="N33" s="562"/>
      <c r="O33" s="561"/>
      <c r="P33" s="562"/>
      <c r="Q33" s="560">
        <f t="shared" si="0"/>
        <v>4000</v>
      </c>
      <c r="R33" s="489"/>
    </row>
    <row r="34" spans="1:18" s="1" customFormat="1" ht="14.45" hidden="1" customHeight="1" x14ac:dyDescent="0.25">
      <c r="A34" s="557">
        <v>30</v>
      </c>
      <c r="B34" s="556">
        <v>2</v>
      </c>
      <c r="C34" s="557" t="s">
        <v>1834</v>
      </c>
      <c r="D34" s="557" t="str">
        <f t="shared" si="2"/>
        <v>4</v>
      </c>
      <c r="E34" s="557">
        <v>442</v>
      </c>
      <c r="F34" s="573" t="s">
        <v>557</v>
      </c>
      <c r="G34" s="561">
        <v>120000</v>
      </c>
      <c r="H34" s="562"/>
      <c r="I34" s="561"/>
      <c r="J34" s="558"/>
      <c r="K34" s="558"/>
      <c r="L34" s="562"/>
      <c r="M34" s="561"/>
      <c r="N34" s="562"/>
      <c r="O34" s="561"/>
      <c r="P34" s="562"/>
      <c r="Q34" s="560">
        <f t="shared" si="0"/>
        <v>120000</v>
      </c>
      <c r="R34" s="489"/>
    </row>
    <row r="35" spans="1:18" s="1" customFormat="1" ht="14.45" hidden="1" customHeight="1" x14ac:dyDescent="0.25">
      <c r="A35" s="557">
        <v>31</v>
      </c>
      <c r="B35" s="556">
        <v>2</v>
      </c>
      <c r="C35" s="557" t="s">
        <v>1834</v>
      </c>
      <c r="D35" s="557" t="str">
        <f t="shared" si="2"/>
        <v>4</v>
      </c>
      <c r="E35" s="557">
        <v>445</v>
      </c>
      <c r="F35" s="573" t="s">
        <v>560</v>
      </c>
      <c r="G35" s="561">
        <v>40000</v>
      </c>
      <c r="H35" s="562"/>
      <c r="I35" s="561"/>
      <c r="J35" s="558"/>
      <c r="K35" s="558"/>
      <c r="L35" s="562"/>
      <c r="M35" s="561"/>
      <c r="N35" s="562"/>
      <c r="O35" s="561"/>
      <c r="P35" s="562"/>
      <c r="Q35" s="560">
        <f t="shared" si="0"/>
        <v>40000</v>
      </c>
      <c r="R35" s="489"/>
    </row>
    <row r="36" spans="1:18" s="1" customFormat="1" ht="14.45" hidden="1" customHeight="1" x14ac:dyDescent="0.25">
      <c r="A36" s="557">
        <v>32</v>
      </c>
      <c r="B36" s="556">
        <v>2</v>
      </c>
      <c r="C36" s="557" t="s">
        <v>1834</v>
      </c>
      <c r="D36" s="557" t="str">
        <f t="shared" si="2"/>
        <v>4</v>
      </c>
      <c r="E36" s="557">
        <v>447</v>
      </c>
      <c r="F36" s="573" t="s">
        <v>562</v>
      </c>
      <c r="G36" s="561">
        <v>2640000</v>
      </c>
      <c r="H36" s="562"/>
      <c r="I36" s="561"/>
      <c r="J36" s="558"/>
      <c r="K36" s="558"/>
      <c r="L36" s="562"/>
      <c r="M36" s="561"/>
      <c r="N36" s="562"/>
      <c r="O36" s="561"/>
      <c r="P36" s="562"/>
      <c r="Q36" s="560">
        <f t="shared" si="0"/>
        <v>2640000</v>
      </c>
      <c r="R36" s="489"/>
    </row>
    <row r="37" spans="1:18" s="1" customFormat="1" ht="14.45" hidden="1" customHeight="1" x14ac:dyDescent="0.25">
      <c r="A37" s="557">
        <v>33</v>
      </c>
      <c r="B37" s="556">
        <v>2</v>
      </c>
      <c r="C37" s="557" t="s">
        <v>1834</v>
      </c>
      <c r="D37" s="557" t="str">
        <f t="shared" si="2"/>
        <v>4</v>
      </c>
      <c r="E37" s="557">
        <v>447</v>
      </c>
      <c r="F37" s="573" t="s">
        <v>562</v>
      </c>
      <c r="G37" s="561">
        <v>500000</v>
      </c>
      <c r="H37" s="562"/>
      <c r="I37" s="561"/>
      <c r="J37" s="558"/>
      <c r="K37" s="558"/>
      <c r="L37" s="562"/>
      <c r="M37" s="561"/>
      <c r="N37" s="562"/>
      <c r="O37" s="561"/>
      <c r="P37" s="562"/>
      <c r="Q37" s="560">
        <f t="shared" si="0"/>
        <v>500000</v>
      </c>
      <c r="R37" s="489"/>
    </row>
    <row r="38" spans="1:18" s="1" customFormat="1" ht="14.45" hidden="1" customHeight="1" x14ac:dyDescent="0.25">
      <c r="A38" s="557">
        <v>34</v>
      </c>
      <c r="B38" s="556">
        <v>2</v>
      </c>
      <c r="C38" s="557" t="s">
        <v>1834</v>
      </c>
      <c r="D38" s="557" t="str">
        <f t="shared" si="2"/>
        <v>4</v>
      </c>
      <c r="E38" s="557">
        <v>448</v>
      </c>
      <c r="F38" s="573" t="s">
        <v>563</v>
      </c>
      <c r="G38" s="561">
        <v>150000</v>
      </c>
      <c r="H38" s="562"/>
      <c r="I38" s="561"/>
      <c r="J38" s="558"/>
      <c r="K38" s="558"/>
      <c r="L38" s="562"/>
      <c r="M38" s="561"/>
      <c r="N38" s="562"/>
      <c r="O38" s="561"/>
      <c r="P38" s="562"/>
      <c r="Q38" s="560">
        <f t="shared" si="0"/>
        <v>150000</v>
      </c>
      <c r="R38" s="489"/>
    </row>
    <row r="39" spans="1:18" s="1" customFormat="1" ht="14.45" hidden="1" customHeight="1" x14ac:dyDescent="0.25">
      <c r="A39" s="557">
        <v>35</v>
      </c>
      <c r="B39" s="556">
        <v>2</v>
      </c>
      <c r="C39" s="557" t="s">
        <v>1834</v>
      </c>
      <c r="D39" s="557" t="str">
        <f t="shared" si="2"/>
        <v>5</v>
      </c>
      <c r="E39" s="557">
        <v>511</v>
      </c>
      <c r="F39" s="573" t="s">
        <v>588</v>
      </c>
      <c r="G39" s="561">
        <v>20000</v>
      </c>
      <c r="H39" s="562"/>
      <c r="I39" s="561"/>
      <c r="J39" s="558"/>
      <c r="K39" s="558"/>
      <c r="L39" s="562"/>
      <c r="M39" s="561"/>
      <c r="N39" s="562"/>
      <c r="O39" s="561"/>
      <c r="P39" s="562"/>
      <c r="Q39" s="560">
        <f t="shared" si="0"/>
        <v>20000</v>
      </c>
      <c r="R39" s="489"/>
    </row>
    <row r="40" spans="1:18" s="1" customFormat="1" ht="14.45" hidden="1" customHeight="1" x14ac:dyDescent="0.25">
      <c r="A40" s="557">
        <v>36</v>
      </c>
      <c r="B40" s="556">
        <v>2</v>
      </c>
      <c r="C40" s="557" t="s">
        <v>1834</v>
      </c>
      <c r="D40" s="557" t="str">
        <f t="shared" si="2"/>
        <v>5</v>
      </c>
      <c r="E40" s="557">
        <v>515</v>
      </c>
      <c r="F40" s="573" t="s">
        <v>592</v>
      </c>
      <c r="G40" s="561">
        <v>20000</v>
      </c>
      <c r="H40" s="562"/>
      <c r="I40" s="561"/>
      <c r="J40" s="558"/>
      <c r="K40" s="558"/>
      <c r="L40" s="562"/>
      <c r="M40" s="561"/>
      <c r="N40" s="562"/>
      <c r="O40" s="561"/>
      <c r="P40" s="562"/>
      <c r="Q40" s="560">
        <f t="shared" si="0"/>
        <v>20000</v>
      </c>
      <c r="R40" s="489"/>
    </row>
    <row r="41" spans="1:18" s="1" customFormat="1" ht="14.45" hidden="1" customHeight="1" x14ac:dyDescent="0.25">
      <c r="A41" s="557">
        <v>37</v>
      </c>
      <c r="B41" s="556">
        <v>3</v>
      </c>
      <c r="C41" s="557" t="s">
        <v>1816</v>
      </c>
      <c r="D41" s="557">
        <v>1</v>
      </c>
      <c r="E41" s="557">
        <v>113</v>
      </c>
      <c r="F41" s="573" t="s">
        <v>349</v>
      </c>
      <c r="G41" s="561">
        <v>467860.00320000004</v>
      </c>
      <c r="H41" s="578"/>
      <c r="I41" s="579"/>
      <c r="J41" s="580"/>
      <c r="K41" s="580"/>
      <c r="L41" s="578"/>
      <c r="M41" s="579"/>
      <c r="N41" s="578"/>
      <c r="O41" s="579"/>
      <c r="P41" s="578"/>
      <c r="Q41" s="560">
        <f t="shared" si="0"/>
        <v>467860.00320000004</v>
      </c>
      <c r="R41" s="489"/>
    </row>
    <row r="42" spans="1:18" s="1" customFormat="1" ht="14.45" customHeight="1" x14ac:dyDescent="0.25">
      <c r="A42" s="557">
        <v>38</v>
      </c>
      <c r="B42" s="556">
        <v>3</v>
      </c>
      <c r="C42" s="557" t="s">
        <v>1816</v>
      </c>
      <c r="D42" s="557">
        <v>1</v>
      </c>
      <c r="E42" s="557">
        <v>132</v>
      </c>
      <c r="F42" s="573"/>
      <c r="G42" s="561">
        <v>70499.607056673005</v>
      </c>
      <c r="H42" s="578"/>
      <c r="I42" s="579"/>
      <c r="J42" s="580"/>
      <c r="K42" s="580"/>
      <c r="L42" s="578"/>
      <c r="M42" s="579"/>
      <c r="N42" s="578"/>
      <c r="O42" s="579"/>
      <c r="P42" s="578"/>
      <c r="Q42" s="560">
        <f t="shared" si="0"/>
        <v>70499.607056673005</v>
      </c>
      <c r="R42" s="489"/>
    </row>
    <row r="43" spans="1:18" s="1" customFormat="1" ht="14.45" hidden="1" customHeight="1" x14ac:dyDescent="0.25">
      <c r="A43" s="557">
        <v>39</v>
      </c>
      <c r="B43" s="556">
        <v>3</v>
      </c>
      <c r="C43" s="557" t="s">
        <v>1816</v>
      </c>
      <c r="D43" s="557" t="str">
        <f t="shared" ref="D43:D51" si="3">MID(E43,1,1)</f>
        <v>2</v>
      </c>
      <c r="E43" s="557">
        <v>211</v>
      </c>
      <c r="F43" s="573" t="s">
        <v>384</v>
      </c>
      <c r="G43" s="561">
        <v>8000</v>
      </c>
      <c r="H43" s="578"/>
      <c r="I43" s="579"/>
      <c r="J43" s="580"/>
      <c r="K43" s="580"/>
      <c r="L43" s="578"/>
      <c r="M43" s="579"/>
      <c r="N43" s="578"/>
      <c r="O43" s="579"/>
      <c r="P43" s="578"/>
      <c r="Q43" s="560">
        <f t="shared" si="0"/>
        <v>8000</v>
      </c>
      <c r="R43" s="489"/>
    </row>
    <row r="44" spans="1:18" s="1" customFormat="1" ht="14.45" hidden="1" customHeight="1" x14ac:dyDescent="0.25">
      <c r="A44" s="557">
        <v>40</v>
      </c>
      <c r="B44" s="556">
        <v>3</v>
      </c>
      <c r="C44" s="557" t="s">
        <v>1816</v>
      </c>
      <c r="D44" s="557" t="str">
        <f t="shared" si="3"/>
        <v>2</v>
      </c>
      <c r="E44" s="557">
        <v>212</v>
      </c>
      <c r="F44" s="573" t="s">
        <v>385</v>
      </c>
      <c r="G44" s="561">
        <v>15000</v>
      </c>
      <c r="H44" s="578"/>
      <c r="I44" s="579"/>
      <c r="J44" s="580"/>
      <c r="K44" s="580"/>
      <c r="L44" s="578"/>
      <c r="M44" s="579"/>
      <c r="N44" s="578"/>
      <c r="O44" s="579"/>
      <c r="P44" s="578"/>
      <c r="Q44" s="560">
        <f t="shared" si="0"/>
        <v>15000</v>
      </c>
      <c r="R44" s="489"/>
    </row>
    <row r="45" spans="1:18" s="1" customFormat="1" ht="14.45" hidden="1" customHeight="1" x14ac:dyDescent="0.25">
      <c r="A45" s="557">
        <v>41</v>
      </c>
      <c r="B45" s="556">
        <v>3</v>
      </c>
      <c r="C45" s="557" t="s">
        <v>1816</v>
      </c>
      <c r="D45" s="557" t="str">
        <f t="shared" si="3"/>
        <v>2</v>
      </c>
      <c r="E45" s="557">
        <v>214</v>
      </c>
      <c r="F45" s="573" t="s">
        <v>387</v>
      </c>
      <c r="G45" s="561">
        <v>1500</v>
      </c>
      <c r="H45" s="578"/>
      <c r="I45" s="579"/>
      <c r="J45" s="580"/>
      <c r="K45" s="580"/>
      <c r="L45" s="578"/>
      <c r="M45" s="579"/>
      <c r="N45" s="578"/>
      <c r="O45" s="579"/>
      <c r="P45" s="578"/>
      <c r="Q45" s="560">
        <f t="shared" si="0"/>
        <v>1500</v>
      </c>
      <c r="R45" s="489"/>
    </row>
    <row r="46" spans="1:18" s="1" customFormat="1" ht="14.45" hidden="1" customHeight="1" x14ac:dyDescent="0.25">
      <c r="A46" s="557">
        <v>42</v>
      </c>
      <c r="B46" s="556">
        <v>3</v>
      </c>
      <c r="C46" s="557" t="s">
        <v>1816</v>
      </c>
      <c r="D46" s="557" t="str">
        <f t="shared" si="3"/>
        <v>2</v>
      </c>
      <c r="E46" s="557">
        <v>261</v>
      </c>
      <c r="F46" s="573" t="s">
        <v>425</v>
      </c>
      <c r="G46" s="561">
        <v>12000</v>
      </c>
      <c r="H46" s="578"/>
      <c r="I46" s="579"/>
      <c r="J46" s="580"/>
      <c r="K46" s="580"/>
      <c r="L46" s="578"/>
      <c r="M46" s="579"/>
      <c r="N46" s="578"/>
      <c r="O46" s="579"/>
      <c r="P46" s="578"/>
      <c r="Q46" s="560">
        <f t="shared" si="0"/>
        <v>12000</v>
      </c>
      <c r="R46" s="489"/>
    </row>
    <row r="47" spans="1:18" s="1" customFormat="1" ht="14.45" hidden="1" customHeight="1" x14ac:dyDescent="0.25">
      <c r="A47" s="557">
        <v>43</v>
      </c>
      <c r="B47" s="556">
        <v>3</v>
      </c>
      <c r="C47" s="557" t="s">
        <v>1816</v>
      </c>
      <c r="D47" s="557" t="str">
        <f t="shared" si="3"/>
        <v>3</v>
      </c>
      <c r="E47" s="557">
        <v>318</v>
      </c>
      <c r="F47" s="573" t="s">
        <v>455</v>
      </c>
      <c r="G47" s="561">
        <v>4800</v>
      </c>
      <c r="H47" s="578"/>
      <c r="I47" s="579"/>
      <c r="J47" s="580"/>
      <c r="K47" s="580"/>
      <c r="L47" s="578"/>
      <c r="M47" s="579"/>
      <c r="N47" s="578"/>
      <c r="O47" s="579"/>
      <c r="P47" s="578"/>
      <c r="Q47" s="560">
        <f t="shared" si="0"/>
        <v>4800</v>
      </c>
      <c r="R47" s="489"/>
    </row>
    <row r="48" spans="1:18" s="1" customFormat="1" ht="14.45" hidden="1" customHeight="1" x14ac:dyDescent="0.25">
      <c r="A48" s="557">
        <v>44</v>
      </c>
      <c r="B48" s="556">
        <v>3</v>
      </c>
      <c r="C48" s="557" t="s">
        <v>1816</v>
      </c>
      <c r="D48" s="557" t="str">
        <f t="shared" si="3"/>
        <v>3</v>
      </c>
      <c r="E48" s="557">
        <v>353</v>
      </c>
      <c r="F48" s="573" t="s">
        <v>490</v>
      </c>
      <c r="G48" s="561">
        <v>3000</v>
      </c>
      <c r="H48" s="578"/>
      <c r="I48" s="579"/>
      <c r="J48" s="580"/>
      <c r="K48" s="580"/>
      <c r="L48" s="578"/>
      <c r="M48" s="579"/>
      <c r="N48" s="578"/>
      <c r="O48" s="579"/>
      <c r="P48" s="578"/>
      <c r="Q48" s="560">
        <f t="shared" si="0"/>
        <v>3000</v>
      </c>
      <c r="R48" s="489" t="s">
        <v>1920</v>
      </c>
    </row>
    <row r="49" spans="1:18" s="1" customFormat="1" ht="14.45" hidden="1" customHeight="1" x14ac:dyDescent="0.25">
      <c r="A49" s="557">
        <v>45</v>
      </c>
      <c r="B49" s="556">
        <v>3</v>
      </c>
      <c r="C49" s="557" t="s">
        <v>1816</v>
      </c>
      <c r="D49" s="557" t="str">
        <f t="shared" si="3"/>
        <v>3</v>
      </c>
      <c r="E49" s="557">
        <v>375</v>
      </c>
      <c r="F49" s="573" t="s">
        <v>510</v>
      </c>
      <c r="G49" s="561">
        <v>12000</v>
      </c>
      <c r="H49" s="578"/>
      <c r="I49" s="579"/>
      <c r="J49" s="580"/>
      <c r="K49" s="580"/>
      <c r="L49" s="578"/>
      <c r="M49" s="579"/>
      <c r="N49" s="578"/>
      <c r="O49" s="579"/>
      <c r="P49" s="578"/>
      <c r="Q49" s="560">
        <f t="shared" si="0"/>
        <v>12000</v>
      </c>
      <c r="R49" s="489"/>
    </row>
    <row r="50" spans="1:18" s="1" customFormat="1" ht="14.45" hidden="1" customHeight="1" x14ac:dyDescent="0.25">
      <c r="A50" s="557">
        <v>46</v>
      </c>
      <c r="B50" s="556">
        <v>3</v>
      </c>
      <c r="C50" s="557" t="s">
        <v>1816</v>
      </c>
      <c r="D50" s="557" t="str">
        <f t="shared" si="3"/>
        <v>3</v>
      </c>
      <c r="E50" s="557">
        <v>383</v>
      </c>
      <c r="F50" s="573" t="s">
        <v>518</v>
      </c>
      <c r="G50" s="561">
        <v>4500</v>
      </c>
      <c r="H50" s="578"/>
      <c r="I50" s="579"/>
      <c r="J50" s="580"/>
      <c r="K50" s="580"/>
      <c r="L50" s="578"/>
      <c r="M50" s="579"/>
      <c r="N50" s="578"/>
      <c r="O50" s="579"/>
      <c r="P50" s="578"/>
      <c r="Q50" s="560">
        <f t="shared" si="0"/>
        <v>4500</v>
      </c>
      <c r="R50" s="489"/>
    </row>
    <row r="51" spans="1:18" s="1" customFormat="1" ht="14.45" hidden="1" customHeight="1" x14ac:dyDescent="0.25">
      <c r="A51" s="557">
        <v>47</v>
      </c>
      <c r="B51" s="556">
        <v>3</v>
      </c>
      <c r="C51" s="557" t="s">
        <v>1816</v>
      </c>
      <c r="D51" s="557" t="str">
        <f t="shared" si="3"/>
        <v>5</v>
      </c>
      <c r="E51" s="557">
        <v>515</v>
      </c>
      <c r="F51" s="573" t="s">
        <v>592</v>
      </c>
      <c r="G51" s="561">
        <v>10000</v>
      </c>
      <c r="H51" s="578"/>
      <c r="I51" s="579"/>
      <c r="J51" s="580"/>
      <c r="K51" s="580"/>
      <c r="L51" s="578"/>
      <c r="M51" s="579"/>
      <c r="N51" s="578"/>
      <c r="O51" s="579"/>
      <c r="P51" s="578"/>
      <c r="Q51" s="560">
        <f t="shared" si="0"/>
        <v>10000</v>
      </c>
      <c r="R51" s="489"/>
    </row>
    <row r="52" spans="1:18" s="1" customFormat="1" ht="14.45" hidden="1" customHeight="1" x14ac:dyDescent="0.25">
      <c r="A52" s="557">
        <v>48</v>
      </c>
      <c r="B52" s="556">
        <v>4</v>
      </c>
      <c r="C52" s="557" t="s">
        <v>1828</v>
      </c>
      <c r="D52" s="557">
        <v>1</v>
      </c>
      <c r="E52" s="557">
        <v>113</v>
      </c>
      <c r="F52" s="573" t="s">
        <v>349</v>
      </c>
      <c r="G52" s="561">
        <v>415288.00079999998</v>
      </c>
      <c r="H52" s="578"/>
      <c r="I52" s="579"/>
      <c r="J52" s="580"/>
      <c r="K52" s="580"/>
      <c r="L52" s="578"/>
      <c r="M52" s="579"/>
      <c r="N52" s="578"/>
      <c r="O52" s="579"/>
      <c r="P52" s="578"/>
      <c r="Q52" s="560">
        <f t="shared" si="0"/>
        <v>415288.00079999998</v>
      </c>
      <c r="R52" s="489"/>
    </row>
    <row r="53" spans="1:18" s="1" customFormat="1" ht="14.45" hidden="1" customHeight="1" x14ac:dyDescent="0.25">
      <c r="A53" s="557">
        <v>49</v>
      </c>
      <c r="B53" s="556">
        <v>4</v>
      </c>
      <c r="C53" s="557" t="s">
        <v>1828</v>
      </c>
      <c r="D53" s="557">
        <v>1</v>
      </c>
      <c r="E53" s="557">
        <v>122</v>
      </c>
      <c r="F53" s="573"/>
      <c r="G53" s="561">
        <v>178849.902</v>
      </c>
      <c r="H53" s="578"/>
      <c r="I53" s="579"/>
      <c r="J53" s="580"/>
      <c r="K53" s="580"/>
      <c r="L53" s="578"/>
      <c r="M53" s="579"/>
      <c r="N53" s="578"/>
      <c r="O53" s="579"/>
      <c r="P53" s="578"/>
      <c r="Q53" s="560">
        <f t="shared" si="0"/>
        <v>178849.902</v>
      </c>
      <c r="R53" s="489"/>
    </row>
    <row r="54" spans="1:18" s="1" customFormat="1" ht="14.45" customHeight="1" x14ac:dyDescent="0.25">
      <c r="A54" s="557">
        <v>50</v>
      </c>
      <c r="B54" s="556">
        <v>4</v>
      </c>
      <c r="C54" s="557" t="s">
        <v>1828</v>
      </c>
      <c r="D54" s="557">
        <v>1</v>
      </c>
      <c r="E54" s="557">
        <v>132</v>
      </c>
      <c r="F54" s="573"/>
      <c r="G54" s="561">
        <v>62577.781112944911</v>
      </c>
      <c r="H54" s="578"/>
      <c r="I54" s="579"/>
      <c r="J54" s="580"/>
      <c r="K54" s="580"/>
      <c r="L54" s="578"/>
      <c r="M54" s="579"/>
      <c r="N54" s="578"/>
      <c r="O54" s="579"/>
      <c r="P54" s="578"/>
      <c r="Q54" s="560">
        <f t="shared" si="0"/>
        <v>62577.781112944911</v>
      </c>
      <c r="R54" s="489"/>
    </row>
    <row r="55" spans="1:18" s="1" customFormat="1" ht="14.45" customHeight="1" x14ac:dyDescent="0.25">
      <c r="A55" s="557">
        <v>51</v>
      </c>
      <c r="B55" s="556">
        <v>4</v>
      </c>
      <c r="C55" s="557" t="s">
        <v>1828</v>
      </c>
      <c r="D55" s="557">
        <v>1</v>
      </c>
      <c r="E55" s="557">
        <v>132</v>
      </c>
      <c r="F55" s="573"/>
      <c r="G55" s="561">
        <v>26950.044301466962</v>
      </c>
      <c r="H55" s="578"/>
      <c r="I55" s="579"/>
      <c r="J55" s="580"/>
      <c r="K55" s="580"/>
      <c r="L55" s="578"/>
      <c r="M55" s="579"/>
      <c r="N55" s="578"/>
      <c r="O55" s="579"/>
      <c r="P55" s="578"/>
      <c r="Q55" s="560">
        <f t="shared" si="0"/>
        <v>26950.044301466962</v>
      </c>
      <c r="R55" s="489"/>
    </row>
    <row r="56" spans="1:18" s="1" customFormat="1" ht="14.45" hidden="1" customHeight="1" x14ac:dyDescent="0.25">
      <c r="A56" s="557">
        <v>52</v>
      </c>
      <c r="B56" s="556">
        <v>4</v>
      </c>
      <c r="C56" s="557" t="s">
        <v>1828</v>
      </c>
      <c r="D56" s="557" t="str">
        <f t="shared" ref="D56:D71" si="4">MID(E56,1,1)</f>
        <v>1</v>
      </c>
      <c r="E56" s="557">
        <v>152</v>
      </c>
      <c r="F56" s="573" t="s">
        <v>286</v>
      </c>
      <c r="G56" s="561">
        <v>1467398</v>
      </c>
      <c r="H56" s="578"/>
      <c r="I56" s="579">
        <v>0</v>
      </c>
      <c r="J56" s="580">
        <v>0</v>
      </c>
      <c r="K56" s="580">
        <v>0</v>
      </c>
      <c r="L56" s="578">
        <v>0</v>
      </c>
      <c r="M56" s="579">
        <v>0</v>
      </c>
      <c r="N56" s="578">
        <v>0</v>
      </c>
      <c r="O56" s="579">
        <v>0</v>
      </c>
      <c r="P56" s="578">
        <v>0</v>
      </c>
      <c r="Q56" s="560">
        <f t="shared" si="0"/>
        <v>1467398</v>
      </c>
      <c r="R56" s="489"/>
    </row>
    <row r="57" spans="1:18" s="1" customFormat="1" ht="14.45" hidden="1" customHeight="1" x14ac:dyDescent="0.25">
      <c r="A57" s="557">
        <v>53</v>
      </c>
      <c r="B57" s="556">
        <v>4</v>
      </c>
      <c r="C57" s="557" t="s">
        <v>1828</v>
      </c>
      <c r="D57" s="557" t="str">
        <f t="shared" si="4"/>
        <v>2</v>
      </c>
      <c r="E57" s="557">
        <v>211</v>
      </c>
      <c r="F57" s="573" t="s">
        <v>384</v>
      </c>
      <c r="G57" s="561">
        <v>12000</v>
      </c>
      <c r="H57" s="578"/>
      <c r="I57" s="579">
        <v>0</v>
      </c>
      <c r="J57" s="580">
        <v>0</v>
      </c>
      <c r="K57" s="580">
        <v>0</v>
      </c>
      <c r="L57" s="578">
        <v>0</v>
      </c>
      <c r="M57" s="579">
        <v>0</v>
      </c>
      <c r="N57" s="578">
        <v>0</v>
      </c>
      <c r="O57" s="579">
        <v>0</v>
      </c>
      <c r="P57" s="578">
        <v>0</v>
      </c>
      <c r="Q57" s="560">
        <f t="shared" si="0"/>
        <v>12000</v>
      </c>
      <c r="R57" s="489"/>
    </row>
    <row r="58" spans="1:18" s="1" customFormat="1" ht="14.45" hidden="1" customHeight="1" x14ac:dyDescent="0.25">
      <c r="A58" s="557">
        <v>54</v>
      </c>
      <c r="B58" s="556">
        <v>4</v>
      </c>
      <c r="C58" s="557" t="s">
        <v>1828</v>
      </c>
      <c r="D58" s="557" t="str">
        <f t="shared" si="4"/>
        <v>2</v>
      </c>
      <c r="E58" s="557">
        <v>212</v>
      </c>
      <c r="F58" s="573" t="s">
        <v>385</v>
      </c>
      <c r="G58" s="561">
        <v>12000</v>
      </c>
      <c r="H58" s="578"/>
      <c r="I58" s="579">
        <v>0</v>
      </c>
      <c r="J58" s="580">
        <v>0</v>
      </c>
      <c r="K58" s="580">
        <v>0</v>
      </c>
      <c r="L58" s="578">
        <v>0</v>
      </c>
      <c r="M58" s="579">
        <v>0</v>
      </c>
      <c r="N58" s="578">
        <v>0</v>
      </c>
      <c r="O58" s="579">
        <v>0</v>
      </c>
      <c r="P58" s="578">
        <v>0</v>
      </c>
      <c r="Q58" s="560">
        <f t="shared" si="0"/>
        <v>12000</v>
      </c>
      <c r="R58" s="489"/>
    </row>
    <row r="59" spans="1:18" s="1" customFormat="1" ht="14.45" hidden="1" customHeight="1" x14ac:dyDescent="0.25">
      <c r="A59" s="557">
        <v>55</v>
      </c>
      <c r="B59" s="556">
        <v>4</v>
      </c>
      <c r="C59" s="557" t="s">
        <v>1828</v>
      </c>
      <c r="D59" s="557" t="str">
        <f t="shared" si="4"/>
        <v>2</v>
      </c>
      <c r="E59" s="557">
        <v>214</v>
      </c>
      <c r="F59" s="573" t="s">
        <v>387</v>
      </c>
      <c r="G59" s="561">
        <v>1500</v>
      </c>
      <c r="H59" s="578"/>
      <c r="I59" s="579">
        <v>0</v>
      </c>
      <c r="J59" s="580">
        <v>0</v>
      </c>
      <c r="K59" s="580">
        <v>0</v>
      </c>
      <c r="L59" s="578">
        <v>0</v>
      </c>
      <c r="M59" s="579">
        <v>0</v>
      </c>
      <c r="N59" s="578">
        <v>0</v>
      </c>
      <c r="O59" s="579">
        <v>0</v>
      </c>
      <c r="P59" s="578">
        <v>0</v>
      </c>
      <c r="Q59" s="560">
        <f t="shared" si="0"/>
        <v>1500</v>
      </c>
      <c r="R59" s="489"/>
    </row>
    <row r="60" spans="1:18" s="1" customFormat="1" ht="14.45" hidden="1" customHeight="1" x14ac:dyDescent="0.25">
      <c r="A60" s="557">
        <v>56</v>
      </c>
      <c r="B60" s="556">
        <v>4</v>
      </c>
      <c r="C60" s="557" t="s">
        <v>1828</v>
      </c>
      <c r="D60" s="557" t="str">
        <f t="shared" si="4"/>
        <v>2</v>
      </c>
      <c r="E60" s="557">
        <v>215</v>
      </c>
      <c r="F60" s="573" t="s">
        <v>388</v>
      </c>
      <c r="G60" s="561">
        <v>5000</v>
      </c>
      <c r="H60" s="578"/>
      <c r="I60" s="579">
        <v>0</v>
      </c>
      <c r="J60" s="580">
        <v>0</v>
      </c>
      <c r="K60" s="580">
        <v>0</v>
      </c>
      <c r="L60" s="578">
        <v>0</v>
      </c>
      <c r="M60" s="579">
        <v>0</v>
      </c>
      <c r="N60" s="578">
        <v>0</v>
      </c>
      <c r="O60" s="579">
        <v>0</v>
      </c>
      <c r="P60" s="578">
        <v>0</v>
      </c>
      <c r="Q60" s="560">
        <f t="shared" si="0"/>
        <v>5000</v>
      </c>
      <c r="R60" s="489"/>
    </row>
    <row r="61" spans="1:18" s="1" customFormat="1" ht="14.45" hidden="1" customHeight="1" x14ac:dyDescent="0.25">
      <c r="A61" s="557">
        <v>57</v>
      </c>
      <c r="B61" s="556">
        <v>4</v>
      </c>
      <c r="C61" s="557" t="s">
        <v>1828</v>
      </c>
      <c r="D61" s="557" t="str">
        <f t="shared" si="4"/>
        <v>2</v>
      </c>
      <c r="E61" s="557">
        <v>221</v>
      </c>
      <c r="F61" s="573" t="s">
        <v>393</v>
      </c>
      <c r="G61" s="561">
        <v>30000</v>
      </c>
      <c r="H61" s="578"/>
      <c r="I61" s="579">
        <v>0</v>
      </c>
      <c r="J61" s="580">
        <v>0</v>
      </c>
      <c r="K61" s="580">
        <v>0</v>
      </c>
      <c r="L61" s="578">
        <v>0</v>
      </c>
      <c r="M61" s="579">
        <v>0</v>
      </c>
      <c r="N61" s="578">
        <v>0</v>
      </c>
      <c r="O61" s="579">
        <v>0</v>
      </c>
      <c r="P61" s="578">
        <v>0</v>
      </c>
      <c r="Q61" s="560">
        <f t="shared" si="0"/>
        <v>30000</v>
      </c>
      <c r="R61" s="489"/>
    </row>
    <row r="62" spans="1:18" s="1" customFormat="1" ht="14.45" hidden="1" customHeight="1" x14ac:dyDescent="0.25">
      <c r="A62" s="557">
        <v>58</v>
      </c>
      <c r="B62" s="556">
        <v>4</v>
      </c>
      <c r="C62" s="557" t="s">
        <v>1828</v>
      </c>
      <c r="D62" s="557" t="str">
        <f t="shared" si="4"/>
        <v>2</v>
      </c>
      <c r="E62" s="557">
        <v>261</v>
      </c>
      <c r="F62" s="573" t="s">
        <v>425</v>
      </c>
      <c r="G62" s="561">
        <v>60000</v>
      </c>
      <c r="H62" s="578"/>
      <c r="I62" s="579">
        <v>0</v>
      </c>
      <c r="J62" s="580">
        <v>0</v>
      </c>
      <c r="K62" s="580">
        <v>0</v>
      </c>
      <c r="L62" s="578">
        <v>0</v>
      </c>
      <c r="M62" s="579">
        <v>0</v>
      </c>
      <c r="N62" s="578">
        <v>0</v>
      </c>
      <c r="O62" s="579">
        <v>0</v>
      </c>
      <c r="P62" s="578">
        <v>0</v>
      </c>
      <c r="Q62" s="560">
        <f t="shared" si="0"/>
        <v>60000</v>
      </c>
      <c r="R62" s="489"/>
    </row>
    <row r="63" spans="1:18" s="1" customFormat="1" ht="14.45" hidden="1" customHeight="1" x14ac:dyDescent="0.25">
      <c r="A63" s="557">
        <v>59</v>
      </c>
      <c r="B63" s="556">
        <v>4</v>
      </c>
      <c r="C63" s="557" t="s">
        <v>1828</v>
      </c>
      <c r="D63" s="557" t="str">
        <f t="shared" si="4"/>
        <v>2</v>
      </c>
      <c r="E63" s="557">
        <v>296</v>
      </c>
      <c r="F63" s="573" t="s">
        <v>443</v>
      </c>
      <c r="G63" s="561">
        <v>20000</v>
      </c>
      <c r="H63" s="578"/>
      <c r="I63" s="579">
        <v>0</v>
      </c>
      <c r="J63" s="580">
        <v>0</v>
      </c>
      <c r="K63" s="580">
        <v>0</v>
      </c>
      <c r="L63" s="578">
        <v>0</v>
      </c>
      <c r="M63" s="579">
        <v>0</v>
      </c>
      <c r="N63" s="578">
        <v>0</v>
      </c>
      <c r="O63" s="579">
        <v>0</v>
      </c>
      <c r="P63" s="578">
        <v>0</v>
      </c>
      <c r="Q63" s="560">
        <f t="shared" si="0"/>
        <v>20000</v>
      </c>
      <c r="R63" s="489"/>
    </row>
    <row r="64" spans="1:18" s="1" customFormat="1" ht="14.45" hidden="1" customHeight="1" x14ac:dyDescent="0.25">
      <c r="A64" s="557">
        <v>60</v>
      </c>
      <c r="B64" s="556">
        <v>4</v>
      </c>
      <c r="C64" s="557" t="s">
        <v>1828</v>
      </c>
      <c r="D64" s="557" t="str">
        <f t="shared" si="4"/>
        <v>3</v>
      </c>
      <c r="E64" s="557">
        <v>315</v>
      </c>
      <c r="F64" s="573" t="s">
        <v>452</v>
      </c>
      <c r="G64" s="561">
        <v>18000</v>
      </c>
      <c r="H64" s="578"/>
      <c r="I64" s="579">
        <v>0</v>
      </c>
      <c r="J64" s="580">
        <v>0</v>
      </c>
      <c r="K64" s="580">
        <v>0</v>
      </c>
      <c r="L64" s="578">
        <v>0</v>
      </c>
      <c r="M64" s="579">
        <v>0</v>
      </c>
      <c r="N64" s="578">
        <v>0</v>
      </c>
      <c r="O64" s="579">
        <v>0</v>
      </c>
      <c r="P64" s="578">
        <v>0</v>
      </c>
      <c r="Q64" s="560">
        <f t="shared" si="0"/>
        <v>18000</v>
      </c>
      <c r="R64" s="489"/>
    </row>
    <row r="65" spans="1:18" s="1" customFormat="1" ht="14.45" hidden="1" customHeight="1" x14ac:dyDescent="0.25">
      <c r="A65" s="557">
        <v>61</v>
      </c>
      <c r="B65" s="556">
        <v>4</v>
      </c>
      <c r="C65" s="557" t="s">
        <v>1828</v>
      </c>
      <c r="D65" s="557" t="str">
        <f t="shared" si="4"/>
        <v>3</v>
      </c>
      <c r="E65" s="557">
        <v>318</v>
      </c>
      <c r="F65" s="573" t="s">
        <v>455</v>
      </c>
      <c r="G65" s="561">
        <v>4800</v>
      </c>
      <c r="H65" s="578"/>
      <c r="I65" s="579">
        <v>0</v>
      </c>
      <c r="J65" s="580">
        <v>0</v>
      </c>
      <c r="K65" s="580">
        <v>0</v>
      </c>
      <c r="L65" s="578">
        <v>0</v>
      </c>
      <c r="M65" s="579">
        <v>0</v>
      </c>
      <c r="N65" s="578">
        <v>0</v>
      </c>
      <c r="O65" s="579">
        <v>0</v>
      </c>
      <c r="P65" s="578">
        <v>0</v>
      </c>
      <c r="Q65" s="560">
        <f t="shared" si="0"/>
        <v>4800</v>
      </c>
      <c r="R65" s="489"/>
    </row>
    <row r="66" spans="1:18" s="1" customFormat="1" ht="14.45" hidden="1" customHeight="1" x14ac:dyDescent="0.25">
      <c r="A66" s="557">
        <v>62</v>
      </c>
      <c r="B66" s="556">
        <v>4</v>
      </c>
      <c r="C66" s="557" t="s">
        <v>1828</v>
      </c>
      <c r="D66" s="557" t="str">
        <f t="shared" si="4"/>
        <v>3</v>
      </c>
      <c r="E66" s="557">
        <v>331</v>
      </c>
      <c r="F66" s="573" t="s">
        <v>468</v>
      </c>
      <c r="G66" s="561">
        <v>360000</v>
      </c>
      <c r="H66" s="578"/>
      <c r="I66" s="579">
        <v>0</v>
      </c>
      <c r="J66" s="580">
        <v>0</v>
      </c>
      <c r="K66" s="580">
        <v>0</v>
      </c>
      <c r="L66" s="578">
        <v>0</v>
      </c>
      <c r="M66" s="579">
        <v>0</v>
      </c>
      <c r="N66" s="578">
        <v>0</v>
      </c>
      <c r="O66" s="579">
        <v>0</v>
      </c>
      <c r="P66" s="578">
        <v>0</v>
      </c>
      <c r="Q66" s="560">
        <f t="shared" si="0"/>
        <v>360000</v>
      </c>
      <c r="R66" s="489"/>
    </row>
    <row r="67" spans="1:18" s="1" customFormat="1" ht="14.45" hidden="1" customHeight="1" x14ac:dyDescent="0.25">
      <c r="A67" s="557">
        <v>63</v>
      </c>
      <c r="B67" s="556">
        <v>4</v>
      </c>
      <c r="C67" s="557" t="s">
        <v>1828</v>
      </c>
      <c r="D67" s="557" t="str">
        <f t="shared" si="4"/>
        <v>3</v>
      </c>
      <c r="E67" s="557">
        <v>353</v>
      </c>
      <c r="F67" s="573" t="s">
        <v>490</v>
      </c>
      <c r="G67" s="561">
        <v>6000</v>
      </c>
      <c r="H67" s="578"/>
      <c r="I67" s="579">
        <v>0</v>
      </c>
      <c r="J67" s="580">
        <v>0</v>
      </c>
      <c r="K67" s="580">
        <v>0</v>
      </c>
      <c r="L67" s="578">
        <v>0</v>
      </c>
      <c r="M67" s="579">
        <v>0</v>
      </c>
      <c r="N67" s="578">
        <v>0</v>
      </c>
      <c r="O67" s="579">
        <v>0</v>
      </c>
      <c r="P67" s="578">
        <v>0</v>
      </c>
      <c r="Q67" s="560">
        <f t="shared" si="0"/>
        <v>6000</v>
      </c>
      <c r="R67" s="489"/>
    </row>
    <row r="68" spans="1:18" s="1" customFormat="1" ht="14.45" hidden="1" customHeight="1" x14ac:dyDescent="0.25">
      <c r="A68" s="557">
        <v>64</v>
      </c>
      <c r="B68" s="556">
        <v>4</v>
      </c>
      <c r="C68" s="557" t="s">
        <v>1828</v>
      </c>
      <c r="D68" s="557" t="str">
        <f t="shared" si="4"/>
        <v>3</v>
      </c>
      <c r="E68" s="557">
        <v>355</v>
      </c>
      <c r="F68" s="573" t="s">
        <v>492</v>
      </c>
      <c r="G68" s="561">
        <v>10000</v>
      </c>
      <c r="H68" s="578"/>
      <c r="I68" s="579">
        <v>0</v>
      </c>
      <c r="J68" s="580">
        <v>0</v>
      </c>
      <c r="K68" s="580">
        <v>0</v>
      </c>
      <c r="L68" s="578">
        <v>0</v>
      </c>
      <c r="M68" s="579">
        <v>0</v>
      </c>
      <c r="N68" s="578">
        <v>0</v>
      </c>
      <c r="O68" s="579">
        <v>0</v>
      </c>
      <c r="P68" s="578">
        <v>0</v>
      </c>
      <c r="Q68" s="560">
        <f t="shared" si="0"/>
        <v>10000</v>
      </c>
      <c r="R68" s="489"/>
    </row>
    <row r="69" spans="1:18" s="1" customFormat="1" ht="14.45" hidden="1" customHeight="1" x14ac:dyDescent="0.25">
      <c r="A69" s="557">
        <v>65</v>
      </c>
      <c r="B69" s="556">
        <v>4</v>
      </c>
      <c r="C69" s="557" t="s">
        <v>1828</v>
      </c>
      <c r="D69" s="557" t="str">
        <f t="shared" si="4"/>
        <v>3</v>
      </c>
      <c r="E69" s="557">
        <v>371</v>
      </c>
      <c r="F69" s="573" t="s">
        <v>506</v>
      </c>
      <c r="G69" s="561">
        <v>15000</v>
      </c>
      <c r="H69" s="578"/>
      <c r="I69" s="579">
        <v>0</v>
      </c>
      <c r="J69" s="580">
        <v>0</v>
      </c>
      <c r="K69" s="580">
        <v>0</v>
      </c>
      <c r="L69" s="578">
        <v>0</v>
      </c>
      <c r="M69" s="579">
        <v>0</v>
      </c>
      <c r="N69" s="578">
        <v>0</v>
      </c>
      <c r="O69" s="579">
        <v>0</v>
      </c>
      <c r="P69" s="578">
        <v>0</v>
      </c>
      <c r="Q69" s="560">
        <f t="shared" si="0"/>
        <v>15000</v>
      </c>
      <c r="R69" s="489"/>
    </row>
    <row r="70" spans="1:18" s="1" customFormat="1" ht="14.45" hidden="1" customHeight="1" x14ac:dyDescent="0.25">
      <c r="A70" s="557">
        <v>66</v>
      </c>
      <c r="B70" s="556">
        <v>4</v>
      </c>
      <c r="C70" s="557" t="s">
        <v>1828</v>
      </c>
      <c r="D70" s="557" t="str">
        <f t="shared" si="4"/>
        <v>3</v>
      </c>
      <c r="E70" s="557">
        <v>375</v>
      </c>
      <c r="F70" s="573" t="s">
        <v>510</v>
      </c>
      <c r="G70" s="561">
        <v>30000</v>
      </c>
      <c r="H70" s="578"/>
      <c r="I70" s="579">
        <v>0</v>
      </c>
      <c r="J70" s="580">
        <v>0</v>
      </c>
      <c r="K70" s="580">
        <v>0</v>
      </c>
      <c r="L70" s="578">
        <v>0</v>
      </c>
      <c r="M70" s="579">
        <v>0</v>
      </c>
      <c r="N70" s="578">
        <v>0</v>
      </c>
      <c r="O70" s="579">
        <v>0</v>
      </c>
      <c r="P70" s="578">
        <v>0</v>
      </c>
      <c r="Q70" s="560">
        <f t="shared" ref="Q70:Q133" si="5">SUM(G70:P70)</f>
        <v>30000</v>
      </c>
      <c r="R70" s="489"/>
    </row>
    <row r="71" spans="1:18" s="1" customFormat="1" ht="14.45" hidden="1" customHeight="1" x14ac:dyDescent="0.25">
      <c r="A71" s="557">
        <v>67</v>
      </c>
      <c r="B71" s="556">
        <v>4</v>
      </c>
      <c r="C71" s="557" t="s">
        <v>1828</v>
      </c>
      <c r="D71" s="557" t="str">
        <f t="shared" si="4"/>
        <v>3</v>
      </c>
      <c r="E71" s="557">
        <v>376</v>
      </c>
      <c r="F71" s="573" t="s">
        <v>511</v>
      </c>
      <c r="G71" s="561">
        <v>1000</v>
      </c>
      <c r="H71" s="578"/>
      <c r="I71" s="579">
        <v>0</v>
      </c>
      <c r="J71" s="580">
        <v>0</v>
      </c>
      <c r="K71" s="580">
        <v>0</v>
      </c>
      <c r="L71" s="578">
        <v>0</v>
      </c>
      <c r="M71" s="579">
        <v>0</v>
      </c>
      <c r="N71" s="578">
        <v>0</v>
      </c>
      <c r="O71" s="579">
        <v>0</v>
      </c>
      <c r="P71" s="578">
        <v>0</v>
      </c>
      <c r="Q71" s="560">
        <f t="shared" si="5"/>
        <v>1000</v>
      </c>
      <c r="R71" s="489"/>
    </row>
    <row r="72" spans="1:18" s="1" customFormat="1" ht="14.45" hidden="1" customHeight="1" x14ac:dyDescent="0.25">
      <c r="A72" s="557">
        <v>68</v>
      </c>
      <c r="B72" s="556">
        <v>5</v>
      </c>
      <c r="C72" s="557" t="s">
        <v>1917</v>
      </c>
      <c r="D72" s="557">
        <v>1</v>
      </c>
      <c r="E72" s="557">
        <v>113</v>
      </c>
      <c r="F72" s="573" t="s">
        <v>349</v>
      </c>
      <c r="G72" s="561">
        <v>105924.024</v>
      </c>
      <c r="H72" s="578"/>
      <c r="I72" s="579"/>
      <c r="J72" s="580"/>
      <c r="K72" s="580"/>
      <c r="L72" s="578"/>
      <c r="M72" s="579"/>
      <c r="N72" s="578"/>
      <c r="O72" s="579"/>
      <c r="P72" s="578"/>
      <c r="Q72" s="560">
        <f t="shared" si="5"/>
        <v>105924.024</v>
      </c>
      <c r="R72" s="489"/>
    </row>
    <row r="73" spans="1:18" s="1" customFormat="1" ht="14.45" customHeight="1" x14ac:dyDescent="0.25">
      <c r="A73" s="557">
        <v>69</v>
      </c>
      <c r="B73" s="556">
        <v>5</v>
      </c>
      <c r="C73" s="557" t="s">
        <v>1917</v>
      </c>
      <c r="D73" s="557">
        <v>1</v>
      </c>
      <c r="E73" s="557">
        <v>132</v>
      </c>
      <c r="F73" s="573"/>
      <c r="G73" s="561">
        <v>15961.189284798433</v>
      </c>
      <c r="H73" s="578"/>
      <c r="I73" s="579"/>
      <c r="J73" s="580"/>
      <c r="K73" s="580"/>
      <c r="L73" s="578"/>
      <c r="M73" s="579"/>
      <c r="N73" s="578"/>
      <c r="O73" s="579"/>
      <c r="P73" s="578"/>
      <c r="Q73" s="560">
        <f t="shared" si="5"/>
        <v>15961.189284798433</v>
      </c>
      <c r="R73" s="489"/>
    </row>
    <row r="74" spans="1:18" s="1" customFormat="1" ht="14.45" hidden="1" customHeight="1" x14ac:dyDescent="0.25">
      <c r="A74" s="557">
        <v>70</v>
      </c>
      <c r="B74" s="556">
        <v>5</v>
      </c>
      <c r="C74" s="557" t="s">
        <v>1831</v>
      </c>
      <c r="D74" s="557" t="str">
        <f t="shared" ref="D74:D89" si="6">MID(E74,1,1)</f>
        <v>2</v>
      </c>
      <c r="E74" s="557">
        <v>211</v>
      </c>
      <c r="F74" s="573" t="s">
        <v>384</v>
      </c>
      <c r="G74" s="561">
        <v>6500</v>
      </c>
      <c r="H74" s="578"/>
      <c r="I74" s="579">
        <v>0</v>
      </c>
      <c r="J74" s="580">
        <v>0</v>
      </c>
      <c r="K74" s="580">
        <v>0</v>
      </c>
      <c r="L74" s="578">
        <v>0</v>
      </c>
      <c r="M74" s="579">
        <v>0</v>
      </c>
      <c r="N74" s="578">
        <v>0</v>
      </c>
      <c r="O74" s="579">
        <v>0</v>
      </c>
      <c r="P74" s="578">
        <v>0</v>
      </c>
      <c r="Q74" s="560">
        <f t="shared" si="5"/>
        <v>6500</v>
      </c>
      <c r="R74" s="489"/>
    </row>
    <row r="75" spans="1:18" s="1" customFormat="1" ht="14.45" hidden="1" customHeight="1" x14ac:dyDescent="0.25">
      <c r="A75" s="557">
        <v>71</v>
      </c>
      <c r="B75" s="556">
        <v>5</v>
      </c>
      <c r="C75" s="557" t="s">
        <v>1831</v>
      </c>
      <c r="D75" s="557" t="str">
        <f t="shared" si="6"/>
        <v>2</v>
      </c>
      <c r="E75" s="557">
        <v>212</v>
      </c>
      <c r="F75" s="573" t="s">
        <v>385</v>
      </c>
      <c r="G75" s="561">
        <v>6000</v>
      </c>
      <c r="H75" s="578"/>
      <c r="I75" s="579">
        <v>0</v>
      </c>
      <c r="J75" s="580">
        <v>0</v>
      </c>
      <c r="K75" s="580">
        <v>0</v>
      </c>
      <c r="L75" s="578">
        <v>0</v>
      </c>
      <c r="M75" s="579">
        <v>0</v>
      </c>
      <c r="N75" s="578">
        <v>0</v>
      </c>
      <c r="O75" s="579">
        <v>0</v>
      </c>
      <c r="P75" s="578">
        <v>0</v>
      </c>
      <c r="Q75" s="560">
        <f t="shared" si="5"/>
        <v>6000</v>
      </c>
      <c r="R75" s="489"/>
    </row>
    <row r="76" spans="1:18" s="1" customFormat="1" ht="14.45" hidden="1" customHeight="1" x14ac:dyDescent="0.25">
      <c r="A76" s="557">
        <v>72</v>
      </c>
      <c r="B76" s="556">
        <v>5</v>
      </c>
      <c r="C76" s="557" t="s">
        <v>1831</v>
      </c>
      <c r="D76" s="557" t="str">
        <f t="shared" si="6"/>
        <v>2</v>
      </c>
      <c r="E76" s="557">
        <v>215</v>
      </c>
      <c r="F76" s="573" t="s">
        <v>388</v>
      </c>
      <c r="G76" s="561">
        <v>2000</v>
      </c>
      <c r="H76" s="578"/>
      <c r="I76" s="579">
        <v>0</v>
      </c>
      <c r="J76" s="580">
        <v>0</v>
      </c>
      <c r="K76" s="580">
        <v>0</v>
      </c>
      <c r="L76" s="578">
        <v>0</v>
      </c>
      <c r="M76" s="579">
        <v>0</v>
      </c>
      <c r="N76" s="578">
        <v>0</v>
      </c>
      <c r="O76" s="579">
        <v>0</v>
      </c>
      <c r="P76" s="578">
        <v>0</v>
      </c>
      <c r="Q76" s="560">
        <f t="shared" si="5"/>
        <v>2000</v>
      </c>
      <c r="R76" s="489"/>
    </row>
    <row r="77" spans="1:18" s="1" customFormat="1" ht="14.45" hidden="1" customHeight="1" x14ac:dyDescent="0.25">
      <c r="A77" s="557">
        <v>73</v>
      </c>
      <c r="B77" s="556">
        <v>5</v>
      </c>
      <c r="C77" s="557" t="s">
        <v>1831</v>
      </c>
      <c r="D77" s="557" t="str">
        <f t="shared" si="6"/>
        <v>2</v>
      </c>
      <c r="E77" s="557">
        <v>217</v>
      </c>
      <c r="F77" s="573" t="s">
        <v>390</v>
      </c>
      <c r="G77" s="561">
        <v>3000</v>
      </c>
      <c r="H77" s="578"/>
      <c r="I77" s="579">
        <v>0</v>
      </c>
      <c r="J77" s="580">
        <v>0</v>
      </c>
      <c r="K77" s="580">
        <v>0</v>
      </c>
      <c r="L77" s="578">
        <v>0</v>
      </c>
      <c r="M77" s="579">
        <v>0</v>
      </c>
      <c r="N77" s="578">
        <v>0</v>
      </c>
      <c r="O77" s="579">
        <v>0</v>
      </c>
      <c r="P77" s="578">
        <v>0</v>
      </c>
      <c r="Q77" s="560">
        <f t="shared" si="5"/>
        <v>3000</v>
      </c>
      <c r="R77" s="489"/>
    </row>
    <row r="78" spans="1:18" s="1" customFormat="1" ht="14.45" hidden="1" customHeight="1" x14ac:dyDescent="0.25">
      <c r="A78" s="557">
        <v>74</v>
      </c>
      <c r="B78" s="556">
        <v>5</v>
      </c>
      <c r="C78" s="557" t="s">
        <v>1831</v>
      </c>
      <c r="D78" s="557" t="str">
        <f t="shared" si="6"/>
        <v>2</v>
      </c>
      <c r="E78" s="557">
        <v>221</v>
      </c>
      <c r="F78" s="573" t="s">
        <v>393</v>
      </c>
      <c r="G78" s="561">
        <v>1000</v>
      </c>
      <c r="H78" s="578"/>
      <c r="I78" s="579">
        <v>0</v>
      </c>
      <c r="J78" s="580">
        <v>0</v>
      </c>
      <c r="K78" s="580">
        <v>0</v>
      </c>
      <c r="L78" s="578">
        <v>0</v>
      </c>
      <c r="M78" s="579">
        <v>0</v>
      </c>
      <c r="N78" s="578">
        <v>0</v>
      </c>
      <c r="O78" s="579">
        <v>0</v>
      </c>
      <c r="P78" s="578">
        <v>0</v>
      </c>
      <c r="Q78" s="560">
        <f t="shared" si="5"/>
        <v>1000</v>
      </c>
      <c r="R78" s="489"/>
    </row>
    <row r="79" spans="1:18" s="1" customFormat="1" ht="14.45" hidden="1" customHeight="1" x14ac:dyDescent="0.25">
      <c r="A79" s="557">
        <v>75</v>
      </c>
      <c r="B79" s="556">
        <v>5</v>
      </c>
      <c r="C79" s="557" t="s">
        <v>1831</v>
      </c>
      <c r="D79" s="557" t="str">
        <f t="shared" si="6"/>
        <v>2</v>
      </c>
      <c r="E79" s="557">
        <v>223</v>
      </c>
      <c r="F79" s="573" t="s">
        <v>395</v>
      </c>
      <c r="G79" s="561">
        <v>1000</v>
      </c>
      <c r="H79" s="578"/>
      <c r="I79" s="579">
        <v>0</v>
      </c>
      <c r="J79" s="580">
        <v>0</v>
      </c>
      <c r="K79" s="580">
        <v>0</v>
      </c>
      <c r="L79" s="578">
        <v>0</v>
      </c>
      <c r="M79" s="579">
        <v>0</v>
      </c>
      <c r="N79" s="578">
        <v>0</v>
      </c>
      <c r="O79" s="579">
        <v>0</v>
      </c>
      <c r="P79" s="578">
        <v>0</v>
      </c>
      <c r="Q79" s="560">
        <f t="shared" si="5"/>
        <v>1000</v>
      </c>
      <c r="R79" s="489"/>
    </row>
    <row r="80" spans="1:18" s="1" customFormat="1" ht="14.45" hidden="1" customHeight="1" x14ac:dyDescent="0.25">
      <c r="A80" s="557">
        <v>76</v>
      </c>
      <c r="B80" s="556">
        <v>5</v>
      </c>
      <c r="C80" s="557" t="s">
        <v>1831</v>
      </c>
      <c r="D80" s="557" t="str">
        <f t="shared" si="6"/>
        <v>2</v>
      </c>
      <c r="E80" s="557">
        <v>244</v>
      </c>
      <c r="F80" s="573" t="s">
        <v>410</v>
      </c>
      <c r="G80" s="561">
        <v>1000</v>
      </c>
      <c r="H80" s="578"/>
      <c r="I80" s="579">
        <v>0</v>
      </c>
      <c r="J80" s="580">
        <v>0</v>
      </c>
      <c r="K80" s="580">
        <v>0</v>
      </c>
      <c r="L80" s="578">
        <v>0</v>
      </c>
      <c r="M80" s="579">
        <v>0</v>
      </c>
      <c r="N80" s="578">
        <v>0</v>
      </c>
      <c r="O80" s="579">
        <v>0</v>
      </c>
      <c r="P80" s="578">
        <v>0</v>
      </c>
      <c r="Q80" s="560">
        <f t="shared" si="5"/>
        <v>1000</v>
      </c>
      <c r="R80" s="489"/>
    </row>
    <row r="81" spans="1:18" s="1" customFormat="1" ht="14.45" hidden="1" customHeight="1" x14ac:dyDescent="0.25">
      <c r="A81" s="557">
        <v>77</v>
      </c>
      <c r="B81" s="556">
        <v>5</v>
      </c>
      <c r="C81" s="557" t="s">
        <v>1831</v>
      </c>
      <c r="D81" s="557" t="str">
        <f t="shared" si="6"/>
        <v>2</v>
      </c>
      <c r="E81" s="557">
        <v>261</v>
      </c>
      <c r="F81" s="573" t="s">
        <v>425</v>
      </c>
      <c r="G81" s="561">
        <v>20000</v>
      </c>
      <c r="H81" s="578"/>
      <c r="I81" s="579">
        <v>0</v>
      </c>
      <c r="J81" s="580">
        <v>0</v>
      </c>
      <c r="K81" s="580">
        <v>0</v>
      </c>
      <c r="L81" s="578">
        <v>0</v>
      </c>
      <c r="M81" s="579">
        <v>0</v>
      </c>
      <c r="N81" s="578">
        <v>0</v>
      </c>
      <c r="O81" s="579">
        <v>0</v>
      </c>
      <c r="P81" s="578">
        <v>0</v>
      </c>
      <c r="Q81" s="560">
        <f t="shared" si="5"/>
        <v>20000</v>
      </c>
      <c r="R81" s="489"/>
    </row>
    <row r="82" spans="1:18" s="1" customFormat="1" ht="14.45" hidden="1" customHeight="1" x14ac:dyDescent="0.25">
      <c r="A82" s="557">
        <v>78</v>
      </c>
      <c r="B82" s="556">
        <v>5</v>
      </c>
      <c r="C82" s="557" t="s">
        <v>1831</v>
      </c>
      <c r="D82" s="557" t="str">
        <f t="shared" si="6"/>
        <v>2</v>
      </c>
      <c r="E82" s="557">
        <v>274</v>
      </c>
      <c r="F82" s="573" t="s">
        <v>431</v>
      </c>
      <c r="G82" s="561">
        <v>1000</v>
      </c>
      <c r="H82" s="578"/>
      <c r="I82" s="579">
        <v>0</v>
      </c>
      <c r="J82" s="580">
        <v>0</v>
      </c>
      <c r="K82" s="580">
        <v>0</v>
      </c>
      <c r="L82" s="578">
        <v>0</v>
      </c>
      <c r="M82" s="579">
        <v>0</v>
      </c>
      <c r="N82" s="578">
        <v>0</v>
      </c>
      <c r="O82" s="579">
        <v>0</v>
      </c>
      <c r="P82" s="578">
        <v>0</v>
      </c>
      <c r="Q82" s="560">
        <f t="shared" si="5"/>
        <v>1000</v>
      </c>
      <c r="R82" s="489"/>
    </row>
    <row r="83" spans="1:18" s="1" customFormat="1" ht="14.45" hidden="1" customHeight="1" x14ac:dyDescent="0.25">
      <c r="A83" s="557">
        <v>79</v>
      </c>
      <c r="B83" s="556">
        <v>5</v>
      </c>
      <c r="C83" s="557" t="s">
        <v>1831</v>
      </c>
      <c r="D83" s="557" t="str">
        <f t="shared" si="6"/>
        <v>3</v>
      </c>
      <c r="E83" s="557">
        <v>334</v>
      </c>
      <c r="F83" s="573" t="s">
        <v>471</v>
      </c>
      <c r="G83" s="561">
        <v>10000</v>
      </c>
      <c r="H83" s="578"/>
      <c r="I83" s="579">
        <v>0</v>
      </c>
      <c r="J83" s="580">
        <v>0</v>
      </c>
      <c r="K83" s="580">
        <v>0</v>
      </c>
      <c r="L83" s="578">
        <v>0</v>
      </c>
      <c r="M83" s="579">
        <v>0</v>
      </c>
      <c r="N83" s="578">
        <v>0</v>
      </c>
      <c r="O83" s="579">
        <v>0</v>
      </c>
      <c r="P83" s="578">
        <v>0</v>
      </c>
      <c r="Q83" s="560">
        <f t="shared" si="5"/>
        <v>10000</v>
      </c>
      <c r="R83" s="489"/>
    </row>
    <row r="84" spans="1:18" s="1" customFormat="1" ht="14.45" hidden="1" customHeight="1" x14ac:dyDescent="0.25">
      <c r="A84" s="557">
        <v>80</v>
      </c>
      <c r="B84" s="556">
        <v>5</v>
      </c>
      <c r="C84" s="557" t="s">
        <v>1831</v>
      </c>
      <c r="D84" s="557" t="str">
        <f t="shared" si="6"/>
        <v>3</v>
      </c>
      <c r="E84" s="557">
        <v>372</v>
      </c>
      <c r="F84" s="573" t="s">
        <v>507</v>
      </c>
      <c r="G84" s="561">
        <v>4000</v>
      </c>
      <c r="H84" s="578"/>
      <c r="I84" s="579">
        <v>0</v>
      </c>
      <c r="J84" s="580">
        <v>0</v>
      </c>
      <c r="K84" s="580">
        <v>0</v>
      </c>
      <c r="L84" s="578">
        <v>0</v>
      </c>
      <c r="M84" s="579">
        <v>0</v>
      </c>
      <c r="N84" s="578">
        <v>0</v>
      </c>
      <c r="O84" s="579">
        <v>0</v>
      </c>
      <c r="P84" s="578">
        <v>0</v>
      </c>
      <c r="Q84" s="560">
        <f t="shared" si="5"/>
        <v>4000</v>
      </c>
      <c r="R84" s="489"/>
    </row>
    <row r="85" spans="1:18" s="1" customFormat="1" ht="14.45" hidden="1" customHeight="1" x14ac:dyDescent="0.25">
      <c r="A85" s="557">
        <v>81</v>
      </c>
      <c r="B85" s="556">
        <v>5</v>
      </c>
      <c r="C85" s="557" t="s">
        <v>1831</v>
      </c>
      <c r="D85" s="557" t="str">
        <f t="shared" si="6"/>
        <v>3</v>
      </c>
      <c r="E85" s="557">
        <v>375</v>
      </c>
      <c r="F85" s="573" t="s">
        <v>510</v>
      </c>
      <c r="G85" s="561">
        <v>4000</v>
      </c>
      <c r="H85" s="578"/>
      <c r="I85" s="579">
        <v>0</v>
      </c>
      <c r="J85" s="580">
        <v>0</v>
      </c>
      <c r="K85" s="580">
        <v>0</v>
      </c>
      <c r="L85" s="578">
        <v>0</v>
      </c>
      <c r="M85" s="579">
        <v>0</v>
      </c>
      <c r="N85" s="578">
        <v>0</v>
      </c>
      <c r="O85" s="579">
        <v>0</v>
      </c>
      <c r="P85" s="578">
        <v>0</v>
      </c>
      <c r="Q85" s="560">
        <f t="shared" si="5"/>
        <v>4000</v>
      </c>
      <c r="R85" s="489"/>
    </row>
    <row r="86" spans="1:18" s="1" customFormat="1" ht="14.45" hidden="1" customHeight="1" x14ac:dyDescent="0.25">
      <c r="A86" s="557">
        <v>82</v>
      </c>
      <c r="B86" s="556">
        <v>5</v>
      </c>
      <c r="C86" s="557" t="s">
        <v>1831</v>
      </c>
      <c r="D86" s="557" t="str">
        <f t="shared" si="6"/>
        <v>3</v>
      </c>
      <c r="E86" s="557">
        <v>382</v>
      </c>
      <c r="F86" s="573" t="s">
        <v>517</v>
      </c>
      <c r="G86" s="561">
        <v>10000</v>
      </c>
      <c r="H86" s="578"/>
      <c r="I86" s="579">
        <v>0</v>
      </c>
      <c r="J86" s="580">
        <v>0</v>
      </c>
      <c r="K86" s="580">
        <v>0</v>
      </c>
      <c r="L86" s="578">
        <v>0</v>
      </c>
      <c r="M86" s="579">
        <v>0</v>
      </c>
      <c r="N86" s="578">
        <v>0</v>
      </c>
      <c r="O86" s="579">
        <v>0</v>
      </c>
      <c r="P86" s="578">
        <v>0</v>
      </c>
      <c r="Q86" s="560">
        <f t="shared" si="5"/>
        <v>10000</v>
      </c>
      <c r="R86" s="489"/>
    </row>
    <row r="87" spans="1:18" s="1" customFormat="1" ht="14.45" hidden="1" customHeight="1" x14ac:dyDescent="0.25">
      <c r="A87" s="557">
        <v>83</v>
      </c>
      <c r="B87" s="556">
        <v>5</v>
      </c>
      <c r="C87" s="557" t="s">
        <v>1831</v>
      </c>
      <c r="D87" s="557" t="str">
        <f t="shared" si="6"/>
        <v>3</v>
      </c>
      <c r="E87" s="557">
        <v>383</v>
      </c>
      <c r="F87" s="573" t="s">
        <v>518</v>
      </c>
      <c r="G87" s="561">
        <v>2000</v>
      </c>
      <c r="H87" s="578"/>
      <c r="I87" s="579">
        <v>0</v>
      </c>
      <c r="J87" s="580">
        <v>0</v>
      </c>
      <c r="K87" s="580">
        <v>0</v>
      </c>
      <c r="L87" s="578">
        <v>0</v>
      </c>
      <c r="M87" s="579">
        <v>0</v>
      </c>
      <c r="N87" s="578">
        <v>0</v>
      </c>
      <c r="O87" s="579">
        <v>0</v>
      </c>
      <c r="P87" s="578">
        <v>0</v>
      </c>
      <c r="Q87" s="560">
        <f t="shared" si="5"/>
        <v>2000</v>
      </c>
      <c r="R87" s="489"/>
    </row>
    <row r="88" spans="1:18" s="1" customFormat="1" ht="14.45" hidden="1" customHeight="1" x14ac:dyDescent="0.25">
      <c r="A88" s="557">
        <v>84</v>
      </c>
      <c r="B88" s="556">
        <v>5</v>
      </c>
      <c r="C88" s="557" t="s">
        <v>1831</v>
      </c>
      <c r="D88" s="557" t="str">
        <f t="shared" si="6"/>
        <v>5</v>
      </c>
      <c r="E88" s="557">
        <v>511</v>
      </c>
      <c r="F88" s="573" t="s">
        <v>588</v>
      </c>
      <c r="G88" s="561">
        <v>11204</v>
      </c>
      <c r="H88" s="578"/>
      <c r="I88" s="579">
        <v>0</v>
      </c>
      <c r="J88" s="580">
        <v>0</v>
      </c>
      <c r="K88" s="580">
        <v>0</v>
      </c>
      <c r="L88" s="578">
        <v>0</v>
      </c>
      <c r="M88" s="579">
        <v>0</v>
      </c>
      <c r="N88" s="578">
        <v>0</v>
      </c>
      <c r="O88" s="579">
        <v>0</v>
      </c>
      <c r="P88" s="578">
        <v>0</v>
      </c>
      <c r="Q88" s="560">
        <f t="shared" si="5"/>
        <v>11204</v>
      </c>
      <c r="R88" s="489"/>
    </row>
    <row r="89" spans="1:18" s="1" customFormat="1" ht="14.45" hidden="1" customHeight="1" x14ac:dyDescent="0.25">
      <c r="A89" s="557">
        <v>85</v>
      </c>
      <c r="B89" s="556">
        <v>5</v>
      </c>
      <c r="C89" s="557" t="s">
        <v>1831</v>
      </c>
      <c r="D89" s="557" t="str">
        <f t="shared" si="6"/>
        <v>5</v>
      </c>
      <c r="E89" s="557">
        <v>591</v>
      </c>
      <c r="F89" s="573" t="s">
        <v>636</v>
      </c>
      <c r="G89" s="561">
        <v>5000</v>
      </c>
      <c r="H89" s="578"/>
      <c r="I89" s="579">
        <v>0</v>
      </c>
      <c r="J89" s="580">
        <v>0</v>
      </c>
      <c r="K89" s="580">
        <v>0</v>
      </c>
      <c r="L89" s="578">
        <v>0</v>
      </c>
      <c r="M89" s="579">
        <v>0</v>
      </c>
      <c r="N89" s="578">
        <v>0</v>
      </c>
      <c r="O89" s="579">
        <v>0</v>
      </c>
      <c r="P89" s="578">
        <v>0</v>
      </c>
      <c r="Q89" s="560">
        <f t="shared" si="5"/>
        <v>5000</v>
      </c>
      <c r="R89" s="489"/>
    </row>
    <row r="90" spans="1:18" s="1" customFormat="1" ht="14.45" hidden="1" customHeight="1" x14ac:dyDescent="0.25">
      <c r="A90" s="557">
        <v>445</v>
      </c>
      <c r="B90" s="556">
        <v>6</v>
      </c>
      <c r="C90" s="557" t="s">
        <v>1826</v>
      </c>
      <c r="D90" s="557">
        <v>1</v>
      </c>
      <c r="E90" s="557">
        <v>113</v>
      </c>
      <c r="F90" s="573" t="s">
        <v>349</v>
      </c>
      <c r="G90" s="561">
        <v>506591.00640000007</v>
      </c>
      <c r="H90" s="578"/>
      <c r="I90" s="579"/>
      <c r="J90" s="580"/>
      <c r="K90" s="580"/>
      <c r="L90" s="578"/>
      <c r="M90" s="579"/>
      <c r="N90" s="578"/>
      <c r="O90" s="579"/>
      <c r="P90" s="578"/>
      <c r="Q90" s="560">
        <f t="shared" si="5"/>
        <v>506591.00640000007</v>
      </c>
      <c r="R90" s="489"/>
    </row>
    <row r="91" spans="1:18" s="1" customFormat="1" ht="14.45" customHeight="1" x14ac:dyDescent="0.25">
      <c r="A91" s="557">
        <v>446</v>
      </c>
      <c r="B91" s="556">
        <v>6</v>
      </c>
      <c r="C91" s="557" t="s">
        <v>1826</v>
      </c>
      <c r="D91" s="557">
        <v>1</v>
      </c>
      <c r="E91" s="557">
        <v>132</v>
      </c>
      <c r="F91" s="574" t="s">
        <v>358</v>
      </c>
      <c r="G91" s="561">
        <v>76335.798412708857</v>
      </c>
      <c r="H91" s="578"/>
      <c r="I91" s="579"/>
      <c r="J91" s="580"/>
      <c r="K91" s="580"/>
      <c r="L91" s="578"/>
      <c r="M91" s="579"/>
      <c r="N91" s="578"/>
      <c r="O91" s="579"/>
      <c r="P91" s="578"/>
      <c r="Q91" s="560">
        <f t="shared" si="5"/>
        <v>76335.798412708857</v>
      </c>
      <c r="R91" s="489"/>
    </row>
    <row r="92" spans="1:18" s="1" customFormat="1" ht="14.45" hidden="1" customHeight="1" x14ac:dyDescent="0.25">
      <c r="A92" s="557">
        <v>449</v>
      </c>
      <c r="B92" s="556">
        <v>6</v>
      </c>
      <c r="C92" s="557" t="s">
        <v>1826</v>
      </c>
      <c r="D92" s="557" t="str">
        <f t="shared" ref="D92:D103" si="7">MID(E92,1,1)</f>
        <v>2</v>
      </c>
      <c r="E92" s="557">
        <v>211</v>
      </c>
      <c r="F92" s="573" t="s">
        <v>384</v>
      </c>
      <c r="G92" s="561">
        <v>15000</v>
      </c>
      <c r="H92" s="578"/>
      <c r="I92" s="579">
        <v>0</v>
      </c>
      <c r="J92" s="580">
        <v>0</v>
      </c>
      <c r="K92" s="580">
        <v>0</v>
      </c>
      <c r="L92" s="578">
        <v>0</v>
      </c>
      <c r="M92" s="579">
        <v>0</v>
      </c>
      <c r="N92" s="578">
        <v>0</v>
      </c>
      <c r="O92" s="579">
        <v>0</v>
      </c>
      <c r="P92" s="578">
        <v>0</v>
      </c>
      <c r="Q92" s="560">
        <f t="shared" si="5"/>
        <v>15000</v>
      </c>
      <c r="R92" s="489"/>
    </row>
    <row r="93" spans="1:18" s="1" customFormat="1" ht="14.45" hidden="1" customHeight="1" x14ac:dyDescent="0.25">
      <c r="A93" s="557">
        <v>452</v>
      </c>
      <c r="B93" s="556">
        <v>6</v>
      </c>
      <c r="C93" s="557" t="s">
        <v>1826</v>
      </c>
      <c r="D93" s="557" t="str">
        <f t="shared" si="7"/>
        <v>2</v>
      </c>
      <c r="E93" s="557">
        <v>212</v>
      </c>
      <c r="F93" s="573" t="s">
        <v>385</v>
      </c>
      <c r="G93" s="561">
        <v>6000</v>
      </c>
      <c r="H93" s="578"/>
      <c r="I93" s="579">
        <v>0</v>
      </c>
      <c r="J93" s="580">
        <v>0</v>
      </c>
      <c r="K93" s="580">
        <v>0</v>
      </c>
      <c r="L93" s="578">
        <v>0</v>
      </c>
      <c r="M93" s="579">
        <v>0</v>
      </c>
      <c r="N93" s="578">
        <v>0</v>
      </c>
      <c r="O93" s="579">
        <v>0</v>
      </c>
      <c r="P93" s="578">
        <v>0</v>
      </c>
      <c r="Q93" s="560">
        <f t="shared" si="5"/>
        <v>6000</v>
      </c>
      <c r="R93" s="489"/>
    </row>
    <row r="94" spans="1:18" s="1" customFormat="1" ht="14.45" hidden="1" customHeight="1" x14ac:dyDescent="0.25">
      <c r="A94" s="557">
        <v>456</v>
      </c>
      <c r="B94" s="556">
        <v>6</v>
      </c>
      <c r="C94" s="557" t="s">
        <v>1826</v>
      </c>
      <c r="D94" s="557" t="str">
        <f t="shared" si="7"/>
        <v>2</v>
      </c>
      <c r="E94" s="557">
        <v>218</v>
      </c>
      <c r="F94" s="573" t="s">
        <v>391</v>
      </c>
      <c r="G94" s="561">
        <v>10000</v>
      </c>
      <c r="H94" s="578"/>
      <c r="I94" s="579">
        <v>0</v>
      </c>
      <c r="J94" s="580">
        <v>0</v>
      </c>
      <c r="K94" s="580">
        <v>0</v>
      </c>
      <c r="L94" s="578">
        <v>0</v>
      </c>
      <c r="M94" s="579">
        <v>0</v>
      </c>
      <c r="N94" s="578">
        <v>0</v>
      </c>
      <c r="O94" s="579">
        <v>0</v>
      </c>
      <c r="P94" s="578">
        <v>0</v>
      </c>
      <c r="Q94" s="560">
        <f t="shared" si="5"/>
        <v>10000</v>
      </c>
      <c r="R94" s="489"/>
    </row>
    <row r="95" spans="1:18" s="1" customFormat="1" ht="14.45" hidden="1" customHeight="1" x14ac:dyDescent="0.25">
      <c r="A95" s="557">
        <v>468</v>
      </c>
      <c r="B95" s="556">
        <v>6</v>
      </c>
      <c r="C95" s="557" t="s">
        <v>1826</v>
      </c>
      <c r="D95" s="557" t="str">
        <f t="shared" si="7"/>
        <v>2</v>
      </c>
      <c r="E95" s="557">
        <v>261</v>
      </c>
      <c r="F95" s="573" t="s">
        <v>425</v>
      </c>
      <c r="G95" s="561">
        <v>9600</v>
      </c>
      <c r="H95" s="578"/>
      <c r="I95" s="579">
        <v>0</v>
      </c>
      <c r="J95" s="580">
        <v>0</v>
      </c>
      <c r="K95" s="580">
        <v>0</v>
      </c>
      <c r="L95" s="578">
        <v>0</v>
      </c>
      <c r="M95" s="579">
        <v>0</v>
      </c>
      <c r="N95" s="578">
        <v>0</v>
      </c>
      <c r="O95" s="579">
        <v>0</v>
      </c>
      <c r="P95" s="578">
        <v>0</v>
      </c>
      <c r="Q95" s="560">
        <f t="shared" si="5"/>
        <v>9600</v>
      </c>
      <c r="R95" s="489"/>
    </row>
    <row r="96" spans="1:18" s="1" customFormat="1" ht="14.45" hidden="1" customHeight="1" x14ac:dyDescent="0.25">
      <c r="A96" s="557">
        <v>473</v>
      </c>
      <c r="B96" s="556">
        <v>6</v>
      </c>
      <c r="C96" s="557" t="s">
        <v>1826</v>
      </c>
      <c r="D96" s="557" t="str">
        <f t="shared" si="7"/>
        <v>2</v>
      </c>
      <c r="E96" s="557">
        <v>294</v>
      </c>
      <c r="F96" s="573" t="s">
        <v>441</v>
      </c>
      <c r="G96" s="561">
        <v>2000</v>
      </c>
      <c r="H96" s="578"/>
      <c r="I96" s="579">
        <v>0</v>
      </c>
      <c r="J96" s="580">
        <v>0</v>
      </c>
      <c r="K96" s="580">
        <v>0</v>
      </c>
      <c r="L96" s="578">
        <v>0</v>
      </c>
      <c r="M96" s="579">
        <v>0</v>
      </c>
      <c r="N96" s="578">
        <v>0</v>
      </c>
      <c r="O96" s="579">
        <v>0</v>
      </c>
      <c r="P96" s="578">
        <v>0</v>
      </c>
      <c r="Q96" s="560">
        <f t="shared" si="5"/>
        <v>2000</v>
      </c>
      <c r="R96" s="489"/>
    </row>
    <row r="97" spans="1:18" s="1" customFormat="1" ht="14.45" hidden="1" customHeight="1" x14ac:dyDescent="0.25">
      <c r="A97" s="557">
        <v>475</v>
      </c>
      <c r="B97" s="556">
        <v>6</v>
      </c>
      <c r="C97" s="557" t="s">
        <v>1826</v>
      </c>
      <c r="D97" s="557" t="str">
        <f t="shared" si="7"/>
        <v>3</v>
      </c>
      <c r="E97" s="557">
        <v>314</v>
      </c>
      <c r="F97" s="573" t="s">
        <v>451</v>
      </c>
      <c r="G97" s="561">
        <v>18000</v>
      </c>
      <c r="H97" s="578"/>
      <c r="I97" s="579">
        <v>0</v>
      </c>
      <c r="J97" s="580">
        <v>0</v>
      </c>
      <c r="K97" s="580">
        <v>0</v>
      </c>
      <c r="L97" s="578">
        <v>0</v>
      </c>
      <c r="M97" s="579">
        <v>0</v>
      </c>
      <c r="N97" s="578">
        <v>0</v>
      </c>
      <c r="O97" s="579">
        <v>0</v>
      </c>
      <c r="P97" s="578">
        <v>0</v>
      </c>
      <c r="Q97" s="560">
        <f t="shared" si="5"/>
        <v>18000</v>
      </c>
      <c r="R97" s="489"/>
    </row>
    <row r="98" spans="1:18" s="1" customFormat="1" ht="14.45" hidden="1" customHeight="1" x14ac:dyDescent="0.25">
      <c r="A98" s="557">
        <v>477</v>
      </c>
      <c r="B98" s="556">
        <v>6</v>
      </c>
      <c r="C98" s="557" t="s">
        <v>1826</v>
      </c>
      <c r="D98" s="557" t="str">
        <f t="shared" si="7"/>
        <v>3</v>
      </c>
      <c r="E98" s="557">
        <v>323</v>
      </c>
      <c r="F98" s="573" t="s">
        <v>460</v>
      </c>
      <c r="G98" s="561">
        <v>15000</v>
      </c>
      <c r="H98" s="578"/>
      <c r="I98" s="579">
        <v>0</v>
      </c>
      <c r="J98" s="580">
        <v>0</v>
      </c>
      <c r="K98" s="580">
        <v>0</v>
      </c>
      <c r="L98" s="578">
        <v>0</v>
      </c>
      <c r="M98" s="579">
        <v>0</v>
      </c>
      <c r="N98" s="578">
        <v>0</v>
      </c>
      <c r="O98" s="579">
        <v>0</v>
      </c>
      <c r="P98" s="578">
        <v>0</v>
      </c>
      <c r="Q98" s="560">
        <f t="shared" si="5"/>
        <v>15000</v>
      </c>
      <c r="R98" s="489"/>
    </row>
    <row r="99" spans="1:18" s="1" customFormat="1" ht="14.45" hidden="1" customHeight="1" x14ac:dyDescent="0.25">
      <c r="A99" s="557">
        <v>479</v>
      </c>
      <c r="B99" s="556">
        <v>6</v>
      </c>
      <c r="C99" s="557" t="s">
        <v>1826</v>
      </c>
      <c r="D99" s="557" t="str">
        <f t="shared" si="7"/>
        <v>3</v>
      </c>
      <c r="E99" s="557">
        <v>353</v>
      </c>
      <c r="F99" s="573" t="s">
        <v>490</v>
      </c>
      <c r="G99" s="561">
        <v>5000</v>
      </c>
      <c r="H99" s="578"/>
      <c r="I99" s="579">
        <v>0</v>
      </c>
      <c r="J99" s="580">
        <v>0</v>
      </c>
      <c r="K99" s="580">
        <v>0</v>
      </c>
      <c r="L99" s="578">
        <v>0</v>
      </c>
      <c r="M99" s="579">
        <v>0</v>
      </c>
      <c r="N99" s="578">
        <v>0</v>
      </c>
      <c r="O99" s="579">
        <v>0</v>
      </c>
      <c r="P99" s="578">
        <v>0</v>
      </c>
      <c r="Q99" s="560">
        <f t="shared" si="5"/>
        <v>5000</v>
      </c>
      <c r="R99" s="489"/>
    </row>
    <row r="100" spans="1:18" s="1" customFormat="1" ht="14.45" hidden="1" customHeight="1" x14ac:dyDescent="0.25">
      <c r="A100" s="557">
        <v>487</v>
      </c>
      <c r="B100" s="556">
        <v>6</v>
      </c>
      <c r="C100" s="557" t="s">
        <v>1826</v>
      </c>
      <c r="D100" s="557" t="str">
        <f t="shared" si="7"/>
        <v>3</v>
      </c>
      <c r="E100" s="557">
        <v>375</v>
      </c>
      <c r="F100" s="573" t="s">
        <v>510</v>
      </c>
      <c r="G100" s="561">
        <v>2000</v>
      </c>
      <c r="H100" s="578"/>
      <c r="I100" s="579">
        <v>0</v>
      </c>
      <c r="J100" s="580">
        <v>0</v>
      </c>
      <c r="K100" s="580">
        <v>0</v>
      </c>
      <c r="L100" s="578">
        <v>0</v>
      </c>
      <c r="M100" s="579">
        <v>0</v>
      </c>
      <c r="N100" s="578">
        <v>0</v>
      </c>
      <c r="O100" s="579">
        <v>0</v>
      </c>
      <c r="P100" s="578">
        <v>0</v>
      </c>
      <c r="Q100" s="560">
        <f t="shared" si="5"/>
        <v>2000</v>
      </c>
      <c r="R100" s="489"/>
    </row>
    <row r="101" spans="1:18" s="1" customFormat="1" ht="14.45" hidden="1" customHeight="1" x14ac:dyDescent="0.25">
      <c r="A101" s="557">
        <v>488</v>
      </c>
      <c r="B101" s="556">
        <v>6</v>
      </c>
      <c r="C101" s="557" t="s">
        <v>1826</v>
      </c>
      <c r="D101" s="557" t="str">
        <f t="shared" si="7"/>
        <v>3</v>
      </c>
      <c r="E101" s="557">
        <v>382</v>
      </c>
      <c r="F101" s="573" t="s">
        <v>517</v>
      </c>
      <c r="G101" s="561">
        <v>8000</v>
      </c>
      <c r="H101" s="578"/>
      <c r="I101" s="579">
        <v>0</v>
      </c>
      <c r="J101" s="580">
        <v>0</v>
      </c>
      <c r="K101" s="580">
        <v>0</v>
      </c>
      <c r="L101" s="578">
        <v>0</v>
      </c>
      <c r="M101" s="579">
        <v>0</v>
      </c>
      <c r="N101" s="578">
        <v>0</v>
      </c>
      <c r="O101" s="579">
        <v>0</v>
      </c>
      <c r="P101" s="578">
        <v>0</v>
      </c>
      <c r="Q101" s="560">
        <f t="shared" si="5"/>
        <v>8000</v>
      </c>
      <c r="R101" s="489"/>
    </row>
    <row r="102" spans="1:18" s="1" customFormat="1" ht="14.45" hidden="1" customHeight="1" x14ac:dyDescent="0.25">
      <c r="A102" s="557">
        <v>492</v>
      </c>
      <c r="B102" s="556">
        <v>6</v>
      </c>
      <c r="C102" s="557" t="s">
        <v>1826</v>
      </c>
      <c r="D102" s="557" t="str">
        <f t="shared" si="7"/>
        <v>5</v>
      </c>
      <c r="E102" s="557">
        <v>511</v>
      </c>
      <c r="F102" s="573" t="s">
        <v>588</v>
      </c>
      <c r="G102" s="561">
        <v>12000</v>
      </c>
      <c r="H102" s="578"/>
      <c r="I102" s="579">
        <v>0</v>
      </c>
      <c r="J102" s="580">
        <v>0</v>
      </c>
      <c r="K102" s="580">
        <v>0</v>
      </c>
      <c r="L102" s="578">
        <v>0</v>
      </c>
      <c r="M102" s="579">
        <v>0</v>
      </c>
      <c r="N102" s="578">
        <v>0</v>
      </c>
      <c r="O102" s="579">
        <v>0</v>
      </c>
      <c r="P102" s="578">
        <v>0</v>
      </c>
      <c r="Q102" s="560">
        <f t="shared" si="5"/>
        <v>12000</v>
      </c>
      <c r="R102" s="489"/>
    </row>
    <row r="103" spans="1:18" s="1" customFormat="1" ht="14.45" hidden="1" customHeight="1" x14ac:dyDescent="0.25">
      <c r="A103" s="557">
        <v>495</v>
      </c>
      <c r="B103" s="556">
        <v>6</v>
      </c>
      <c r="C103" s="557" t="s">
        <v>1826</v>
      </c>
      <c r="D103" s="557" t="str">
        <f t="shared" si="7"/>
        <v>5</v>
      </c>
      <c r="E103" s="557">
        <v>515</v>
      </c>
      <c r="F103" s="573" t="s">
        <v>592</v>
      </c>
      <c r="G103" s="561">
        <v>12000</v>
      </c>
      <c r="H103" s="578"/>
      <c r="I103" s="579">
        <v>0</v>
      </c>
      <c r="J103" s="580">
        <v>0</v>
      </c>
      <c r="K103" s="580">
        <v>0</v>
      </c>
      <c r="L103" s="578">
        <v>0</v>
      </c>
      <c r="M103" s="579">
        <v>0</v>
      </c>
      <c r="N103" s="578">
        <v>0</v>
      </c>
      <c r="O103" s="579">
        <v>0</v>
      </c>
      <c r="P103" s="578">
        <v>0</v>
      </c>
      <c r="Q103" s="560">
        <f t="shared" si="5"/>
        <v>12000</v>
      </c>
      <c r="R103" s="489"/>
    </row>
    <row r="104" spans="1:18" s="1" customFormat="1" ht="14.45" hidden="1" customHeight="1" x14ac:dyDescent="0.25">
      <c r="A104" s="557">
        <v>86</v>
      </c>
      <c r="B104" s="556">
        <v>7</v>
      </c>
      <c r="C104" s="557" t="s">
        <v>1819</v>
      </c>
      <c r="D104" s="557">
        <v>1</v>
      </c>
      <c r="E104" s="557">
        <v>113</v>
      </c>
      <c r="F104" s="573" t="s">
        <v>349</v>
      </c>
      <c r="G104" s="561">
        <v>437754.41519999999</v>
      </c>
      <c r="H104" s="578"/>
      <c r="I104" s="579"/>
      <c r="J104" s="580"/>
      <c r="K104" s="580"/>
      <c r="L104" s="578"/>
      <c r="M104" s="579"/>
      <c r="N104" s="578"/>
      <c r="O104" s="579"/>
      <c r="P104" s="578"/>
      <c r="Q104" s="560">
        <f t="shared" si="5"/>
        <v>437754.41519999999</v>
      </c>
      <c r="R104" s="489"/>
    </row>
    <row r="105" spans="1:18" s="1" customFormat="1" ht="14.45" hidden="1" customHeight="1" x14ac:dyDescent="0.25">
      <c r="A105" s="557">
        <v>87</v>
      </c>
      <c r="B105" s="556">
        <v>7</v>
      </c>
      <c r="C105" s="557" t="s">
        <v>1819</v>
      </c>
      <c r="D105" s="557">
        <v>1</v>
      </c>
      <c r="E105" s="557">
        <v>122</v>
      </c>
      <c r="F105" s="573"/>
      <c r="G105" s="561">
        <v>214891.92720000001</v>
      </c>
      <c r="H105" s="578"/>
      <c r="I105" s="579"/>
      <c r="J105" s="580"/>
      <c r="K105" s="580"/>
      <c r="L105" s="578"/>
      <c r="M105" s="579"/>
      <c r="N105" s="578"/>
      <c r="O105" s="579"/>
      <c r="P105" s="578"/>
      <c r="Q105" s="560">
        <f t="shared" si="5"/>
        <v>214891.92720000001</v>
      </c>
      <c r="R105" s="489"/>
    </row>
    <row r="106" spans="1:18" s="1" customFormat="1" ht="14.45" customHeight="1" x14ac:dyDescent="0.25">
      <c r="A106" s="557">
        <v>88</v>
      </c>
      <c r="B106" s="556">
        <v>7</v>
      </c>
      <c r="C106" s="557" t="s">
        <v>1819</v>
      </c>
      <c r="D106" s="557">
        <v>1</v>
      </c>
      <c r="E106" s="557">
        <v>132</v>
      </c>
      <c r="F106" s="573"/>
      <c r="G106" s="561">
        <v>65963.138647975124</v>
      </c>
      <c r="H106" s="578"/>
      <c r="I106" s="579"/>
      <c r="J106" s="580"/>
      <c r="K106" s="580"/>
      <c r="L106" s="578"/>
      <c r="M106" s="579"/>
      <c r="N106" s="578"/>
      <c r="O106" s="579"/>
      <c r="P106" s="578"/>
      <c r="Q106" s="560">
        <f t="shared" si="5"/>
        <v>65963.138647975124</v>
      </c>
      <c r="R106" s="489"/>
    </row>
    <row r="107" spans="1:18" s="1" customFormat="1" ht="14.45" customHeight="1" x14ac:dyDescent="0.25">
      <c r="A107" s="557">
        <v>89</v>
      </c>
      <c r="B107" s="556">
        <v>7</v>
      </c>
      <c r="C107" s="557" t="s">
        <v>1819</v>
      </c>
      <c r="D107" s="557">
        <v>1</v>
      </c>
      <c r="E107" s="557">
        <v>132</v>
      </c>
      <c r="F107" s="573"/>
      <c r="G107" s="561">
        <v>32381.046303663134</v>
      </c>
      <c r="H107" s="578"/>
      <c r="I107" s="579"/>
      <c r="J107" s="580"/>
      <c r="K107" s="580"/>
      <c r="L107" s="578"/>
      <c r="M107" s="579"/>
      <c r="N107" s="578"/>
      <c r="O107" s="579"/>
      <c r="P107" s="578"/>
      <c r="Q107" s="560">
        <f t="shared" si="5"/>
        <v>32381.046303663134</v>
      </c>
      <c r="R107" s="489"/>
    </row>
    <row r="108" spans="1:18" s="1" customFormat="1" ht="14.45" hidden="1" customHeight="1" x14ac:dyDescent="0.25">
      <c r="A108" s="557">
        <v>90</v>
      </c>
      <c r="B108" s="556">
        <v>7</v>
      </c>
      <c r="C108" s="557" t="s">
        <v>1819</v>
      </c>
      <c r="D108" s="557" t="str">
        <f t="shared" ref="D108:D135" si="8">MID(E108,1,1)</f>
        <v>2</v>
      </c>
      <c r="E108" s="557">
        <v>211</v>
      </c>
      <c r="F108" s="573" t="s">
        <v>384</v>
      </c>
      <c r="G108" s="561">
        <v>7000</v>
      </c>
      <c r="H108" s="578"/>
      <c r="I108" s="579">
        <v>0</v>
      </c>
      <c r="J108" s="580">
        <v>0</v>
      </c>
      <c r="K108" s="580">
        <v>0</v>
      </c>
      <c r="L108" s="578">
        <v>0</v>
      </c>
      <c r="M108" s="579">
        <v>0</v>
      </c>
      <c r="N108" s="578">
        <v>0</v>
      </c>
      <c r="O108" s="579">
        <v>0</v>
      </c>
      <c r="P108" s="578">
        <v>0</v>
      </c>
      <c r="Q108" s="560">
        <f t="shared" si="5"/>
        <v>7000</v>
      </c>
      <c r="R108" s="489"/>
    </row>
    <row r="109" spans="1:18" s="1" customFormat="1" ht="14.45" hidden="1" customHeight="1" x14ac:dyDescent="0.25">
      <c r="A109" s="557">
        <v>91</v>
      </c>
      <c r="B109" s="556">
        <v>7</v>
      </c>
      <c r="C109" s="557" t="s">
        <v>1819</v>
      </c>
      <c r="D109" s="557" t="str">
        <f t="shared" si="8"/>
        <v>2</v>
      </c>
      <c r="E109" s="557">
        <v>212</v>
      </c>
      <c r="F109" s="573" t="s">
        <v>385</v>
      </c>
      <c r="G109" s="561">
        <v>4500</v>
      </c>
      <c r="H109" s="578"/>
      <c r="I109" s="579">
        <v>0</v>
      </c>
      <c r="J109" s="580">
        <v>0</v>
      </c>
      <c r="K109" s="580">
        <v>0</v>
      </c>
      <c r="L109" s="578">
        <v>0</v>
      </c>
      <c r="M109" s="579">
        <v>0</v>
      </c>
      <c r="N109" s="578">
        <v>0</v>
      </c>
      <c r="O109" s="579">
        <v>0</v>
      </c>
      <c r="P109" s="578">
        <v>0</v>
      </c>
      <c r="Q109" s="560">
        <f t="shared" si="5"/>
        <v>4500</v>
      </c>
      <c r="R109" s="489"/>
    </row>
    <row r="110" spans="1:18" s="1" customFormat="1" ht="14.45" hidden="1" customHeight="1" x14ac:dyDescent="0.25">
      <c r="A110" s="557">
        <v>92</v>
      </c>
      <c r="B110" s="556">
        <v>7</v>
      </c>
      <c r="C110" s="557" t="s">
        <v>1819</v>
      </c>
      <c r="D110" s="557" t="str">
        <f t="shared" si="8"/>
        <v>2</v>
      </c>
      <c r="E110" s="557">
        <v>216</v>
      </c>
      <c r="F110" s="573" t="s">
        <v>389</v>
      </c>
      <c r="G110" s="561">
        <v>9000</v>
      </c>
      <c r="H110" s="578"/>
      <c r="I110" s="579">
        <v>0</v>
      </c>
      <c r="J110" s="580">
        <v>0</v>
      </c>
      <c r="K110" s="580">
        <v>0</v>
      </c>
      <c r="L110" s="578">
        <v>0</v>
      </c>
      <c r="M110" s="579">
        <v>0</v>
      </c>
      <c r="N110" s="578">
        <v>0</v>
      </c>
      <c r="O110" s="579">
        <v>0</v>
      </c>
      <c r="P110" s="578">
        <v>0</v>
      </c>
      <c r="Q110" s="560">
        <f t="shared" si="5"/>
        <v>9000</v>
      </c>
      <c r="R110" s="489"/>
    </row>
    <row r="111" spans="1:18" s="1" customFormat="1" hidden="1" x14ac:dyDescent="0.25">
      <c r="A111" s="557">
        <v>93</v>
      </c>
      <c r="B111" s="556">
        <v>7</v>
      </c>
      <c r="C111" s="557" t="s">
        <v>1819</v>
      </c>
      <c r="D111" s="557" t="str">
        <f t="shared" si="8"/>
        <v>2</v>
      </c>
      <c r="E111" s="557">
        <v>217</v>
      </c>
      <c r="F111" s="573" t="s">
        <v>390</v>
      </c>
      <c r="G111" s="561">
        <v>10000</v>
      </c>
      <c r="H111" s="578"/>
      <c r="I111" s="579">
        <v>0</v>
      </c>
      <c r="J111" s="580">
        <v>0</v>
      </c>
      <c r="K111" s="580">
        <v>0</v>
      </c>
      <c r="L111" s="578">
        <v>0</v>
      </c>
      <c r="M111" s="579">
        <v>0</v>
      </c>
      <c r="N111" s="578">
        <v>0</v>
      </c>
      <c r="O111" s="579">
        <v>0</v>
      </c>
      <c r="P111" s="578">
        <v>0</v>
      </c>
      <c r="Q111" s="560">
        <f t="shared" si="5"/>
        <v>10000</v>
      </c>
      <c r="R111" s="489"/>
    </row>
    <row r="112" spans="1:18" s="1" customFormat="1" ht="14.45" hidden="1" customHeight="1" x14ac:dyDescent="0.25">
      <c r="A112" s="557">
        <v>94</v>
      </c>
      <c r="B112" s="556">
        <v>7</v>
      </c>
      <c r="C112" s="557" t="s">
        <v>1819</v>
      </c>
      <c r="D112" s="557" t="str">
        <f t="shared" si="8"/>
        <v>2</v>
      </c>
      <c r="E112" s="557">
        <v>221</v>
      </c>
      <c r="F112" s="573" t="s">
        <v>393</v>
      </c>
      <c r="G112" s="561">
        <v>5000</v>
      </c>
      <c r="H112" s="578"/>
      <c r="I112" s="579">
        <v>0</v>
      </c>
      <c r="J112" s="580">
        <v>0</v>
      </c>
      <c r="K112" s="580">
        <v>0</v>
      </c>
      <c r="L112" s="578">
        <v>0</v>
      </c>
      <c r="M112" s="579">
        <v>0</v>
      </c>
      <c r="N112" s="578">
        <v>0</v>
      </c>
      <c r="O112" s="579">
        <v>0</v>
      </c>
      <c r="P112" s="578">
        <v>0</v>
      </c>
      <c r="Q112" s="560">
        <f t="shared" si="5"/>
        <v>5000</v>
      </c>
      <c r="R112" s="489"/>
    </row>
    <row r="113" spans="1:18" s="1" customFormat="1" ht="14.45" hidden="1" customHeight="1" x14ac:dyDescent="0.25">
      <c r="A113" s="557">
        <v>95</v>
      </c>
      <c r="B113" s="556">
        <v>7</v>
      </c>
      <c r="C113" s="557" t="s">
        <v>1819</v>
      </c>
      <c r="D113" s="557" t="str">
        <f t="shared" si="8"/>
        <v>2</v>
      </c>
      <c r="E113" s="557">
        <v>222</v>
      </c>
      <c r="F113" s="573" t="s">
        <v>394</v>
      </c>
      <c r="G113" s="561">
        <v>900</v>
      </c>
      <c r="H113" s="578"/>
      <c r="I113" s="579"/>
      <c r="J113" s="580"/>
      <c r="K113" s="580"/>
      <c r="L113" s="578"/>
      <c r="M113" s="579"/>
      <c r="N113" s="578"/>
      <c r="O113" s="579"/>
      <c r="P113" s="578"/>
      <c r="Q113" s="560">
        <f t="shared" si="5"/>
        <v>900</v>
      </c>
      <c r="R113" s="489"/>
    </row>
    <row r="114" spans="1:18" s="1" customFormat="1" ht="14.45" hidden="1" customHeight="1" x14ac:dyDescent="0.25">
      <c r="A114" s="557">
        <v>96</v>
      </c>
      <c r="B114" s="556">
        <v>7</v>
      </c>
      <c r="C114" s="557" t="s">
        <v>1819</v>
      </c>
      <c r="D114" s="557" t="str">
        <f t="shared" si="8"/>
        <v>2</v>
      </c>
      <c r="E114" s="557">
        <v>223</v>
      </c>
      <c r="F114" s="573" t="s">
        <v>395</v>
      </c>
      <c r="G114" s="561">
        <v>600</v>
      </c>
      <c r="H114" s="578"/>
      <c r="I114" s="579"/>
      <c r="J114" s="580"/>
      <c r="K114" s="580"/>
      <c r="L114" s="578"/>
      <c r="M114" s="579"/>
      <c r="N114" s="578"/>
      <c r="O114" s="579"/>
      <c r="P114" s="578"/>
      <c r="Q114" s="560">
        <f t="shared" si="5"/>
        <v>600</v>
      </c>
      <c r="R114" s="489"/>
    </row>
    <row r="115" spans="1:18" s="1" customFormat="1" ht="14.45" hidden="1" customHeight="1" x14ac:dyDescent="0.25">
      <c r="A115" s="557">
        <v>97</v>
      </c>
      <c r="B115" s="556">
        <v>7</v>
      </c>
      <c r="C115" s="557" t="s">
        <v>1819</v>
      </c>
      <c r="D115" s="557" t="str">
        <f t="shared" si="8"/>
        <v>2</v>
      </c>
      <c r="E115" s="557">
        <v>242</v>
      </c>
      <c r="F115" s="573" t="s">
        <v>408</v>
      </c>
      <c r="G115" s="561">
        <v>20000</v>
      </c>
      <c r="H115" s="578"/>
      <c r="I115" s="579">
        <v>0</v>
      </c>
      <c r="J115" s="580">
        <v>0</v>
      </c>
      <c r="K115" s="580">
        <v>0</v>
      </c>
      <c r="L115" s="578">
        <v>0</v>
      </c>
      <c r="M115" s="579">
        <v>0</v>
      </c>
      <c r="N115" s="578">
        <v>0</v>
      </c>
      <c r="O115" s="579">
        <v>0</v>
      </c>
      <c r="P115" s="578">
        <v>0</v>
      </c>
      <c r="Q115" s="560">
        <f t="shared" si="5"/>
        <v>20000</v>
      </c>
      <c r="R115" s="489"/>
    </row>
    <row r="116" spans="1:18" s="1" customFormat="1" ht="14.45" hidden="1" customHeight="1" x14ac:dyDescent="0.25">
      <c r="A116" s="557">
        <v>98</v>
      </c>
      <c r="B116" s="556">
        <v>7</v>
      </c>
      <c r="C116" s="557" t="s">
        <v>1819</v>
      </c>
      <c r="D116" s="557" t="str">
        <f t="shared" si="8"/>
        <v>2</v>
      </c>
      <c r="E116" s="557">
        <v>243</v>
      </c>
      <c r="F116" s="573" t="s">
        <v>409</v>
      </c>
      <c r="G116" s="561">
        <v>1500</v>
      </c>
      <c r="H116" s="578"/>
      <c r="I116" s="579">
        <v>0</v>
      </c>
      <c r="J116" s="580">
        <v>0</v>
      </c>
      <c r="K116" s="580">
        <v>0</v>
      </c>
      <c r="L116" s="578">
        <v>0</v>
      </c>
      <c r="M116" s="579">
        <v>0</v>
      </c>
      <c r="N116" s="578">
        <v>0</v>
      </c>
      <c r="O116" s="579">
        <v>0</v>
      </c>
      <c r="P116" s="578">
        <v>0</v>
      </c>
      <c r="Q116" s="560">
        <f t="shared" si="5"/>
        <v>1500</v>
      </c>
      <c r="R116" s="489"/>
    </row>
    <row r="117" spans="1:18" s="1" customFormat="1" ht="14.45" hidden="1" customHeight="1" x14ac:dyDescent="0.25">
      <c r="A117" s="557">
        <v>99</v>
      </c>
      <c r="B117" s="556">
        <v>7</v>
      </c>
      <c r="C117" s="557" t="s">
        <v>1819</v>
      </c>
      <c r="D117" s="557" t="str">
        <f t="shared" si="8"/>
        <v>2</v>
      </c>
      <c r="E117" s="557">
        <v>245</v>
      </c>
      <c r="F117" s="573" t="s">
        <v>411</v>
      </c>
      <c r="G117" s="561">
        <v>1000</v>
      </c>
      <c r="H117" s="578"/>
      <c r="I117" s="579">
        <v>0</v>
      </c>
      <c r="J117" s="580">
        <v>0</v>
      </c>
      <c r="K117" s="580">
        <v>0</v>
      </c>
      <c r="L117" s="578">
        <v>0</v>
      </c>
      <c r="M117" s="579">
        <v>0</v>
      </c>
      <c r="N117" s="578">
        <v>0</v>
      </c>
      <c r="O117" s="579">
        <v>0</v>
      </c>
      <c r="P117" s="578">
        <v>0</v>
      </c>
      <c r="Q117" s="560">
        <f t="shared" si="5"/>
        <v>1000</v>
      </c>
      <c r="R117" s="489"/>
    </row>
    <row r="118" spans="1:18" s="1" customFormat="1" ht="14.45" hidden="1" customHeight="1" x14ac:dyDescent="0.25">
      <c r="A118" s="557">
        <v>100</v>
      </c>
      <c r="B118" s="556">
        <v>7</v>
      </c>
      <c r="C118" s="557" t="s">
        <v>1819</v>
      </c>
      <c r="D118" s="557" t="str">
        <f t="shared" si="8"/>
        <v>2</v>
      </c>
      <c r="E118" s="557">
        <v>261</v>
      </c>
      <c r="F118" s="573" t="s">
        <v>425</v>
      </c>
      <c r="G118" s="561">
        <v>20000</v>
      </c>
      <c r="H118" s="578"/>
      <c r="I118" s="579">
        <v>0</v>
      </c>
      <c r="J118" s="580">
        <v>0</v>
      </c>
      <c r="K118" s="580">
        <v>0</v>
      </c>
      <c r="L118" s="578">
        <v>0</v>
      </c>
      <c r="M118" s="579">
        <v>0</v>
      </c>
      <c r="N118" s="578">
        <v>0</v>
      </c>
      <c r="O118" s="579">
        <v>0</v>
      </c>
      <c r="P118" s="578">
        <v>0</v>
      </c>
      <c r="Q118" s="560">
        <f t="shared" si="5"/>
        <v>20000</v>
      </c>
      <c r="R118" s="489"/>
    </row>
    <row r="119" spans="1:18" s="1" customFormat="1" ht="14.45" hidden="1" customHeight="1" x14ac:dyDescent="0.25">
      <c r="A119" s="557">
        <v>101</v>
      </c>
      <c r="B119" s="556">
        <v>7</v>
      </c>
      <c r="C119" s="557" t="s">
        <v>1819</v>
      </c>
      <c r="D119" s="557" t="str">
        <f t="shared" si="8"/>
        <v>2</v>
      </c>
      <c r="E119" s="557">
        <v>274</v>
      </c>
      <c r="F119" s="573" t="s">
        <v>431</v>
      </c>
      <c r="G119" s="561">
        <v>20000</v>
      </c>
      <c r="H119" s="578"/>
      <c r="I119" s="579">
        <v>0</v>
      </c>
      <c r="J119" s="580">
        <v>0</v>
      </c>
      <c r="K119" s="580">
        <v>0</v>
      </c>
      <c r="L119" s="578">
        <v>0</v>
      </c>
      <c r="M119" s="579">
        <v>0</v>
      </c>
      <c r="N119" s="578">
        <v>0</v>
      </c>
      <c r="O119" s="579">
        <v>0</v>
      </c>
      <c r="P119" s="578">
        <v>0</v>
      </c>
      <c r="Q119" s="560">
        <f t="shared" si="5"/>
        <v>20000</v>
      </c>
      <c r="R119" s="489"/>
    </row>
    <row r="120" spans="1:18" s="1" customFormat="1" ht="14.45" hidden="1" customHeight="1" x14ac:dyDescent="0.25">
      <c r="A120" s="557">
        <v>102</v>
      </c>
      <c r="B120" s="556">
        <v>7</v>
      </c>
      <c r="C120" s="557" t="s">
        <v>1819</v>
      </c>
      <c r="D120" s="557" t="str">
        <f t="shared" si="8"/>
        <v>2</v>
      </c>
      <c r="E120" s="557">
        <v>275</v>
      </c>
      <c r="F120" s="573" t="s">
        <v>432</v>
      </c>
      <c r="G120" s="561">
        <v>5000</v>
      </c>
      <c r="H120" s="578"/>
      <c r="I120" s="579">
        <v>0</v>
      </c>
      <c r="J120" s="580">
        <v>0</v>
      </c>
      <c r="K120" s="580">
        <v>0</v>
      </c>
      <c r="L120" s="578">
        <v>0</v>
      </c>
      <c r="M120" s="579">
        <v>0</v>
      </c>
      <c r="N120" s="578">
        <v>0</v>
      </c>
      <c r="O120" s="579">
        <v>0</v>
      </c>
      <c r="P120" s="578">
        <v>0</v>
      </c>
      <c r="Q120" s="560">
        <f t="shared" si="5"/>
        <v>5000</v>
      </c>
      <c r="R120" s="489"/>
    </row>
    <row r="121" spans="1:18" s="1" customFormat="1" ht="14.45" hidden="1" customHeight="1" x14ac:dyDescent="0.25">
      <c r="A121" s="557">
        <v>103</v>
      </c>
      <c r="B121" s="556">
        <v>7</v>
      </c>
      <c r="C121" s="557" t="s">
        <v>1819</v>
      </c>
      <c r="D121" s="557" t="str">
        <f t="shared" si="8"/>
        <v>2</v>
      </c>
      <c r="E121" s="557">
        <v>296</v>
      </c>
      <c r="F121" s="573" t="s">
        <v>443</v>
      </c>
      <c r="G121" s="561">
        <v>12000</v>
      </c>
      <c r="H121" s="578"/>
      <c r="I121" s="579">
        <v>0</v>
      </c>
      <c r="J121" s="580">
        <v>0</v>
      </c>
      <c r="K121" s="580">
        <v>0</v>
      </c>
      <c r="L121" s="578">
        <v>0</v>
      </c>
      <c r="M121" s="579">
        <v>0</v>
      </c>
      <c r="N121" s="578">
        <v>0</v>
      </c>
      <c r="O121" s="579">
        <v>0</v>
      </c>
      <c r="P121" s="578">
        <v>0</v>
      </c>
      <c r="Q121" s="560">
        <f t="shared" si="5"/>
        <v>12000</v>
      </c>
      <c r="R121" s="489"/>
    </row>
    <row r="122" spans="1:18" s="1" customFormat="1" ht="14.45" hidden="1" customHeight="1" x14ac:dyDescent="0.25">
      <c r="A122" s="557">
        <v>104</v>
      </c>
      <c r="B122" s="556">
        <v>7</v>
      </c>
      <c r="C122" s="557" t="s">
        <v>1819</v>
      </c>
      <c r="D122" s="557" t="str">
        <f t="shared" si="8"/>
        <v>3</v>
      </c>
      <c r="E122" s="557">
        <v>313</v>
      </c>
      <c r="F122" s="573" t="s">
        <v>450</v>
      </c>
      <c r="G122" s="561">
        <v>6000</v>
      </c>
      <c r="H122" s="578"/>
      <c r="I122" s="579">
        <v>0</v>
      </c>
      <c r="J122" s="580">
        <v>0</v>
      </c>
      <c r="K122" s="580">
        <v>0</v>
      </c>
      <c r="L122" s="578">
        <v>0</v>
      </c>
      <c r="M122" s="579">
        <v>0</v>
      </c>
      <c r="N122" s="578">
        <v>0</v>
      </c>
      <c r="O122" s="579">
        <v>0</v>
      </c>
      <c r="P122" s="578">
        <v>0</v>
      </c>
      <c r="Q122" s="560">
        <f t="shared" si="5"/>
        <v>6000</v>
      </c>
      <c r="R122" s="489"/>
    </row>
    <row r="123" spans="1:18" s="1" customFormat="1" ht="14.45" hidden="1" customHeight="1" x14ac:dyDescent="0.25">
      <c r="A123" s="557">
        <v>105</v>
      </c>
      <c r="B123" s="556">
        <v>7</v>
      </c>
      <c r="C123" s="557" t="s">
        <v>1819</v>
      </c>
      <c r="D123" s="557" t="str">
        <f t="shared" si="8"/>
        <v>3</v>
      </c>
      <c r="E123" s="557">
        <v>314</v>
      </c>
      <c r="F123" s="575" t="s">
        <v>451</v>
      </c>
      <c r="G123" s="561">
        <v>3000</v>
      </c>
      <c r="H123" s="578"/>
      <c r="I123" s="579"/>
      <c r="J123" s="580"/>
      <c r="K123" s="580"/>
      <c r="L123" s="578"/>
      <c r="M123" s="579"/>
      <c r="N123" s="578"/>
      <c r="O123" s="579"/>
      <c r="P123" s="578"/>
      <c r="Q123" s="560">
        <f t="shared" si="5"/>
        <v>3000</v>
      </c>
      <c r="R123" s="489"/>
    </row>
    <row r="124" spans="1:18" s="1" customFormat="1" ht="14.45" hidden="1" customHeight="1" x14ac:dyDescent="0.25">
      <c r="A124" s="557">
        <v>106</v>
      </c>
      <c r="B124" s="556">
        <v>7</v>
      </c>
      <c r="C124" s="557" t="s">
        <v>1819</v>
      </c>
      <c r="D124" s="557" t="str">
        <f t="shared" si="8"/>
        <v>3</v>
      </c>
      <c r="E124" s="557">
        <v>351</v>
      </c>
      <c r="F124" s="575" t="s">
        <v>488</v>
      </c>
      <c r="G124" s="561">
        <v>15000</v>
      </c>
      <c r="H124" s="578"/>
      <c r="I124" s="579">
        <v>0</v>
      </c>
      <c r="J124" s="580">
        <v>0</v>
      </c>
      <c r="K124" s="580">
        <v>0</v>
      </c>
      <c r="L124" s="578">
        <v>0</v>
      </c>
      <c r="M124" s="579">
        <v>0</v>
      </c>
      <c r="N124" s="578">
        <v>0</v>
      </c>
      <c r="O124" s="579">
        <v>0</v>
      </c>
      <c r="P124" s="578">
        <v>0</v>
      </c>
      <c r="Q124" s="560">
        <f t="shared" si="5"/>
        <v>15000</v>
      </c>
      <c r="R124" s="489"/>
    </row>
    <row r="125" spans="1:18" s="1" customFormat="1" ht="14.45" hidden="1" customHeight="1" x14ac:dyDescent="0.25">
      <c r="A125" s="557">
        <v>107</v>
      </c>
      <c r="B125" s="556">
        <v>7</v>
      </c>
      <c r="C125" s="557" t="s">
        <v>1819</v>
      </c>
      <c r="D125" s="557" t="str">
        <f t="shared" si="8"/>
        <v>3</v>
      </c>
      <c r="E125" s="557">
        <v>352</v>
      </c>
      <c r="F125" s="575" t="s">
        <v>489</v>
      </c>
      <c r="G125" s="561">
        <v>5000</v>
      </c>
      <c r="H125" s="578"/>
      <c r="I125" s="579">
        <v>0</v>
      </c>
      <c r="J125" s="580">
        <v>0</v>
      </c>
      <c r="K125" s="580">
        <v>0</v>
      </c>
      <c r="L125" s="578">
        <v>0</v>
      </c>
      <c r="M125" s="579">
        <v>0</v>
      </c>
      <c r="N125" s="578">
        <v>0</v>
      </c>
      <c r="O125" s="579">
        <v>0</v>
      </c>
      <c r="P125" s="578">
        <v>0</v>
      </c>
      <c r="Q125" s="560">
        <f t="shared" si="5"/>
        <v>5000</v>
      </c>
      <c r="R125" s="489"/>
    </row>
    <row r="126" spans="1:18" s="1" customFormat="1" ht="14.45" hidden="1" customHeight="1" x14ac:dyDescent="0.25">
      <c r="A126" s="557">
        <v>108</v>
      </c>
      <c r="B126" s="556">
        <v>7</v>
      </c>
      <c r="C126" s="557" t="s">
        <v>1819</v>
      </c>
      <c r="D126" s="557" t="str">
        <f t="shared" si="8"/>
        <v>3</v>
      </c>
      <c r="E126" s="557">
        <v>353</v>
      </c>
      <c r="F126" s="573" t="s">
        <v>490</v>
      </c>
      <c r="G126" s="561">
        <v>3000</v>
      </c>
      <c r="H126" s="578"/>
      <c r="I126" s="579">
        <v>0</v>
      </c>
      <c r="J126" s="580">
        <v>0</v>
      </c>
      <c r="K126" s="580">
        <v>0</v>
      </c>
      <c r="L126" s="578">
        <v>0</v>
      </c>
      <c r="M126" s="579">
        <v>0</v>
      </c>
      <c r="N126" s="578">
        <v>0</v>
      </c>
      <c r="O126" s="579">
        <v>0</v>
      </c>
      <c r="P126" s="578">
        <v>0</v>
      </c>
      <c r="Q126" s="560">
        <f t="shared" si="5"/>
        <v>3000</v>
      </c>
      <c r="R126" s="489"/>
    </row>
    <row r="127" spans="1:18" s="1" customFormat="1" ht="14.45" hidden="1" customHeight="1" x14ac:dyDescent="0.25">
      <c r="A127" s="557">
        <v>109</v>
      </c>
      <c r="B127" s="556">
        <v>7</v>
      </c>
      <c r="C127" s="557" t="s">
        <v>1819</v>
      </c>
      <c r="D127" s="557" t="str">
        <f t="shared" si="8"/>
        <v>3</v>
      </c>
      <c r="E127" s="557">
        <v>355</v>
      </c>
      <c r="F127" s="573" t="s">
        <v>492</v>
      </c>
      <c r="G127" s="561">
        <v>15000</v>
      </c>
      <c r="H127" s="578"/>
      <c r="I127" s="579">
        <v>0</v>
      </c>
      <c r="J127" s="580">
        <v>0</v>
      </c>
      <c r="K127" s="580">
        <v>0</v>
      </c>
      <c r="L127" s="578">
        <v>0</v>
      </c>
      <c r="M127" s="579">
        <v>0</v>
      </c>
      <c r="N127" s="578">
        <v>0</v>
      </c>
      <c r="O127" s="579">
        <v>0</v>
      </c>
      <c r="P127" s="578">
        <v>0</v>
      </c>
      <c r="Q127" s="560">
        <f t="shared" si="5"/>
        <v>15000</v>
      </c>
      <c r="R127" s="489"/>
    </row>
    <row r="128" spans="1:18" s="1" customFormat="1" ht="14.45" hidden="1" customHeight="1" x14ac:dyDescent="0.25">
      <c r="A128" s="557">
        <v>110</v>
      </c>
      <c r="B128" s="556">
        <v>7</v>
      </c>
      <c r="C128" s="557" t="s">
        <v>1819</v>
      </c>
      <c r="D128" s="557" t="str">
        <f t="shared" si="8"/>
        <v>3</v>
      </c>
      <c r="E128" s="557">
        <v>361</v>
      </c>
      <c r="F128" s="573" t="s">
        <v>498</v>
      </c>
      <c r="G128" s="561">
        <v>20000</v>
      </c>
      <c r="H128" s="578"/>
      <c r="I128" s="579">
        <v>0</v>
      </c>
      <c r="J128" s="580">
        <v>0</v>
      </c>
      <c r="K128" s="580">
        <v>0</v>
      </c>
      <c r="L128" s="578">
        <v>0</v>
      </c>
      <c r="M128" s="579">
        <v>0</v>
      </c>
      <c r="N128" s="578">
        <v>0</v>
      </c>
      <c r="O128" s="579">
        <v>0</v>
      </c>
      <c r="P128" s="578">
        <v>0</v>
      </c>
      <c r="Q128" s="560">
        <f t="shared" si="5"/>
        <v>20000</v>
      </c>
      <c r="R128" s="489"/>
    </row>
    <row r="129" spans="1:18" s="1" customFormat="1" ht="14.45" hidden="1" customHeight="1" x14ac:dyDescent="0.25">
      <c r="A129" s="557">
        <v>111</v>
      </c>
      <c r="B129" s="556">
        <v>7</v>
      </c>
      <c r="C129" s="557" t="s">
        <v>1819</v>
      </c>
      <c r="D129" s="557" t="str">
        <f t="shared" si="8"/>
        <v>3</v>
      </c>
      <c r="E129" s="557">
        <v>375</v>
      </c>
      <c r="F129" s="573" t="s">
        <v>510</v>
      </c>
      <c r="G129" s="561">
        <v>20000</v>
      </c>
      <c r="H129" s="578"/>
      <c r="I129" s="579">
        <v>0</v>
      </c>
      <c r="J129" s="580">
        <v>0</v>
      </c>
      <c r="K129" s="580">
        <v>0</v>
      </c>
      <c r="L129" s="578">
        <v>0</v>
      </c>
      <c r="M129" s="579">
        <v>0</v>
      </c>
      <c r="N129" s="578">
        <v>0</v>
      </c>
      <c r="O129" s="579">
        <v>0</v>
      </c>
      <c r="P129" s="578">
        <v>0</v>
      </c>
      <c r="Q129" s="560">
        <f t="shared" si="5"/>
        <v>20000</v>
      </c>
      <c r="R129" s="489"/>
    </row>
    <row r="130" spans="1:18" s="1" customFormat="1" ht="14.45" hidden="1" customHeight="1" x14ac:dyDescent="0.25">
      <c r="A130" s="557">
        <v>112</v>
      </c>
      <c r="B130" s="556">
        <v>7</v>
      </c>
      <c r="C130" s="557" t="s">
        <v>1819</v>
      </c>
      <c r="D130" s="557" t="str">
        <f t="shared" si="8"/>
        <v>3</v>
      </c>
      <c r="E130" s="557">
        <v>375</v>
      </c>
      <c r="F130" s="573" t="s">
        <v>510</v>
      </c>
      <c r="G130" s="561">
        <v>6000</v>
      </c>
      <c r="H130" s="578"/>
      <c r="I130" s="579"/>
      <c r="J130" s="580"/>
      <c r="K130" s="580"/>
      <c r="L130" s="578"/>
      <c r="M130" s="579"/>
      <c r="N130" s="578"/>
      <c r="O130" s="579"/>
      <c r="P130" s="578"/>
      <c r="Q130" s="560">
        <f t="shared" si="5"/>
        <v>6000</v>
      </c>
      <c r="R130" s="489"/>
    </row>
    <row r="131" spans="1:18" s="1" customFormat="1" ht="14.45" hidden="1" customHeight="1" x14ac:dyDescent="0.25">
      <c r="A131" s="557">
        <v>113</v>
      </c>
      <c r="B131" s="556">
        <v>7</v>
      </c>
      <c r="C131" s="557" t="s">
        <v>1819</v>
      </c>
      <c r="D131" s="557" t="str">
        <f t="shared" si="8"/>
        <v>3</v>
      </c>
      <c r="E131" s="557">
        <v>379</v>
      </c>
      <c r="F131" s="573" t="s">
        <v>514</v>
      </c>
      <c r="G131" s="561">
        <v>5000</v>
      </c>
      <c r="H131" s="578"/>
      <c r="I131" s="579">
        <v>0</v>
      </c>
      <c r="J131" s="580">
        <v>0</v>
      </c>
      <c r="K131" s="580">
        <v>0</v>
      </c>
      <c r="L131" s="578">
        <v>0</v>
      </c>
      <c r="M131" s="579">
        <v>0</v>
      </c>
      <c r="N131" s="578">
        <v>0</v>
      </c>
      <c r="O131" s="579">
        <v>0</v>
      </c>
      <c r="P131" s="578">
        <v>0</v>
      </c>
      <c r="Q131" s="560">
        <f t="shared" si="5"/>
        <v>5000</v>
      </c>
      <c r="R131" s="489"/>
    </row>
    <row r="132" spans="1:18" s="1" customFormat="1" ht="14.45" hidden="1" customHeight="1" x14ac:dyDescent="0.25">
      <c r="A132" s="557">
        <v>114</v>
      </c>
      <c r="B132" s="556">
        <v>7</v>
      </c>
      <c r="C132" s="557" t="s">
        <v>1819</v>
      </c>
      <c r="D132" s="557" t="str">
        <f t="shared" si="8"/>
        <v>3</v>
      </c>
      <c r="E132" s="557">
        <v>382</v>
      </c>
      <c r="F132" s="573" t="s">
        <v>517</v>
      </c>
      <c r="G132" s="561">
        <v>120000</v>
      </c>
      <c r="H132" s="578"/>
      <c r="I132" s="579">
        <v>0</v>
      </c>
      <c r="J132" s="580">
        <v>0</v>
      </c>
      <c r="K132" s="580">
        <v>0</v>
      </c>
      <c r="L132" s="578">
        <v>0</v>
      </c>
      <c r="M132" s="579">
        <v>0</v>
      </c>
      <c r="N132" s="578">
        <v>0</v>
      </c>
      <c r="O132" s="579">
        <v>0</v>
      </c>
      <c r="P132" s="578">
        <v>0</v>
      </c>
      <c r="Q132" s="560">
        <f t="shared" si="5"/>
        <v>120000</v>
      </c>
      <c r="R132" s="489"/>
    </row>
    <row r="133" spans="1:18" s="1" customFormat="1" ht="14.45" hidden="1" customHeight="1" x14ac:dyDescent="0.25">
      <c r="A133" s="557">
        <v>115</v>
      </c>
      <c r="B133" s="556">
        <v>7</v>
      </c>
      <c r="C133" s="557" t="s">
        <v>1819</v>
      </c>
      <c r="D133" s="557" t="str">
        <f t="shared" si="8"/>
        <v>3</v>
      </c>
      <c r="E133" s="557">
        <v>383</v>
      </c>
      <c r="F133" s="573" t="s">
        <v>518</v>
      </c>
      <c r="G133" s="561">
        <v>5000</v>
      </c>
      <c r="H133" s="578"/>
      <c r="I133" s="579">
        <v>0</v>
      </c>
      <c r="J133" s="580">
        <v>0</v>
      </c>
      <c r="K133" s="580">
        <v>0</v>
      </c>
      <c r="L133" s="578">
        <v>0</v>
      </c>
      <c r="M133" s="579">
        <v>0</v>
      </c>
      <c r="N133" s="578">
        <v>0</v>
      </c>
      <c r="O133" s="579">
        <v>0</v>
      </c>
      <c r="P133" s="578">
        <v>0</v>
      </c>
      <c r="Q133" s="560">
        <f t="shared" si="5"/>
        <v>5000</v>
      </c>
      <c r="R133" s="489"/>
    </row>
    <row r="134" spans="1:18" s="1" customFormat="1" ht="14.45" hidden="1" customHeight="1" x14ac:dyDescent="0.25">
      <c r="A134" s="557">
        <v>116</v>
      </c>
      <c r="B134" s="556">
        <v>7</v>
      </c>
      <c r="C134" s="557" t="s">
        <v>1819</v>
      </c>
      <c r="D134" s="557" t="str">
        <f t="shared" si="8"/>
        <v>5</v>
      </c>
      <c r="E134" s="557">
        <v>511</v>
      </c>
      <c r="F134" s="573" t="s">
        <v>588</v>
      </c>
      <c r="G134" s="561">
        <v>10000</v>
      </c>
      <c r="H134" s="578"/>
      <c r="I134" s="579">
        <v>0</v>
      </c>
      <c r="J134" s="580">
        <v>0</v>
      </c>
      <c r="K134" s="580">
        <v>0</v>
      </c>
      <c r="L134" s="578">
        <v>0</v>
      </c>
      <c r="M134" s="579">
        <v>0</v>
      </c>
      <c r="N134" s="578">
        <v>0</v>
      </c>
      <c r="O134" s="579">
        <v>0</v>
      </c>
      <c r="P134" s="578">
        <v>0</v>
      </c>
      <c r="Q134" s="560">
        <f t="shared" ref="Q134:Q197" si="9">SUM(G134:P134)</f>
        <v>10000</v>
      </c>
      <c r="R134" s="489"/>
    </row>
    <row r="135" spans="1:18" s="1" customFormat="1" ht="14.45" hidden="1" customHeight="1" x14ac:dyDescent="0.25">
      <c r="A135" s="557">
        <v>117</v>
      </c>
      <c r="B135" s="556">
        <v>7</v>
      </c>
      <c r="C135" s="557" t="s">
        <v>1819</v>
      </c>
      <c r="D135" s="557" t="str">
        <f t="shared" si="8"/>
        <v>5</v>
      </c>
      <c r="E135" s="557">
        <v>523</v>
      </c>
      <c r="F135" s="573" t="s">
        <v>597</v>
      </c>
      <c r="G135" s="561">
        <v>2000</v>
      </c>
      <c r="H135" s="578"/>
      <c r="I135" s="579"/>
      <c r="J135" s="580"/>
      <c r="K135" s="580"/>
      <c r="L135" s="578"/>
      <c r="M135" s="579"/>
      <c r="N135" s="578"/>
      <c r="O135" s="579"/>
      <c r="P135" s="578"/>
      <c r="Q135" s="560">
        <f t="shared" si="9"/>
        <v>2000</v>
      </c>
      <c r="R135" s="489"/>
    </row>
    <row r="136" spans="1:18" s="1" customFormat="1" ht="14.45" hidden="1" customHeight="1" x14ac:dyDescent="0.25">
      <c r="A136" s="557">
        <v>118</v>
      </c>
      <c r="B136" s="556">
        <v>8</v>
      </c>
      <c r="C136" s="557" t="s">
        <v>1979</v>
      </c>
      <c r="D136" s="557">
        <v>1</v>
      </c>
      <c r="E136" s="557">
        <v>113</v>
      </c>
      <c r="F136" s="573" t="s">
        <v>349</v>
      </c>
      <c r="G136" s="561">
        <v>3524698.9224</v>
      </c>
      <c r="H136" s="578"/>
      <c r="I136" s="579"/>
      <c r="J136" s="580"/>
      <c r="K136" s="580"/>
      <c r="L136" s="578"/>
      <c r="M136" s="579"/>
      <c r="N136" s="578"/>
      <c r="O136" s="579"/>
      <c r="P136" s="578"/>
      <c r="Q136" s="560">
        <f t="shared" si="9"/>
        <v>3524698.9224</v>
      </c>
      <c r="R136" s="489"/>
    </row>
    <row r="137" spans="1:18" s="1" customFormat="1" ht="14.45" hidden="1" customHeight="1" x14ac:dyDescent="0.25">
      <c r="A137" s="557">
        <v>119</v>
      </c>
      <c r="B137" s="556">
        <v>8</v>
      </c>
      <c r="C137" s="557" t="s">
        <v>1979</v>
      </c>
      <c r="D137" s="557">
        <v>1</v>
      </c>
      <c r="E137" s="557">
        <v>122</v>
      </c>
      <c r="F137" s="574" t="s">
        <v>353</v>
      </c>
      <c r="G137" s="561">
        <v>216320.54</v>
      </c>
      <c r="H137" s="578"/>
      <c r="I137" s="579"/>
      <c r="J137" s="580"/>
      <c r="K137" s="580"/>
      <c r="L137" s="578"/>
      <c r="M137" s="579"/>
      <c r="N137" s="578"/>
      <c r="O137" s="579"/>
      <c r="P137" s="578"/>
      <c r="Q137" s="560">
        <f t="shared" si="9"/>
        <v>216320.54</v>
      </c>
      <c r="R137" s="489"/>
    </row>
    <row r="138" spans="1:18" s="1" customFormat="1" ht="14.45" customHeight="1" x14ac:dyDescent="0.25">
      <c r="A138" s="557">
        <v>120</v>
      </c>
      <c r="B138" s="556">
        <v>8</v>
      </c>
      <c r="C138" s="557" t="s">
        <v>1979</v>
      </c>
      <c r="D138" s="557">
        <v>1</v>
      </c>
      <c r="E138" s="557">
        <v>132</v>
      </c>
      <c r="F138" s="574" t="s">
        <v>358</v>
      </c>
      <c r="G138" s="561">
        <v>531120.17980313383</v>
      </c>
      <c r="H138" s="578"/>
      <c r="I138" s="579"/>
      <c r="J138" s="580"/>
      <c r="K138" s="580"/>
      <c r="L138" s="578"/>
      <c r="M138" s="579"/>
      <c r="N138" s="578"/>
      <c r="O138" s="579"/>
      <c r="P138" s="578"/>
      <c r="Q138" s="560">
        <f t="shared" si="9"/>
        <v>531120.17980313383</v>
      </c>
      <c r="R138" s="489"/>
    </row>
    <row r="139" spans="1:18" s="1" customFormat="1" ht="14.45" customHeight="1" x14ac:dyDescent="0.25">
      <c r="A139" s="557">
        <v>121</v>
      </c>
      <c r="B139" s="556">
        <v>8</v>
      </c>
      <c r="C139" s="557" t="s">
        <v>1979</v>
      </c>
      <c r="D139" s="557">
        <v>1</v>
      </c>
      <c r="E139" s="557">
        <v>132</v>
      </c>
      <c r="F139" s="574" t="s">
        <v>358</v>
      </c>
      <c r="G139" s="561">
        <v>190959.19859550378</v>
      </c>
      <c r="H139" s="578"/>
      <c r="I139" s="579"/>
      <c r="J139" s="580"/>
      <c r="K139" s="580"/>
      <c r="L139" s="578"/>
      <c r="M139" s="579"/>
      <c r="N139" s="578"/>
      <c r="O139" s="579"/>
      <c r="P139" s="578"/>
      <c r="Q139" s="560">
        <f t="shared" si="9"/>
        <v>190959.19859550378</v>
      </c>
      <c r="R139" s="489"/>
    </row>
    <row r="140" spans="1:18" s="1" customFormat="1" ht="14.45" hidden="1" customHeight="1" x14ac:dyDescent="0.25">
      <c r="A140" s="557">
        <v>122</v>
      </c>
      <c r="B140" s="556">
        <v>8</v>
      </c>
      <c r="C140" s="557" t="s">
        <v>1979</v>
      </c>
      <c r="D140" s="557" t="str">
        <f t="shared" ref="D140:D165" si="10">MID(E140,1,1)</f>
        <v>1</v>
      </c>
      <c r="E140" s="557">
        <v>141</v>
      </c>
      <c r="F140" s="573" t="s">
        <v>367</v>
      </c>
      <c r="G140" s="561">
        <v>39173</v>
      </c>
      <c r="H140" s="578"/>
      <c r="I140" s="579"/>
      <c r="J140" s="580"/>
      <c r="K140" s="580"/>
      <c r="L140" s="578"/>
      <c r="M140" s="579"/>
      <c r="N140" s="578"/>
      <c r="O140" s="579"/>
      <c r="P140" s="578"/>
      <c r="Q140" s="560">
        <f t="shared" si="9"/>
        <v>39173</v>
      </c>
      <c r="R140" s="489"/>
    </row>
    <row r="141" spans="1:18" s="1" customFormat="1" ht="14.45" hidden="1" customHeight="1" x14ac:dyDescent="0.25">
      <c r="A141" s="557">
        <v>123</v>
      </c>
      <c r="B141" s="556">
        <v>8</v>
      </c>
      <c r="C141" s="557" t="s">
        <v>1979</v>
      </c>
      <c r="D141" s="557" t="str">
        <f t="shared" si="10"/>
        <v>1</v>
      </c>
      <c r="E141" s="557">
        <v>141</v>
      </c>
      <c r="F141" s="573" t="s">
        <v>367</v>
      </c>
      <c r="G141" s="561">
        <v>248265</v>
      </c>
      <c r="H141" s="578"/>
      <c r="I141" s="579"/>
      <c r="J141" s="580"/>
      <c r="K141" s="580"/>
      <c r="L141" s="578"/>
      <c r="M141" s="579"/>
      <c r="N141" s="578"/>
      <c r="O141" s="579"/>
      <c r="P141" s="578"/>
      <c r="Q141" s="560">
        <f t="shared" si="9"/>
        <v>248265</v>
      </c>
      <c r="R141" s="489"/>
    </row>
    <row r="142" spans="1:18" s="1" customFormat="1" ht="14.45" hidden="1" customHeight="1" x14ac:dyDescent="0.25">
      <c r="A142" s="557">
        <v>124</v>
      </c>
      <c r="B142" s="556">
        <v>8</v>
      </c>
      <c r="C142" s="557" t="s">
        <v>1979</v>
      </c>
      <c r="D142" s="557" t="str">
        <f t="shared" si="10"/>
        <v>1</v>
      </c>
      <c r="E142" s="557">
        <v>142</v>
      </c>
      <c r="F142" s="573" t="s">
        <v>368</v>
      </c>
      <c r="G142" s="561">
        <v>6995</v>
      </c>
      <c r="H142" s="578"/>
      <c r="I142" s="579"/>
      <c r="J142" s="580"/>
      <c r="K142" s="580"/>
      <c r="L142" s="578"/>
      <c r="M142" s="579"/>
      <c r="N142" s="578"/>
      <c r="O142" s="579"/>
      <c r="P142" s="578"/>
      <c r="Q142" s="560">
        <f t="shared" si="9"/>
        <v>6995</v>
      </c>
      <c r="R142" s="489"/>
    </row>
    <row r="143" spans="1:18" s="1" customFormat="1" ht="14.45" hidden="1" customHeight="1" x14ac:dyDescent="0.25">
      <c r="A143" s="557">
        <v>125</v>
      </c>
      <c r="B143" s="556">
        <v>8</v>
      </c>
      <c r="C143" s="557" t="s">
        <v>1979</v>
      </c>
      <c r="D143" s="557" t="str">
        <f t="shared" si="10"/>
        <v>1</v>
      </c>
      <c r="E143" s="557">
        <v>142</v>
      </c>
      <c r="F143" s="573" t="s">
        <v>368</v>
      </c>
      <c r="G143" s="561">
        <v>44333</v>
      </c>
      <c r="H143" s="578"/>
      <c r="I143" s="579"/>
      <c r="J143" s="580"/>
      <c r="K143" s="580"/>
      <c r="L143" s="578"/>
      <c r="M143" s="579"/>
      <c r="N143" s="578"/>
      <c r="O143" s="579"/>
      <c r="P143" s="578"/>
      <c r="Q143" s="560">
        <f t="shared" si="9"/>
        <v>44333</v>
      </c>
      <c r="R143" s="489"/>
    </row>
    <row r="144" spans="1:18" s="1" customFormat="1" ht="14.45" hidden="1" customHeight="1" x14ac:dyDescent="0.25">
      <c r="A144" s="557">
        <v>126</v>
      </c>
      <c r="B144" s="556">
        <v>8</v>
      </c>
      <c r="C144" s="557" t="s">
        <v>1979</v>
      </c>
      <c r="D144" s="557" t="str">
        <f t="shared" si="10"/>
        <v>1</v>
      </c>
      <c r="E144" s="557">
        <v>143</v>
      </c>
      <c r="F144" s="573" t="s">
        <v>369</v>
      </c>
      <c r="G144" s="561">
        <v>2798</v>
      </c>
      <c r="H144" s="578"/>
      <c r="I144" s="579"/>
      <c r="J144" s="580"/>
      <c r="K144" s="580"/>
      <c r="L144" s="578"/>
      <c r="M144" s="579"/>
      <c r="N144" s="578"/>
      <c r="O144" s="579"/>
      <c r="P144" s="578"/>
      <c r="Q144" s="560">
        <f t="shared" si="9"/>
        <v>2798</v>
      </c>
      <c r="R144" s="489"/>
    </row>
    <row r="145" spans="1:18" s="1" customFormat="1" ht="14.45" hidden="1" customHeight="1" x14ac:dyDescent="0.25">
      <c r="A145" s="557">
        <v>127</v>
      </c>
      <c r="B145" s="556">
        <v>8</v>
      </c>
      <c r="C145" s="557" t="s">
        <v>1979</v>
      </c>
      <c r="D145" s="557" t="str">
        <f t="shared" si="10"/>
        <v>1</v>
      </c>
      <c r="E145" s="557">
        <v>143</v>
      </c>
      <c r="F145" s="573" t="s">
        <v>369</v>
      </c>
      <c r="G145" s="561">
        <v>22133</v>
      </c>
      <c r="H145" s="578"/>
      <c r="I145" s="579"/>
      <c r="J145" s="580"/>
      <c r="K145" s="580"/>
      <c r="L145" s="578"/>
      <c r="M145" s="579"/>
      <c r="N145" s="578"/>
      <c r="O145" s="579"/>
      <c r="P145" s="578"/>
      <c r="Q145" s="560">
        <f t="shared" si="9"/>
        <v>22133</v>
      </c>
      <c r="R145" s="489"/>
    </row>
    <row r="146" spans="1:18" s="1" customFormat="1" ht="14.45" hidden="1" customHeight="1" x14ac:dyDescent="0.25">
      <c r="A146" s="557">
        <v>128</v>
      </c>
      <c r="B146" s="556">
        <v>8</v>
      </c>
      <c r="C146" s="557" t="s">
        <v>1979</v>
      </c>
      <c r="D146" s="557" t="str">
        <f t="shared" si="10"/>
        <v>2</v>
      </c>
      <c r="E146" s="557">
        <v>211</v>
      </c>
      <c r="F146" s="573" t="s">
        <v>384</v>
      </c>
      <c r="G146" s="561">
        <v>90000</v>
      </c>
      <c r="H146" s="578"/>
      <c r="I146" s="579"/>
      <c r="J146" s="580"/>
      <c r="K146" s="580"/>
      <c r="L146" s="578"/>
      <c r="M146" s="579"/>
      <c r="N146" s="578"/>
      <c r="O146" s="579"/>
      <c r="P146" s="578"/>
      <c r="Q146" s="560">
        <f t="shared" si="9"/>
        <v>90000</v>
      </c>
      <c r="R146" s="489"/>
    </row>
    <row r="147" spans="1:18" s="1" customFormat="1" ht="14.45" hidden="1" customHeight="1" x14ac:dyDescent="0.25">
      <c r="A147" s="557">
        <v>129</v>
      </c>
      <c r="B147" s="556">
        <v>8</v>
      </c>
      <c r="C147" s="557" t="s">
        <v>1979</v>
      </c>
      <c r="D147" s="557" t="str">
        <f t="shared" si="10"/>
        <v>2</v>
      </c>
      <c r="E147" s="557">
        <v>212</v>
      </c>
      <c r="F147" s="573" t="s">
        <v>385</v>
      </c>
      <c r="G147" s="561">
        <v>20000</v>
      </c>
      <c r="H147" s="578"/>
      <c r="I147" s="579"/>
      <c r="J147" s="580"/>
      <c r="K147" s="580"/>
      <c r="L147" s="578"/>
      <c r="M147" s="579"/>
      <c r="N147" s="578"/>
      <c r="O147" s="579"/>
      <c r="P147" s="578"/>
      <c r="Q147" s="560">
        <f t="shared" si="9"/>
        <v>20000</v>
      </c>
      <c r="R147" s="489"/>
    </row>
    <row r="148" spans="1:18" s="1" customFormat="1" ht="14.45" hidden="1" customHeight="1" x14ac:dyDescent="0.25">
      <c r="A148" s="557">
        <v>130</v>
      </c>
      <c r="B148" s="556">
        <v>8</v>
      </c>
      <c r="C148" s="557" t="s">
        <v>1979</v>
      </c>
      <c r="D148" s="557" t="str">
        <f t="shared" si="10"/>
        <v>2</v>
      </c>
      <c r="E148" s="557">
        <v>216</v>
      </c>
      <c r="F148" s="573" t="s">
        <v>389</v>
      </c>
      <c r="G148" s="561">
        <v>250000</v>
      </c>
      <c r="H148" s="578"/>
      <c r="I148" s="579"/>
      <c r="J148" s="580"/>
      <c r="K148" s="580"/>
      <c r="L148" s="578"/>
      <c r="M148" s="579"/>
      <c r="N148" s="578"/>
      <c r="O148" s="579"/>
      <c r="P148" s="578"/>
      <c r="Q148" s="560">
        <f t="shared" si="9"/>
        <v>250000</v>
      </c>
      <c r="R148" s="489"/>
    </row>
    <row r="149" spans="1:18" s="1" customFormat="1" ht="14.45" hidden="1" customHeight="1" x14ac:dyDescent="0.25">
      <c r="A149" s="557">
        <v>131</v>
      </c>
      <c r="B149" s="556">
        <v>8</v>
      </c>
      <c r="C149" s="557" t="s">
        <v>1979</v>
      </c>
      <c r="D149" s="557" t="str">
        <f t="shared" si="10"/>
        <v>2</v>
      </c>
      <c r="E149" s="557">
        <v>223</v>
      </c>
      <c r="F149" s="573" t="s">
        <v>395</v>
      </c>
      <c r="G149" s="561">
        <v>5000</v>
      </c>
      <c r="H149" s="578">
        <v>0</v>
      </c>
      <c r="I149" s="579">
        <v>0</v>
      </c>
      <c r="J149" s="580">
        <v>0</v>
      </c>
      <c r="K149" s="580">
        <v>0</v>
      </c>
      <c r="L149" s="578">
        <v>0</v>
      </c>
      <c r="M149" s="579">
        <v>0</v>
      </c>
      <c r="N149" s="578">
        <v>0</v>
      </c>
      <c r="O149" s="579">
        <v>0</v>
      </c>
      <c r="P149" s="578">
        <v>0</v>
      </c>
      <c r="Q149" s="560">
        <f t="shared" si="9"/>
        <v>5000</v>
      </c>
      <c r="R149" s="489"/>
    </row>
    <row r="150" spans="1:18" s="1" customFormat="1" hidden="1" x14ac:dyDescent="0.25">
      <c r="A150" s="557">
        <v>132</v>
      </c>
      <c r="B150" s="556">
        <v>8</v>
      </c>
      <c r="C150" s="557" t="s">
        <v>1979</v>
      </c>
      <c r="D150" s="557" t="str">
        <f t="shared" si="10"/>
        <v>2</v>
      </c>
      <c r="E150" s="557">
        <v>253</v>
      </c>
      <c r="F150" s="573" t="s">
        <v>419</v>
      </c>
      <c r="G150" s="561">
        <v>1000000</v>
      </c>
      <c r="H150" s="578"/>
      <c r="I150" s="579"/>
      <c r="J150" s="580"/>
      <c r="K150" s="580"/>
      <c r="L150" s="578"/>
      <c r="M150" s="579"/>
      <c r="N150" s="578"/>
      <c r="O150" s="579"/>
      <c r="P150" s="578"/>
      <c r="Q150" s="560">
        <f t="shared" si="9"/>
        <v>1000000</v>
      </c>
      <c r="R150" s="489"/>
    </row>
    <row r="151" spans="1:18" s="1" customFormat="1" ht="14.45" hidden="1" customHeight="1" x14ac:dyDescent="0.25">
      <c r="A151" s="557">
        <v>133</v>
      </c>
      <c r="B151" s="556">
        <v>8</v>
      </c>
      <c r="C151" s="557" t="s">
        <v>1979</v>
      </c>
      <c r="D151" s="557" t="str">
        <f t="shared" si="10"/>
        <v>2</v>
      </c>
      <c r="E151" s="557">
        <v>261</v>
      </c>
      <c r="F151" s="573" t="s">
        <v>425</v>
      </c>
      <c r="G151" s="561">
        <v>101000</v>
      </c>
      <c r="H151" s="578"/>
      <c r="I151" s="579"/>
      <c r="J151" s="580"/>
      <c r="K151" s="580"/>
      <c r="L151" s="578"/>
      <c r="M151" s="579"/>
      <c r="N151" s="578"/>
      <c r="O151" s="579"/>
      <c r="P151" s="578"/>
      <c r="Q151" s="560">
        <f t="shared" si="9"/>
        <v>101000</v>
      </c>
      <c r="R151" s="489"/>
    </row>
    <row r="152" spans="1:18" s="1" customFormat="1" ht="14.45" hidden="1" customHeight="1" x14ac:dyDescent="0.25">
      <c r="A152" s="557">
        <v>134</v>
      </c>
      <c r="B152" s="556">
        <v>8</v>
      </c>
      <c r="C152" s="557" t="s">
        <v>1979</v>
      </c>
      <c r="D152" s="557" t="str">
        <f t="shared" si="10"/>
        <v>2</v>
      </c>
      <c r="E152" s="557">
        <v>271</v>
      </c>
      <c r="F152" s="573" t="s">
        <v>428</v>
      </c>
      <c r="G152" s="561">
        <v>150000</v>
      </c>
      <c r="H152" s="578"/>
      <c r="I152" s="579"/>
      <c r="J152" s="580"/>
      <c r="K152" s="580"/>
      <c r="L152" s="578"/>
      <c r="M152" s="579"/>
      <c r="N152" s="578"/>
      <c r="O152" s="579"/>
      <c r="P152" s="578"/>
      <c r="Q152" s="560">
        <f t="shared" si="9"/>
        <v>150000</v>
      </c>
      <c r="R152" s="489"/>
    </row>
    <row r="153" spans="1:18" s="1" customFormat="1" ht="14.45" hidden="1" customHeight="1" x14ac:dyDescent="0.25">
      <c r="A153" s="557">
        <v>135</v>
      </c>
      <c r="B153" s="556">
        <v>8</v>
      </c>
      <c r="C153" s="557" t="s">
        <v>1979</v>
      </c>
      <c r="D153" s="557" t="str">
        <f t="shared" si="10"/>
        <v>2</v>
      </c>
      <c r="E153" s="557">
        <v>294</v>
      </c>
      <c r="F153" s="573" t="s">
        <v>441</v>
      </c>
      <c r="G153" s="561">
        <v>30000</v>
      </c>
      <c r="H153" s="578"/>
      <c r="I153" s="579"/>
      <c r="J153" s="580"/>
      <c r="K153" s="580"/>
      <c r="L153" s="578"/>
      <c r="M153" s="579"/>
      <c r="N153" s="578"/>
      <c r="O153" s="579"/>
      <c r="P153" s="578"/>
      <c r="Q153" s="560">
        <f t="shared" si="9"/>
        <v>30000</v>
      </c>
      <c r="R153" s="489"/>
    </row>
    <row r="154" spans="1:18" s="1" customFormat="1" ht="14.45" hidden="1" customHeight="1" x14ac:dyDescent="0.25">
      <c r="A154" s="557">
        <v>136</v>
      </c>
      <c r="B154" s="556">
        <v>8</v>
      </c>
      <c r="C154" s="557" t="s">
        <v>1979</v>
      </c>
      <c r="D154" s="557" t="str">
        <f t="shared" si="10"/>
        <v>2</v>
      </c>
      <c r="E154" s="557">
        <v>296</v>
      </c>
      <c r="F154" s="573" t="s">
        <v>443</v>
      </c>
      <c r="G154" s="561">
        <v>240000</v>
      </c>
      <c r="H154" s="578"/>
      <c r="I154" s="579"/>
      <c r="J154" s="580"/>
      <c r="K154" s="580"/>
      <c r="L154" s="578"/>
      <c r="M154" s="579"/>
      <c r="N154" s="578"/>
      <c r="O154" s="579"/>
      <c r="P154" s="578"/>
      <c r="Q154" s="560">
        <f t="shared" si="9"/>
        <v>240000</v>
      </c>
      <c r="R154" s="489"/>
    </row>
    <row r="155" spans="1:18" s="1" customFormat="1" ht="14.45" hidden="1" customHeight="1" x14ac:dyDescent="0.25">
      <c r="A155" s="557">
        <v>137</v>
      </c>
      <c r="B155" s="556">
        <v>8</v>
      </c>
      <c r="C155" s="557" t="s">
        <v>1979</v>
      </c>
      <c r="D155" s="557" t="str">
        <f t="shared" si="10"/>
        <v>3</v>
      </c>
      <c r="E155" s="557">
        <v>313</v>
      </c>
      <c r="F155" s="573" t="s">
        <v>450</v>
      </c>
      <c r="G155" s="561">
        <f>12000+6000</f>
        <v>18000</v>
      </c>
      <c r="H155" s="578">
        <v>0</v>
      </c>
      <c r="I155" s="579">
        <v>0</v>
      </c>
      <c r="J155" s="580">
        <v>0</v>
      </c>
      <c r="K155" s="580">
        <v>0</v>
      </c>
      <c r="L155" s="578">
        <v>0</v>
      </c>
      <c r="M155" s="579">
        <v>0</v>
      </c>
      <c r="N155" s="578">
        <v>0</v>
      </c>
      <c r="O155" s="579">
        <v>0</v>
      </c>
      <c r="P155" s="578">
        <v>0</v>
      </c>
      <c r="Q155" s="560">
        <f t="shared" si="9"/>
        <v>18000</v>
      </c>
      <c r="R155" s="489"/>
    </row>
    <row r="156" spans="1:18" s="1" customFormat="1" ht="14.45" hidden="1" customHeight="1" x14ac:dyDescent="0.25">
      <c r="A156" s="557">
        <v>138</v>
      </c>
      <c r="B156" s="556">
        <v>8</v>
      </c>
      <c r="C156" s="557" t="s">
        <v>1979</v>
      </c>
      <c r="D156" s="557" t="str">
        <f t="shared" si="10"/>
        <v>3</v>
      </c>
      <c r="E156" s="557">
        <v>315</v>
      </c>
      <c r="F156" s="573" t="s">
        <v>452</v>
      </c>
      <c r="G156" s="561">
        <v>22000</v>
      </c>
      <c r="H156" s="578"/>
      <c r="I156" s="579">
        <v>0</v>
      </c>
      <c r="J156" s="580">
        <v>0</v>
      </c>
      <c r="K156" s="580">
        <v>0</v>
      </c>
      <c r="L156" s="578">
        <v>0</v>
      </c>
      <c r="M156" s="579">
        <v>0</v>
      </c>
      <c r="N156" s="578">
        <v>0</v>
      </c>
      <c r="O156" s="579">
        <v>0</v>
      </c>
      <c r="P156" s="578">
        <v>0</v>
      </c>
      <c r="Q156" s="560">
        <f t="shared" si="9"/>
        <v>22000</v>
      </c>
      <c r="R156" s="489"/>
    </row>
    <row r="157" spans="1:18" s="1" customFormat="1" ht="14.45" hidden="1" customHeight="1" x14ac:dyDescent="0.25">
      <c r="A157" s="557">
        <v>139</v>
      </c>
      <c r="B157" s="556">
        <v>8</v>
      </c>
      <c r="C157" s="557" t="s">
        <v>1979</v>
      </c>
      <c r="D157" s="557" t="str">
        <f t="shared" si="10"/>
        <v>3</v>
      </c>
      <c r="E157" s="557">
        <v>321</v>
      </c>
      <c r="F157" s="573" t="s">
        <v>458</v>
      </c>
      <c r="G157" s="561">
        <v>110000</v>
      </c>
      <c r="H157" s="578"/>
      <c r="I157" s="579"/>
      <c r="J157" s="580"/>
      <c r="K157" s="580"/>
      <c r="L157" s="578"/>
      <c r="M157" s="579"/>
      <c r="N157" s="578"/>
      <c r="O157" s="579"/>
      <c r="P157" s="578"/>
      <c r="Q157" s="560">
        <f t="shared" si="9"/>
        <v>110000</v>
      </c>
      <c r="R157" s="489"/>
    </row>
    <row r="158" spans="1:18" s="1" customFormat="1" ht="14.45" hidden="1" customHeight="1" x14ac:dyDescent="0.25">
      <c r="A158" s="557">
        <v>140</v>
      </c>
      <c r="B158" s="556">
        <v>8</v>
      </c>
      <c r="C158" s="557" t="s">
        <v>1979</v>
      </c>
      <c r="D158" s="557" t="str">
        <f t="shared" si="10"/>
        <v>3</v>
      </c>
      <c r="E158" s="557">
        <v>322</v>
      </c>
      <c r="F158" s="575" t="s">
        <v>459</v>
      </c>
      <c r="G158" s="561">
        <v>120000</v>
      </c>
      <c r="H158" s="578"/>
      <c r="I158" s="579"/>
      <c r="J158" s="580"/>
      <c r="K158" s="580"/>
      <c r="L158" s="578"/>
      <c r="M158" s="579"/>
      <c r="N158" s="578"/>
      <c r="O158" s="579"/>
      <c r="P158" s="578"/>
      <c r="Q158" s="560">
        <f t="shared" si="9"/>
        <v>120000</v>
      </c>
      <c r="R158" s="489"/>
    </row>
    <row r="159" spans="1:18" s="1" customFormat="1" hidden="1" x14ac:dyDescent="0.25">
      <c r="A159" s="557">
        <v>141</v>
      </c>
      <c r="B159" s="556">
        <v>8</v>
      </c>
      <c r="C159" s="557" t="s">
        <v>1979</v>
      </c>
      <c r="D159" s="557" t="str">
        <f t="shared" si="10"/>
        <v>3</v>
      </c>
      <c r="E159" s="557">
        <v>334</v>
      </c>
      <c r="F159" s="575" t="s">
        <v>471</v>
      </c>
      <c r="G159" s="561">
        <v>20000</v>
      </c>
      <c r="H159" s="578"/>
      <c r="I159" s="579"/>
      <c r="J159" s="580"/>
      <c r="K159" s="580"/>
      <c r="L159" s="578"/>
      <c r="M159" s="579"/>
      <c r="N159" s="578"/>
      <c r="O159" s="579"/>
      <c r="P159" s="578"/>
      <c r="Q159" s="560">
        <f t="shared" si="9"/>
        <v>20000</v>
      </c>
      <c r="R159" s="489"/>
    </row>
    <row r="160" spans="1:18" s="1" customFormat="1" ht="14.45" hidden="1" customHeight="1" x14ac:dyDescent="0.25">
      <c r="A160" s="557">
        <v>142</v>
      </c>
      <c r="B160" s="556">
        <v>8</v>
      </c>
      <c r="C160" s="557" t="s">
        <v>1979</v>
      </c>
      <c r="D160" s="557" t="str">
        <f t="shared" si="10"/>
        <v>3</v>
      </c>
      <c r="E160" s="557">
        <v>352</v>
      </c>
      <c r="F160" s="575" t="s">
        <v>489</v>
      </c>
      <c r="G160" s="561">
        <v>20000</v>
      </c>
      <c r="H160" s="578"/>
      <c r="I160" s="579"/>
      <c r="J160" s="580"/>
      <c r="K160" s="580"/>
      <c r="L160" s="578"/>
      <c r="M160" s="579"/>
      <c r="N160" s="578"/>
      <c r="O160" s="579"/>
      <c r="P160" s="578"/>
      <c r="Q160" s="560">
        <f t="shared" si="9"/>
        <v>20000</v>
      </c>
      <c r="R160" s="489"/>
    </row>
    <row r="161" spans="1:18" s="1" customFormat="1" ht="14.45" hidden="1" customHeight="1" x14ac:dyDescent="0.25">
      <c r="A161" s="557">
        <v>143</v>
      </c>
      <c r="B161" s="556">
        <v>8</v>
      </c>
      <c r="C161" s="557" t="s">
        <v>1979</v>
      </c>
      <c r="D161" s="557" t="str">
        <f t="shared" si="10"/>
        <v>3</v>
      </c>
      <c r="E161" s="557">
        <v>353</v>
      </c>
      <c r="F161" s="575" t="s">
        <v>490</v>
      </c>
      <c r="G161" s="561">
        <v>12000</v>
      </c>
      <c r="H161" s="578"/>
      <c r="I161" s="579"/>
      <c r="J161" s="580"/>
      <c r="K161" s="580"/>
      <c r="L161" s="578"/>
      <c r="M161" s="579"/>
      <c r="N161" s="578"/>
      <c r="O161" s="579"/>
      <c r="P161" s="578"/>
      <c r="Q161" s="560">
        <f t="shared" si="9"/>
        <v>12000</v>
      </c>
      <c r="R161" s="489"/>
    </row>
    <row r="162" spans="1:18" s="1" customFormat="1" ht="14.45" hidden="1" customHeight="1" x14ac:dyDescent="0.25">
      <c r="A162" s="557">
        <v>144</v>
      </c>
      <c r="B162" s="556">
        <v>8</v>
      </c>
      <c r="C162" s="557" t="s">
        <v>1979</v>
      </c>
      <c r="D162" s="557" t="str">
        <f t="shared" si="10"/>
        <v>3</v>
      </c>
      <c r="E162" s="557">
        <v>355</v>
      </c>
      <c r="F162" s="573" t="s">
        <v>492</v>
      </c>
      <c r="G162" s="561">
        <v>200000</v>
      </c>
      <c r="H162" s="578"/>
      <c r="I162" s="579"/>
      <c r="J162" s="580"/>
      <c r="K162" s="580"/>
      <c r="L162" s="578"/>
      <c r="M162" s="579"/>
      <c r="N162" s="578"/>
      <c r="O162" s="579"/>
      <c r="P162" s="578"/>
      <c r="Q162" s="560">
        <f t="shared" si="9"/>
        <v>200000</v>
      </c>
      <c r="R162" s="489"/>
    </row>
    <row r="163" spans="1:18" s="1" customFormat="1" ht="14.45" hidden="1" customHeight="1" x14ac:dyDescent="0.25">
      <c r="A163" s="557">
        <v>145</v>
      </c>
      <c r="B163" s="556">
        <v>8</v>
      </c>
      <c r="C163" s="557" t="s">
        <v>1979</v>
      </c>
      <c r="D163" s="557" t="str">
        <f t="shared" si="10"/>
        <v>3</v>
      </c>
      <c r="E163" s="557">
        <v>358</v>
      </c>
      <c r="F163" s="575" t="s">
        <v>495</v>
      </c>
      <c r="G163" s="561">
        <v>12000</v>
      </c>
      <c r="H163" s="578"/>
      <c r="I163" s="579"/>
      <c r="J163" s="580"/>
      <c r="K163" s="580"/>
      <c r="L163" s="578"/>
      <c r="M163" s="579"/>
      <c r="N163" s="578"/>
      <c r="O163" s="579"/>
      <c r="P163" s="578"/>
      <c r="Q163" s="560">
        <f t="shared" si="9"/>
        <v>12000</v>
      </c>
      <c r="R163" s="489"/>
    </row>
    <row r="164" spans="1:18" s="1" customFormat="1" ht="14.45" hidden="1" customHeight="1" x14ac:dyDescent="0.25">
      <c r="A164" s="557">
        <v>146</v>
      </c>
      <c r="B164" s="556">
        <v>8</v>
      </c>
      <c r="C164" s="557" t="s">
        <v>1979</v>
      </c>
      <c r="D164" s="557" t="str">
        <f t="shared" si="10"/>
        <v>3</v>
      </c>
      <c r="E164" s="557">
        <v>372</v>
      </c>
      <c r="F164" s="575" t="s">
        <v>507</v>
      </c>
      <c r="G164" s="561">
        <v>50000</v>
      </c>
      <c r="H164" s="578"/>
      <c r="I164" s="579"/>
      <c r="J164" s="580"/>
      <c r="K164" s="580"/>
      <c r="L164" s="578"/>
      <c r="M164" s="579"/>
      <c r="N164" s="578"/>
      <c r="O164" s="579"/>
      <c r="P164" s="578"/>
      <c r="Q164" s="560">
        <f t="shared" si="9"/>
        <v>50000</v>
      </c>
      <c r="R164" s="489"/>
    </row>
    <row r="165" spans="1:18" s="1" customFormat="1" ht="14.45" hidden="1" customHeight="1" x14ac:dyDescent="0.25">
      <c r="A165" s="557">
        <v>147</v>
      </c>
      <c r="B165" s="556">
        <v>8</v>
      </c>
      <c r="C165" s="557" t="s">
        <v>1979</v>
      </c>
      <c r="D165" s="557" t="str">
        <f t="shared" si="10"/>
        <v>3</v>
      </c>
      <c r="E165" s="557">
        <v>375</v>
      </c>
      <c r="F165" s="575" t="s">
        <v>510</v>
      </c>
      <c r="G165" s="561">
        <v>40000</v>
      </c>
      <c r="H165" s="578"/>
      <c r="I165" s="579"/>
      <c r="J165" s="580"/>
      <c r="K165" s="580"/>
      <c r="L165" s="578"/>
      <c r="M165" s="579"/>
      <c r="N165" s="578"/>
      <c r="O165" s="579"/>
      <c r="P165" s="578"/>
      <c r="Q165" s="560">
        <f t="shared" si="9"/>
        <v>40000</v>
      </c>
      <c r="R165" s="489"/>
    </row>
    <row r="166" spans="1:18" s="1" customFormat="1" ht="14.45" hidden="1" customHeight="1" x14ac:dyDescent="0.25">
      <c r="A166" s="557">
        <v>148</v>
      </c>
      <c r="B166" s="556">
        <v>8</v>
      </c>
      <c r="C166" s="557" t="s">
        <v>1979</v>
      </c>
      <c r="D166" s="557">
        <v>4</v>
      </c>
      <c r="E166" s="557">
        <v>451</v>
      </c>
      <c r="F166" s="573" t="s">
        <v>2121</v>
      </c>
      <c r="G166" s="561">
        <v>73918</v>
      </c>
      <c r="H166" s="578"/>
      <c r="I166" s="579"/>
      <c r="J166" s="580"/>
      <c r="K166" s="580"/>
      <c r="L166" s="578"/>
      <c r="M166" s="579"/>
      <c r="N166" s="578"/>
      <c r="O166" s="579"/>
      <c r="P166" s="578"/>
      <c r="Q166" s="560">
        <f t="shared" si="9"/>
        <v>73918</v>
      </c>
      <c r="R166" s="489"/>
    </row>
    <row r="167" spans="1:18" s="1" customFormat="1" ht="14.45" hidden="1" customHeight="1" x14ac:dyDescent="0.25">
      <c r="A167" s="557">
        <v>149</v>
      </c>
      <c r="B167" s="556">
        <v>8</v>
      </c>
      <c r="C167" s="557" t="s">
        <v>1979</v>
      </c>
      <c r="D167" s="557" t="str">
        <f>MID(E167,1,1)</f>
        <v>5</v>
      </c>
      <c r="E167" s="557">
        <v>511</v>
      </c>
      <c r="F167" s="573" t="s">
        <v>588</v>
      </c>
      <c r="G167" s="561">
        <v>15000</v>
      </c>
      <c r="H167" s="578"/>
      <c r="I167" s="579"/>
      <c r="J167" s="580"/>
      <c r="K167" s="580"/>
      <c r="L167" s="578"/>
      <c r="M167" s="579"/>
      <c r="N167" s="578"/>
      <c r="O167" s="579"/>
      <c r="P167" s="578"/>
      <c r="Q167" s="560">
        <f t="shared" si="9"/>
        <v>15000</v>
      </c>
      <c r="R167" s="489"/>
    </row>
    <row r="168" spans="1:18" s="1" customFormat="1" ht="14.45" hidden="1" customHeight="1" x14ac:dyDescent="0.25">
      <c r="A168" s="557">
        <v>150</v>
      </c>
      <c r="B168" s="556">
        <v>8</v>
      </c>
      <c r="C168" s="557" t="s">
        <v>1979</v>
      </c>
      <c r="D168" s="557" t="str">
        <f>MID(E168,1,1)</f>
        <v>5</v>
      </c>
      <c r="E168" s="557">
        <v>515</v>
      </c>
      <c r="F168" s="573" t="s">
        <v>592</v>
      </c>
      <c r="G168" s="561">
        <v>24000</v>
      </c>
      <c r="H168" s="578"/>
      <c r="I168" s="579"/>
      <c r="J168" s="580"/>
      <c r="K168" s="580"/>
      <c r="L168" s="578"/>
      <c r="M168" s="579"/>
      <c r="N168" s="578"/>
      <c r="O168" s="579"/>
      <c r="P168" s="578"/>
      <c r="Q168" s="560">
        <f t="shared" si="9"/>
        <v>24000</v>
      </c>
      <c r="R168" s="489"/>
    </row>
    <row r="169" spans="1:18" s="1" customFormat="1" ht="14.45" hidden="1" customHeight="1" x14ac:dyDescent="0.25">
      <c r="A169" s="557">
        <v>151</v>
      </c>
      <c r="B169" s="556">
        <v>8</v>
      </c>
      <c r="C169" s="557" t="s">
        <v>1979</v>
      </c>
      <c r="D169" s="557" t="str">
        <f>MID(E169,1,1)</f>
        <v>5</v>
      </c>
      <c r="E169" s="557">
        <v>591</v>
      </c>
      <c r="F169" s="573" t="s">
        <v>636</v>
      </c>
      <c r="G169" s="561">
        <v>8000</v>
      </c>
      <c r="H169" s="578"/>
      <c r="I169" s="579"/>
      <c r="J169" s="580"/>
      <c r="K169" s="580"/>
      <c r="L169" s="578"/>
      <c r="M169" s="579"/>
      <c r="N169" s="578"/>
      <c r="O169" s="579"/>
      <c r="P169" s="578"/>
      <c r="Q169" s="560">
        <f t="shared" si="9"/>
        <v>8000</v>
      </c>
      <c r="R169" s="489"/>
    </row>
    <row r="170" spans="1:18" s="1" customFormat="1" ht="14.45" hidden="1" customHeight="1" x14ac:dyDescent="0.25">
      <c r="A170" s="557">
        <v>152</v>
      </c>
      <c r="B170" s="556">
        <v>9</v>
      </c>
      <c r="C170" s="557" t="s">
        <v>2122</v>
      </c>
      <c r="D170" s="557">
        <v>1</v>
      </c>
      <c r="E170" s="557">
        <v>113</v>
      </c>
      <c r="F170" s="573" t="s">
        <v>349</v>
      </c>
      <c r="G170" s="561">
        <v>1396472.9087999999</v>
      </c>
      <c r="H170" s="578"/>
      <c r="I170" s="579"/>
      <c r="J170" s="580"/>
      <c r="K170" s="580"/>
      <c r="L170" s="578"/>
      <c r="M170" s="579"/>
      <c r="N170" s="578"/>
      <c r="O170" s="579"/>
      <c r="P170" s="578"/>
      <c r="Q170" s="560">
        <f t="shared" si="9"/>
        <v>1396472.9087999999</v>
      </c>
      <c r="R170" s="489"/>
    </row>
    <row r="171" spans="1:18" s="1" customFormat="1" ht="14.45" hidden="1" customHeight="1" x14ac:dyDescent="0.25">
      <c r="A171" s="557">
        <v>153</v>
      </c>
      <c r="B171" s="556">
        <v>9</v>
      </c>
      <c r="C171" s="557" t="s">
        <v>2122</v>
      </c>
      <c r="D171" s="557">
        <v>1</v>
      </c>
      <c r="E171" s="557">
        <v>113</v>
      </c>
      <c r="F171" s="573" t="s">
        <v>349</v>
      </c>
      <c r="G171" s="561">
        <v>121361</v>
      </c>
      <c r="H171" s="578"/>
      <c r="I171" s="579"/>
      <c r="J171" s="580"/>
      <c r="K171" s="580"/>
      <c r="L171" s="578"/>
      <c r="M171" s="579"/>
      <c r="N171" s="578"/>
      <c r="O171" s="579"/>
      <c r="P171" s="578"/>
      <c r="Q171" s="560">
        <f t="shared" si="9"/>
        <v>121361</v>
      </c>
      <c r="R171" s="489"/>
    </row>
    <row r="172" spans="1:18" s="1" customFormat="1" ht="14.45" hidden="1" customHeight="1" x14ac:dyDescent="0.25">
      <c r="A172" s="557">
        <v>154</v>
      </c>
      <c r="B172" s="556">
        <v>9</v>
      </c>
      <c r="C172" s="557" t="s">
        <v>2122</v>
      </c>
      <c r="D172" s="557">
        <v>1</v>
      </c>
      <c r="E172" s="557">
        <v>122</v>
      </c>
      <c r="F172" s="574" t="s">
        <v>353</v>
      </c>
      <c r="G172" s="561">
        <v>109422.45000000001</v>
      </c>
      <c r="H172" s="578"/>
      <c r="I172" s="579"/>
      <c r="J172" s="580"/>
      <c r="K172" s="580"/>
      <c r="L172" s="578"/>
      <c r="M172" s="579"/>
      <c r="N172" s="578"/>
      <c r="O172" s="579"/>
      <c r="P172" s="578"/>
      <c r="Q172" s="560">
        <f t="shared" si="9"/>
        <v>109422.45000000001</v>
      </c>
      <c r="R172" s="489"/>
    </row>
    <row r="173" spans="1:18" s="1" customFormat="1" ht="14.45" customHeight="1" x14ac:dyDescent="0.25">
      <c r="A173" s="557">
        <v>155</v>
      </c>
      <c r="B173" s="556">
        <v>9</v>
      </c>
      <c r="C173" s="557" t="s">
        <v>2122</v>
      </c>
      <c r="D173" s="557">
        <v>1</v>
      </c>
      <c r="E173" s="557">
        <v>132</v>
      </c>
      <c r="F173" s="574" t="s">
        <v>358</v>
      </c>
      <c r="G173" s="561">
        <v>210427.88582550321</v>
      </c>
      <c r="H173" s="578"/>
      <c r="I173" s="579"/>
      <c r="J173" s="580"/>
      <c r="K173" s="580"/>
      <c r="L173" s="578"/>
      <c r="M173" s="579"/>
      <c r="N173" s="578"/>
      <c r="O173" s="579"/>
      <c r="P173" s="578"/>
      <c r="Q173" s="560">
        <f t="shared" si="9"/>
        <v>210427.88582550321</v>
      </c>
      <c r="R173" s="489"/>
    </row>
    <row r="174" spans="1:18" s="1" customFormat="1" ht="14.45" customHeight="1" x14ac:dyDescent="0.25">
      <c r="A174" s="557">
        <v>156</v>
      </c>
      <c r="B174" s="556">
        <v>9</v>
      </c>
      <c r="C174" s="557" t="s">
        <v>2122</v>
      </c>
      <c r="D174" s="557">
        <v>1</v>
      </c>
      <c r="E174" s="557">
        <v>132</v>
      </c>
      <c r="F174" s="574" t="s">
        <v>358</v>
      </c>
      <c r="G174" s="561">
        <v>16488.350522412104</v>
      </c>
      <c r="H174" s="578"/>
      <c r="I174" s="579"/>
      <c r="J174" s="580"/>
      <c r="K174" s="580"/>
      <c r="L174" s="578"/>
      <c r="M174" s="579"/>
      <c r="N174" s="578"/>
      <c r="O174" s="579"/>
      <c r="P174" s="578"/>
      <c r="Q174" s="560">
        <f t="shared" si="9"/>
        <v>16488.350522412104</v>
      </c>
      <c r="R174" s="489"/>
    </row>
    <row r="175" spans="1:18" s="1" customFormat="1" ht="14.45" customHeight="1" x14ac:dyDescent="0.25">
      <c r="A175" s="557">
        <v>157</v>
      </c>
      <c r="B175" s="556">
        <v>9</v>
      </c>
      <c r="C175" s="557" t="s">
        <v>2122</v>
      </c>
      <c r="D175" s="557">
        <v>1</v>
      </c>
      <c r="E175" s="557">
        <v>132</v>
      </c>
      <c r="F175" s="574" t="s">
        <v>358</v>
      </c>
      <c r="G175" s="561">
        <v>18287.310000000001</v>
      </c>
      <c r="H175" s="578"/>
      <c r="I175" s="579"/>
      <c r="J175" s="580"/>
      <c r="K175" s="580"/>
      <c r="L175" s="578"/>
      <c r="M175" s="579"/>
      <c r="N175" s="578"/>
      <c r="O175" s="579"/>
      <c r="P175" s="578"/>
      <c r="Q175" s="560">
        <f t="shared" si="9"/>
        <v>18287.310000000001</v>
      </c>
      <c r="R175" s="489"/>
    </row>
    <row r="176" spans="1:18" s="1" customFormat="1" ht="14.45" hidden="1" customHeight="1" x14ac:dyDescent="0.25">
      <c r="A176" s="557"/>
      <c r="B176" s="556">
        <v>10</v>
      </c>
      <c r="C176" s="557" t="s">
        <v>2127</v>
      </c>
      <c r="D176" s="557">
        <v>1</v>
      </c>
      <c r="E176" s="557">
        <v>113</v>
      </c>
      <c r="F176" s="573" t="s">
        <v>349</v>
      </c>
      <c r="G176" s="561">
        <v>0</v>
      </c>
      <c r="H176" s="578"/>
      <c r="I176" s="579"/>
      <c r="J176" s="580"/>
      <c r="K176" s="580"/>
      <c r="L176" s="578"/>
      <c r="M176" s="579"/>
      <c r="N176" s="578"/>
      <c r="O176" s="579"/>
      <c r="P176" s="578"/>
      <c r="Q176" s="560">
        <f t="shared" si="9"/>
        <v>0</v>
      </c>
      <c r="R176" s="489"/>
    </row>
    <row r="177" spans="1:18" s="1" customFormat="1" ht="14.45" hidden="1" customHeight="1" x14ac:dyDescent="0.25">
      <c r="A177" s="557">
        <v>158</v>
      </c>
      <c r="B177" s="556">
        <v>11</v>
      </c>
      <c r="C177" s="557" t="s">
        <v>2118</v>
      </c>
      <c r="D177" s="557">
        <v>1</v>
      </c>
      <c r="E177" s="557">
        <v>113</v>
      </c>
      <c r="F177" s="573" t="s">
        <v>349</v>
      </c>
      <c r="G177" s="572">
        <v>1162164.1703999999</v>
      </c>
      <c r="H177" s="578"/>
      <c r="I177" s="579"/>
      <c r="J177" s="580"/>
      <c r="K177" s="580"/>
      <c r="L177" s="578"/>
      <c r="M177" s="579"/>
      <c r="N177" s="578"/>
      <c r="O177" s="579"/>
      <c r="P177" s="578"/>
      <c r="Q177" s="560">
        <f t="shared" si="9"/>
        <v>1162164.1703999999</v>
      </c>
      <c r="R177" s="489"/>
    </row>
    <row r="178" spans="1:18" s="1" customFormat="1" ht="14.45" hidden="1" customHeight="1" x14ac:dyDescent="0.25">
      <c r="A178" s="557">
        <v>159</v>
      </c>
      <c r="B178" s="556">
        <v>11</v>
      </c>
      <c r="C178" s="557" t="s">
        <v>2118</v>
      </c>
      <c r="D178" s="557">
        <v>1</v>
      </c>
      <c r="E178" s="557">
        <v>122</v>
      </c>
      <c r="F178" s="574" t="s">
        <v>353</v>
      </c>
      <c r="G178" s="561">
        <v>314667.20160000003</v>
      </c>
      <c r="H178" s="578"/>
      <c r="I178" s="579"/>
      <c r="J178" s="580"/>
      <c r="K178" s="580"/>
      <c r="L178" s="578"/>
      <c r="M178" s="579"/>
      <c r="N178" s="578"/>
      <c r="O178" s="579"/>
      <c r="P178" s="578"/>
      <c r="Q178" s="560">
        <f t="shared" si="9"/>
        <v>314667.20160000003</v>
      </c>
      <c r="R178" s="489"/>
    </row>
    <row r="179" spans="1:18" s="1" customFormat="1" ht="14.45" customHeight="1" x14ac:dyDescent="0.25">
      <c r="A179" s="557">
        <v>160</v>
      </c>
      <c r="B179" s="556">
        <v>11</v>
      </c>
      <c r="C179" s="557" t="s">
        <v>2118</v>
      </c>
      <c r="D179" s="557">
        <v>1</v>
      </c>
      <c r="E179" s="557">
        <v>132</v>
      </c>
      <c r="F179" s="574" t="s">
        <v>358</v>
      </c>
      <c r="G179" s="561">
        <v>175441.73417973521</v>
      </c>
      <c r="H179" s="578"/>
      <c r="I179" s="579"/>
      <c r="J179" s="580"/>
      <c r="K179" s="580"/>
      <c r="L179" s="578"/>
      <c r="M179" s="579"/>
      <c r="N179" s="578"/>
      <c r="O179" s="579"/>
      <c r="P179" s="578"/>
      <c r="Q179" s="560">
        <f t="shared" si="9"/>
        <v>175441.73417973521</v>
      </c>
      <c r="R179" s="489"/>
    </row>
    <row r="180" spans="1:18" s="1" customFormat="1" ht="14.45" customHeight="1" x14ac:dyDescent="0.25">
      <c r="A180" s="557">
        <v>161</v>
      </c>
      <c r="B180" s="556">
        <v>11</v>
      </c>
      <c r="C180" s="557" t="s">
        <v>2118</v>
      </c>
      <c r="D180" s="557">
        <v>1</v>
      </c>
      <c r="E180" s="557">
        <v>132</v>
      </c>
      <c r="F180" s="574" t="s">
        <v>358</v>
      </c>
      <c r="G180" s="561">
        <v>47415.709645390998</v>
      </c>
      <c r="H180" s="578"/>
      <c r="I180" s="579"/>
      <c r="J180" s="580"/>
      <c r="K180" s="580"/>
      <c r="L180" s="578"/>
      <c r="M180" s="579"/>
      <c r="N180" s="578"/>
      <c r="O180" s="579"/>
      <c r="P180" s="578"/>
      <c r="Q180" s="560">
        <f t="shared" si="9"/>
        <v>47415.709645390998</v>
      </c>
      <c r="R180" s="489"/>
    </row>
    <row r="181" spans="1:18" s="1" customFormat="1" ht="14.45" hidden="1" customHeight="1" x14ac:dyDescent="0.25">
      <c r="A181" s="557">
        <v>162</v>
      </c>
      <c r="B181" s="556">
        <v>11</v>
      </c>
      <c r="C181" s="557" t="s">
        <v>2118</v>
      </c>
      <c r="D181" s="557" t="str">
        <f t="shared" ref="D181:D207" si="11">MID(E181,1,1)</f>
        <v>2</v>
      </c>
      <c r="E181" s="557">
        <v>211</v>
      </c>
      <c r="F181" s="573" t="s">
        <v>384</v>
      </c>
      <c r="G181" s="561">
        <v>35000</v>
      </c>
      <c r="H181" s="578"/>
      <c r="I181" s="579"/>
      <c r="J181" s="580"/>
      <c r="K181" s="580"/>
      <c r="L181" s="578"/>
      <c r="M181" s="579"/>
      <c r="N181" s="578"/>
      <c r="O181" s="579"/>
      <c r="P181" s="578"/>
      <c r="Q181" s="560">
        <f t="shared" si="9"/>
        <v>35000</v>
      </c>
      <c r="R181" s="489"/>
    </row>
    <row r="182" spans="1:18" s="1" customFormat="1" ht="14.45" hidden="1" customHeight="1" x14ac:dyDescent="0.25">
      <c r="A182" s="557">
        <v>163</v>
      </c>
      <c r="B182" s="556">
        <v>11</v>
      </c>
      <c r="C182" s="557" t="s">
        <v>2118</v>
      </c>
      <c r="D182" s="557" t="str">
        <f t="shared" si="11"/>
        <v>2</v>
      </c>
      <c r="E182" s="557">
        <v>212</v>
      </c>
      <c r="F182" s="573" t="s">
        <v>385</v>
      </c>
      <c r="G182" s="561">
        <v>30000</v>
      </c>
      <c r="H182" s="578"/>
      <c r="I182" s="579"/>
      <c r="J182" s="580"/>
      <c r="K182" s="580"/>
      <c r="L182" s="578"/>
      <c r="M182" s="579"/>
      <c r="N182" s="578"/>
      <c r="O182" s="579"/>
      <c r="P182" s="578"/>
      <c r="Q182" s="560">
        <f t="shared" si="9"/>
        <v>30000</v>
      </c>
      <c r="R182" s="489"/>
    </row>
    <row r="183" spans="1:18" s="1" customFormat="1" ht="14.45" hidden="1" customHeight="1" x14ac:dyDescent="0.25">
      <c r="A183" s="557">
        <v>164</v>
      </c>
      <c r="B183" s="556">
        <v>11</v>
      </c>
      <c r="C183" s="557" t="s">
        <v>2118</v>
      </c>
      <c r="D183" s="557" t="str">
        <f t="shared" si="11"/>
        <v>2</v>
      </c>
      <c r="E183" s="557">
        <v>214</v>
      </c>
      <c r="F183" s="573" t="s">
        <v>387</v>
      </c>
      <c r="G183" s="561">
        <v>6000</v>
      </c>
      <c r="H183" s="578"/>
      <c r="I183" s="579"/>
      <c r="J183" s="580"/>
      <c r="K183" s="580"/>
      <c r="L183" s="578"/>
      <c r="M183" s="579"/>
      <c r="N183" s="578"/>
      <c r="O183" s="579"/>
      <c r="P183" s="578"/>
      <c r="Q183" s="560">
        <f t="shared" si="9"/>
        <v>6000</v>
      </c>
      <c r="R183" s="489"/>
    </row>
    <row r="184" spans="1:18" s="1" customFormat="1" ht="14.45" hidden="1" customHeight="1" x14ac:dyDescent="0.25">
      <c r="A184" s="557">
        <v>165</v>
      </c>
      <c r="B184" s="556">
        <v>11</v>
      </c>
      <c r="C184" s="557" t="s">
        <v>2118</v>
      </c>
      <c r="D184" s="557" t="str">
        <f t="shared" si="11"/>
        <v>2</v>
      </c>
      <c r="E184" s="557">
        <v>218</v>
      </c>
      <c r="F184" s="573" t="s">
        <v>391</v>
      </c>
      <c r="G184" s="561">
        <v>170000</v>
      </c>
      <c r="H184" s="578"/>
      <c r="I184" s="579"/>
      <c r="J184" s="580"/>
      <c r="K184" s="580"/>
      <c r="L184" s="578"/>
      <c r="M184" s="579"/>
      <c r="N184" s="578"/>
      <c r="O184" s="579"/>
      <c r="P184" s="578"/>
      <c r="Q184" s="560">
        <f t="shared" si="9"/>
        <v>170000</v>
      </c>
      <c r="R184" s="489"/>
    </row>
    <row r="185" spans="1:18" s="1" customFormat="1" ht="14.45" hidden="1" customHeight="1" x14ac:dyDescent="0.25">
      <c r="A185" s="557">
        <v>166</v>
      </c>
      <c r="B185" s="556">
        <v>11</v>
      </c>
      <c r="C185" s="557" t="s">
        <v>2118</v>
      </c>
      <c r="D185" s="557" t="str">
        <f t="shared" si="11"/>
        <v>2</v>
      </c>
      <c r="E185" s="557">
        <v>261</v>
      </c>
      <c r="F185" s="573" t="s">
        <v>425</v>
      </c>
      <c r="G185" s="561">
        <v>18000</v>
      </c>
      <c r="H185" s="578"/>
      <c r="I185" s="579"/>
      <c r="J185" s="580"/>
      <c r="K185" s="580"/>
      <c r="L185" s="578"/>
      <c r="M185" s="579"/>
      <c r="N185" s="578"/>
      <c r="O185" s="579"/>
      <c r="P185" s="578"/>
      <c r="Q185" s="560">
        <f t="shared" si="9"/>
        <v>18000</v>
      </c>
      <c r="R185" s="489"/>
    </row>
    <row r="186" spans="1:18" s="1" customFormat="1" ht="14.45" hidden="1" customHeight="1" x14ac:dyDescent="0.25">
      <c r="A186" s="557">
        <v>167</v>
      </c>
      <c r="B186" s="556">
        <v>11</v>
      </c>
      <c r="C186" s="557" t="s">
        <v>2118</v>
      </c>
      <c r="D186" s="557" t="str">
        <f t="shared" si="11"/>
        <v>3</v>
      </c>
      <c r="E186" s="557">
        <v>313</v>
      </c>
      <c r="F186" s="573" t="s">
        <v>450</v>
      </c>
      <c r="G186" s="561">
        <v>3000</v>
      </c>
      <c r="H186" s="578"/>
      <c r="I186" s="579"/>
      <c r="J186" s="580"/>
      <c r="K186" s="580"/>
      <c r="L186" s="578"/>
      <c r="M186" s="579"/>
      <c r="N186" s="578"/>
      <c r="O186" s="579"/>
      <c r="P186" s="578"/>
      <c r="Q186" s="560">
        <f t="shared" si="9"/>
        <v>3000</v>
      </c>
      <c r="R186" s="489"/>
    </row>
    <row r="187" spans="1:18" s="1" customFormat="1" ht="14.45" hidden="1" customHeight="1" x14ac:dyDescent="0.25">
      <c r="A187" s="557">
        <v>168</v>
      </c>
      <c r="B187" s="556">
        <v>11</v>
      </c>
      <c r="C187" s="557" t="s">
        <v>2118</v>
      </c>
      <c r="D187" s="557" t="str">
        <f t="shared" si="11"/>
        <v>3</v>
      </c>
      <c r="E187" s="557">
        <v>314</v>
      </c>
      <c r="F187" s="573" t="s">
        <v>451</v>
      </c>
      <c r="G187" s="561">
        <v>42000</v>
      </c>
      <c r="H187" s="578"/>
      <c r="I187" s="579"/>
      <c r="J187" s="580"/>
      <c r="K187" s="580"/>
      <c r="L187" s="578"/>
      <c r="M187" s="579"/>
      <c r="N187" s="578"/>
      <c r="O187" s="579"/>
      <c r="P187" s="578"/>
      <c r="Q187" s="560">
        <f t="shared" si="9"/>
        <v>42000</v>
      </c>
      <c r="R187" s="489"/>
    </row>
    <row r="188" spans="1:18" s="1" customFormat="1" ht="14.45" hidden="1" customHeight="1" x14ac:dyDescent="0.25">
      <c r="A188" s="557">
        <v>169</v>
      </c>
      <c r="B188" s="556">
        <v>11</v>
      </c>
      <c r="C188" s="557" t="s">
        <v>2118</v>
      </c>
      <c r="D188" s="557" t="str">
        <f t="shared" si="11"/>
        <v>3</v>
      </c>
      <c r="E188" s="557">
        <v>315</v>
      </c>
      <c r="F188" s="573" t="s">
        <v>452</v>
      </c>
      <c r="G188" s="561">
        <v>9600</v>
      </c>
      <c r="H188" s="578"/>
      <c r="I188" s="579"/>
      <c r="J188" s="580"/>
      <c r="K188" s="580"/>
      <c r="L188" s="578"/>
      <c r="M188" s="579"/>
      <c r="N188" s="578"/>
      <c r="O188" s="579"/>
      <c r="P188" s="578"/>
      <c r="Q188" s="560">
        <f t="shared" si="9"/>
        <v>9600</v>
      </c>
      <c r="R188" s="489"/>
    </row>
    <row r="189" spans="1:18" s="1" customFormat="1" ht="14.45" hidden="1" customHeight="1" x14ac:dyDescent="0.25">
      <c r="A189" s="557">
        <v>170</v>
      </c>
      <c r="B189" s="556">
        <v>11</v>
      </c>
      <c r="C189" s="557" t="s">
        <v>2118</v>
      </c>
      <c r="D189" s="557" t="str">
        <f t="shared" si="11"/>
        <v>3</v>
      </c>
      <c r="E189" s="557">
        <v>331</v>
      </c>
      <c r="F189" s="573" t="s">
        <v>468</v>
      </c>
      <c r="G189" s="561">
        <v>540000</v>
      </c>
      <c r="H189" s="578"/>
      <c r="I189" s="579">
        <v>0</v>
      </c>
      <c r="J189" s="580">
        <v>0</v>
      </c>
      <c r="K189" s="580">
        <v>0</v>
      </c>
      <c r="L189" s="578">
        <v>0</v>
      </c>
      <c r="M189" s="579">
        <v>0</v>
      </c>
      <c r="N189" s="578">
        <v>0</v>
      </c>
      <c r="O189" s="579">
        <v>0</v>
      </c>
      <c r="P189" s="578">
        <v>0</v>
      </c>
      <c r="Q189" s="560">
        <f t="shared" si="9"/>
        <v>540000</v>
      </c>
      <c r="R189" s="489"/>
    </row>
    <row r="190" spans="1:18" s="1" customFormat="1" ht="14.45" hidden="1" customHeight="1" x14ac:dyDescent="0.25">
      <c r="A190" s="557">
        <v>171</v>
      </c>
      <c r="B190" s="556">
        <v>11</v>
      </c>
      <c r="C190" s="557" t="s">
        <v>2118</v>
      </c>
      <c r="D190" s="557" t="str">
        <f t="shared" si="11"/>
        <v>3</v>
      </c>
      <c r="E190" s="557">
        <v>334</v>
      </c>
      <c r="F190" s="573" t="s">
        <v>471</v>
      </c>
      <c r="G190" s="561">
        <v>10000</v>
      </c>
      <c r="H190" s="578"/>
      <c r="I190" s="579"/>
      <c r="J190" s="580"/>
      <c r="K190" s="580"/>
      <c r="L190" s="578"/>
      <c r="M190" s="579"/>
      <c r="N190" s="578"/>
      <c r="O190" s="579"/>
      <c r="P190" s="578"/>
      <c r="Q190" s="560">
        <f t="shared" si="9"/>
        <v>10000</v>
      </c>
      <c r="R190" s="489"/>
    </row>
    <row r="191" spans="1:18" s="1" customFormat="1" ht="14.45" hidden="1" customHeight="1" x14ac:dyDescent="0.25">
      <c r="A191" s="557">
        <v>172</v>
      </c>
      <c r="B191" s="556">
        <v>11</v>
      </c>
      <c r="C191" s="557" t="s">
        <v>2118</v>
      </c>
      <c r="D191" s="557" t="str">
        <f t="shared" si="11"/>
        <v>3</v>
      </c>
      <c r="E191" s="557">
        <v>341</v>
      </c>
      <c r="F191" s="573" t="s">
        <v>478</v>
      </c>
      <c r="G191" s="561">
        <v>42000</v>
      </c>
      <c r="H191" s="578"/>
      <c r="I191" s="579"/>
      <c r="J191" s="580"/>
      <c r="K191" s="580"/>
      <c r="L191" s="578"/>
      <c r="M191" s="579"/>
      <c r="N191" s="578"/>
      <c r="O191" s="579"/>
      <c r="P191" s="578"/>
      <c r="Q191" s="560">
        <f t="shared" si="9"/>
        <v>42000</v>
      </c>
      <c r="R191" s="489"/>
    </row>
    <row r="192" spans="1:18" s="1" customFormat="1" ht="14.45" hidden="1" customHeight="1" x14ac:dyDescent="0.25">
      <c r="A192" s="557">
        <v>173</v>
      </c>
      <c r="B192" s="556">
        <v>11</v>
      </c>
      <c r="C192" s="557" t="s">
        <v>2118</v>
      </c>
      <c r="D192" s="557" t="str">
        <f t="shared" si="11"/>
        <v>3</v>
      </c>
      <c r="E192" s="557">
        <v>344</v>
      </c>
      <c r="F192" s="573" t="s">
        <v>481</v>
      </c>
      <c r="G192" s="561">
        <v>30000</v>
      </c>
      <c r="H192" s="578"/>
      <c r="I192" s="579"/>
      <c r="J192" s="580"/>
      <c r="K192" s="580"/>
      <c r="L192" s="578"/>
      <c r="M192" s="579"/>
      <c r="N192" s="578"/>
      <c r="O192" s="579"/>
      <c r="P192" s="578"/>
      <c r="Q192" s="560">
        <f t="shared" si="9"/>
        <v>30000</v>
      </c>
      <c r="R192" s="489"/>
    </row>
    <row r="193" spans="1:18" s="1" customFormat="1" ht="14.45" hidden="1" customHeight="1" x14ac:dyDescent="0.25">
      <c r="A193" s="557">
        <v>174</v>
      </c>
      <c r="B193" s="556">
        <v>11</v>
      </c>
      <c r="C193" s="557" t="s">
        <v>2118</v>
      </c>
      <c r="D193" s="557" t="str">
        <f t="shared" si="11"/>
        <v>3</v>
      </c>
      <c r="E193" s="557">
        <v>345</v>
      </c>
      <c r="F193" s="573" t="s">
        <v>482</v>
      </c>
      <c r="G193" s="561">
        <v>180000</v>
      </c>
      <c r="H193" s="578"/>
      <c r="I193" s="579"/>
      <c r="J193" s="580"/>
      <c r="K193" s="580"/>
      <c r="L193" s="578"/>
      <c r="M193" s="579"/>
      <c r="N193" s="578"/>
      <c r="O193" s="579"/>
      <c r="P193" s="578"/>
      <c r="Q193" s="560">
        <f t="shared" si="9"/>
        <v>180000</v>
      </c>
      <c r="R193" s="489"/>
    </row>
    <row r="194" spans="1:18" s="1" customFormat="1" ht="14.45" hidden="1" customHeight="1" x14ac:dyDescent="0.25">
      <c r="A194" s="557">
        <v>175</v>
      </c>
      <c r="B194" s="556">
        <v>11</v>
      </c>
      <c r="C194" s="557" t="s">
        <v>2118</v>
      </c>
      <c r="D194" s="557" t="str">
        <f t="shared" si="11"/>
        <v>3</v>
      </c>
      <c r="E194" s="557">
        <v>351</v>
      </c>
      <c r="F194" s="573" t="s">
        <v>488</v>
      </c>
      <c r="G194" s="561">
        <v>5000</v>
      </c>
      <c r="H194" s="578"/>
      <c r="I194" s="579"/>
      <c r="J194" s="580"/>
      <c r="K194" s="580"/>
      <c r="L194" s="578"/>
      <c r="M194" s="579"/>
      <c r="N194" s="578"/>
      <c r="O194" s="579"/>
      <c r="P194" s="578"/>
      <c r="Q194" s="560">
        <f t="shared" si="9"/>
        <v>5000</v>
      </c>
      <c r="R194" s="489"/>
    </row>
    <row r="195" spans="1:18" s="1" customFormat="1" ht="14.45" hidden="1" customHeight="1" x14ac:dyDescent="0.25">
      <c r="A195" s="557">
        <v>176</v>
      </c>
      <c r="B195" s="556">
        <v>11</v>
      </c>
      <c r="C195" s="557" t="s">
        <v>2118</v>
      </c>
      <c r="D195" s="557" t="str">
        <f t="shared" si="11"/>
        <v>3</v>
      </c>
      <c r="E195" s="557">
        <v>352</v>
      </c>
      <c r="F195" s="575" t="s">
        <v>489</v>
      </c>
      <c r="G195" s="561">
        <v>6000</v>
      </c>
      <c r="H195" s="578"/>
      <c r="I195" s="579"/>
      <c r="J195" s="580"/>
      <c r="K195" s="580"/>
      <c r="L195" s="578"/>
      <c r="M195" s="579"/>
      <c r="N195" s="578"/>
      <c r="O195" s="579"/>
      <c r="P195" s="578"/>
      <c r="Q195" s="560">
        <f t="shared" si="9"/>
        <v>6000</v>
      </c>
      <c r="R195" s="489"/>
    </row>
    <row r="196" spans="1:18" s="1" customFormat="1" ht="14.45" hidden="1" customHeight="1" x14ac:dyDescent="0.25">
      <c r="A196" s="557">
        <v>177</v>
      </c>
      <c r="B196" s="556">
        <v>11</v>
      </c>
      <c r="C196" s="557" t="s">
        <v>2118</v>
      </c>
      <c r="D196" s="557" t="str">
        <f t="shared" si="11"/>
        <v>3</v>
      </c>
      <c r="E196" s="557">
        <v>353</v>
      </c>
      <c r="F196" s="575" t="s">
        <v>490</v>
      </c>
      <c r="G196" s="561">
        <v>12000</v>
      </c>
      <c r="H196" s="578"/>
      <c r="I196" s="579"/>
      <c r="J196" s="580"/>
      <c r="K196" s="580"/>
      <c r="L196" s="578"/>
      <c r="M196" s="579"/>
      <c r="N196" s="578"/>
      <c r="O196" s="579"/>
      <c r="P196" s="578"/>
      <c r="Q196" s="560">
        <f t="shared" si="9"/>
        <v>12000</v>
      </c>
      <c r="R196" s="489"/>
    </row>
    <row r="197" spans="1:18" s="1" customFormat="1" ht="14.45" hidden="1" customHeight="1" x14ac:dyDescent="0.25">
      <c r="A197" s="557">
        <v>178</v>
      </c>
      <c r="B197" s="556">
        <v>11</v>
      </c>
      <c r="C197" s="557" t="s">
        <v>2118</v>
      </c>
      <c r="D197" s="557" t="str">
        <f t="shared" si="11"/>
        <v>3</v>
      </c>
      <c r="E197" s="557">
        <v>372</v>
      </c>
      <c r="F197" s="575" t="s">
        <v>507</v>
      </c>
      <c r="G197" s="561">
        <v>12000</v>
      </c>
      <c r="H197" s="578"/>
      <c r="I197" s="579"/>
      <c r="J197" s="580"/>
      <c r="K197" s="580"/>
      <c r="L197" s="578"/>
      <c r="M197" s="579"/>
      <c r="N197" s="578"/>
      <c r="O197" s="579"/>
      <c r="P197" s="578"/>
      <c r="Q197" s="560">
        <f t="shared" si="9"/>
        <v>12000</v>
      </c>
      <c r="R197" s="489"/>
    </row>
    <row r="198" spans="1:18" s="1" customFormat="1" ht="14.45" hidden="1" customHeight="1" x14ac:dyDescent="0.25">
      <c r="A198" s="557">
        <v>179</v>
      </c>
      <c r="B198" s="556">
        <v>11</v>
      </c>
      <c r="C198" s="557" t="s">
        <v>2118</v>
      </c>
      <c r="D198" s="557" t="str">
        <f t="shared" si="11"/>
        <v>3</v>
      </c>
      <c r="E198" s="557">
        <v>375</v>
      </c>
      <c r="F198" s="573" t="s">
        <v>510</v>
      </c>
      <c r="G198" s="561">
        <v>35000</v>
      </c>
      <c r="H198" s="578"/>
      <c r="I198" s="579"/>
      <c r="J198" s="580"/>
      <c r="K198" s="580"/>
      <c r="L198" s="578"/>
      <c r="M198" s="579"/>
      <c r="N198" s="578"/>
      <c r="O198" s="579"/>
      <c r="P198" s="578"/>
      <c r="Q198" s="560">
        <f t="shared" ref="Q198:Q261" si="12">SUM(G198:P198)</f>
        <v>35000</v>
      </c>
      <c r="R198" s="489"/>
    </row>
    <row r="199" spans="1:18" s="1" customFormat="1" ht="14.45" hidden="1" customHeight="1" x14ac:dyDescent="0.25">
      <c r="A199" s="557">
        <v>180</v>
      </c>
      <c r="B199" s="556">
        <v>11</v>
      </c>
      <c r="C199" s="557" t="s">
        <v>2118</v>
      </c>
      <c r="D199" s="557" t="str">
        <f t="shared" si="11"/>
        <v>3</v>
      </c>
      <c r="E199" s="557">
        <v>379</v>
      </c>
      <c r="F199" s="573" t="s">
        <v>514</v>
      </c>
      <c r="G199" s="561">
        <v>4000</v>
      </c>
      <c r="H199" s="578"/>
      <c r="I199" s="579"/>
      <c r="J199" s="580"/>
      <c r="K199" s="580"/>
      <c r="L199" s="578"/>
      <c r="M199" s="579"/>
      <c r="N199" s="578"/>
      <c r="O199" s="579"/>
      <c r="P199" s="578"/>
      <c r="Q199" s="560">
        <f t="shared" si="12"/>
        <v>4000</v>
      </c>
      <c r="R199" s="489"/>
    </row>
    <row r="200" spans="1:18" s="1" customFormat="1" ht="14.45" hidden="1" customHeight="1" x14ac:dyDescent="0.25">
      <c r="A200" s="557">
        <v>181</v>
      </c>
      <c r="B200" s="556">
        <v>11</v>
      </c>
      <c r="C200" s="557" t="s">
        <v>2118</v>
      </c>
      <c r="D200" s="557" t="str">
        <f t="shared" si="11"/>
        <v>3</v>
      </c>
      <c r="E200" s="557">
        <v>395</v>
      </c>
      <c r="F200" s="573" t="s">
        <v>526</v>
      </c>
      <c r="G200" s="561">
        <v>12000</v>
      </c>
      <c r="H200" s="578"/>
      <c r="I200" s="579"/>
      <c r="J200" s="580"/>
      <c r="K200" s="580"/>
      <c r="L200" s="578"/>
      <c r="M200" s="579"/>
      <c r="N200" s="578"/>
      <c r="O200" s="579"/>
      <c r="P200" s="578"/>
      <c r="Q200" s="560">
        <f t="shared" si="12"/>
        <v>12000</v>
      </c>
      <c r="R200" s="489"/>
    </row>
    <row r="201" spans="1:18" s="1" customFormat="1" ht="14.45" hidden="1" customHeight="1" x14ac:dyDescent="0.25">
      <c r="A201" s="557">
        <v>182</v>
      </c>
      <c r="B201" s="556">
        <v>11</v>
      </c>
      <c r="C201" s="557" t="s">
        <v>2118</v>
      </c>
      <c r="D201" s="557" t="str">
        <f t="shared" si="11"/>
        <v>5</v>
      </c>
      <c r="E201" s="557">
        <v>511</v>
      </c>
      <c r="F201" s="573" t="s">
        <v>588</v>
      </c>
      <c r="G201" s="561">
        <v>10000</v>
      </c>
      <c r="H201" s="578"/>
      <c r="I201" s="579"/>
      <c r="J201" s="580"/>
      <c r="K201" s="580"/>
      <c r="L201" s="578"/>
      <c r="M201" s="579"/>
      <c r="N201" s="578"/>
      <c r="O201" s="579"/>
      <c r="P201" s="578"/>
      <c r="Q201" s="560">
        <f t="shared" si="12"/>
        <v>10000</v>
      </c>
      <c r="R201" s="489"/>
    </row>
    <row r="202" spans="1:18" s="1" customFormat="1" ht="14.45" hidden="1" customHeight="1" x14ac:dyDescent="0.25">
      <c r="A202" s="557">
        <v>183</v>
      </c>
      <c r="B202" s="556">
        <v>11</v>
      </c>
      <c r="C202" s="557" t="s">
        <v>2118</v>
      </c>
      <c r="D202" s="557" t="str">
        <f t="shared" si="11"/>
        <v>5</v>
      </c>
      <c r="E202" s="557">
        <v>515</v>
      </c>
      <c r="F202" s="573" t="s">
        <v>592</v>
      </c>
      <c r="G202" s="561">
        <v>20000</v>
      </c>
      <c r="H202" s="578"/>
      <c r="I202" s="579"/>
      <c r="J202" s="580"/>
      <c r="K202" s="580"/>
      <c r="L202" s="578"/>
      <c r="M202" s="579"/>
      <c r="N202" s="578"/>
      <c r="O202" s="579"/>
      <c r="P202" s="578"/>
      <c r="Q202" s="560">
        <f t="shared" si="12"/>
        <v>20000</v>
      </c>
      <c r="R202" s="489"/>
    </row>
    <row r="203" spans="1:18" s="1" customFormat="1" ht="14.45" hidden="1" customHeight="1" x14ac:dyDescent="0.25">
      <c r="A203" s="557">
        <v>184</v>
      </c>
      <c r="B203" s="556">
        <v>11</v>
      </c>
      <c r="C203" s="557" t="s">
        <v>2118</v>
      </c>
      <c r="D203" s="557" t="str">
        <f t="shared" si="11"/>
        <v>5</v>
      </c>
      <c r="E203" s="557">
        <v>519</v>
      </c>
      <c r="F203" s="575" t="s">
        <v>593</v>
      </c>
      <c r="G203" s="561">
        <v>3000</v>
      </c>
      <c r="H203" s="578"/>
      <c r="I203" s="579"/>
      <c r="J203" s="580"/>
      <c r="K203" s="580"/>
      <c r="L203" s="578"/>
      <c r="M203" s="579"/>
      <c r="N203" s="578"/>
      <c r="O203" s="579"/>
      <c r="P203" s="578"/>
      <c r="Q203" s="560">
        <f t="shared" si="12"/>
        <v>3000</v>
      </c>
      <c r="R203" s="489"/>
    </row>
    <row r="204" spans="1:18" s="1" customFormat="1" ht="14.45" hidden="1" customHeight="1" x14ac:dyDescent="0.25">
      <c r="A204" s="557">
        <v>185</v>
      </c>
      <c r="B204" s="556">
        <v>11</v>
      </c>
      <c r="C204" s="557" t="s">
        <v>2118</v>
      </c>
      <c r="D204" s="557" t="str">
        <f t="shared" si="11"/>
        <v>5</v>
      </c>
      <c r="E204" s="557">
        <v>566</v>
      </c>
      <c r="F204" s="573" t="s">
        <v>617</v>
      </c>
      <c r="G204" s="561">
        <v>4500</v>
      </c>
      <c r="H204" s="578"/>
      <c r="I204" s="579"/>
      <c r="J204" s="580"/>
      <c r="K204" s="580"/>
      <c r="L204" s="578"/>
      <c r="M204" s="579"/>
      <c r="N204" s="578"/>
      <c r="O204" s="579"/>
      <c r="P204" s="578"/>
      <c r="Q204" s="560">
        <f t="shared" si="12"/>
        <v>4500</v>
      </c>
      <c r="R204" s="489"/>
    </row>
    <row r="205" spans="1:18" s="1" customFormat="1" ht="14.45" hidden="1" customHeight="1" x14ac:dyDescent="0.25">
      <c r="A205" s="557">
        <v>186</v>
      </c>
      <c r="B205" s="556">
        <v>11</v>
      </c>
      <c r="C205" s="557" t="s">
        <v>2118</v>
      </c>
      <c r="D205" s="557" t="str">
        <f t="shared" si="11"/>
        <v>9</v>
      </c>
      <c r="E205" s="557">
        <v>911</v>
      </c>
      <c r="F205" s="573" t="s">
        <v>1923</v>
      </c>
      <c r="G205" s="561"/>
      <c r="H205" s="578"/>
      <c r="I205" s="579"/>
      <c r="J205" s="580">
        <f>+DEUDA!J60</f>
        <v>1059322.0799999998</v>
      </c>
      <c r="K205" s="580"/>
      <c r="L205" s="578"/>
      <c r="M205" s="579"/>
      <c r="N205" s="578"/>
      <c r="O205" s="579"/>
      <c r="P205" s="578"/>
      <c r="Q205" s="560">
        <f t="shared" si="12"/>
        <v>1059322.0799999998</v>
      </c>
      <c r="R205" s="489"/>
    </row>
    <row r="206" spans="1:18" s="1" customFormat="1" ht="14.45" hidden="1" customHeight="1" x14ac:dyDescent="0.25">
      <c r="A206" s="557">
        <v>187</v>
      </c>
      <c r="B206" s="556">
        <v>11</v>
      </c>
      <c r="C206" s="557" t="s">
        <v>2118</v>
      </c>
      <c r="D206" s="557" t="str">
        <f t="shared" si="11"/>
        <v>9</v>
      </c>
      <c r="E206" s="557">
        <v>921</v>
      </c>
      <c r="F206" s="573" t="s">
        <v>1924</v>
      </c>
      <c r="G206" s="561"/>
      <c r="H206" s="578"/>
      <c r="I206" s="579"/>
      <c r="J206" s="580">
        <f>+DEUDA!K60</f>
        <v>161034.13</v>
      </c>
      <c r="K206" s="580"/>
      <c r="L206" s="578"/>
      <c r="M206" s="579"/>
      <c r="N206" s="578"/>
      <c r="O206" s="579"/>
      <c r="P206" s="578"/>
      <c r="Q206" s="560">
        <f t="shared" si="12"/>
        <v>161034.13</v>
      </c>
      <c r="R206" s="489"/>
    </row>
    <row r="207" spans="1:18" s="1" customFormat="1" ht="14.45" hidden="1" customHeight="1" x14ac:dyDescent="0.25">
      <c r="A207" s="557">
        <v>188</v>
      </c>
      <c r="B207" s="556">
        <v>11</v>
      </c>
      <c r="C207" s="557" t="s">
        <v>2118</v>
      </c>
      <c r="D207" s="557" t="str">
        <f t="shared" si="11"/>
        <v>9</v>
      </c>
      <c r="E207" s="557">
        <v>991</v>
      </c>
      <c r="F207" s="573" t="s">
        <v>752</v>
      </c>
      <c r="G207" s="561">
        <v>0</v>
      </c>
      <c r="H207" s="578"/>
      <c r="I207" s="579"/>
      <c r="J207" s="580"/>
      <c r="K207" s="580"/>
      <c r="L207" s="578"/>
      <c r="M207" s="579"/>
      <c r="N207" s="578"/>
      <c r="O207" s="579"/>
      <c r="P207" s="578"/>
      <c r="Q207" s="560">
        <f t="shared" si="12"/>
        <v>0</v>
      </c>
      <c r="R207" s="489"/>
    </row>
    <row r="208" spans="1:18" s="1" customFormat="1" ht="14.45" hidden="1" customHeight="1" x14ac:dyDescent="0.25">
      <c r="A208" s="557">
        <v>189</v>
      </c>
      <c r="B208" s="556">
        <v>12</v>
      </c>
      <c r="C208" s="557" t="s">
        <v>2124</v>
      </c>
      <c r="D208" s="557">
        <v>1</v>
      </c>
      <c r="E208" s="557">
        <v>113</v>
      </c>
      <c r="F208" s="573" t="s">
        <v>349</v>
      </c>
      <c r="G208" s="561">
        <v>423089.00160000002</v>
      </c>
      <c r="H208" s="578"/>
      <c r="I208" s="579"/>
      <c r="J208" s="580"/>
      <c r="K208" s="580"/>
      <c r="L208" s="578"/>
      <c r="M208" s="579"/>
      <c r="N208" s="578"/>
      <c r="O208" s="579"/>
      <c r="P208" s="578"/>
      <c r="Q208" s="560">
        <f t="shared" si="12"/>
        <v>423089.00160000002</v>
      </c>
      <c r="R208" s="489"/>
    </row>
    <row r="209" spans="1:18" s="1" customFormat="1" ht="14.45" hidden="1" customHeight="1" x14ac:dyDescent="0.25">
      <c r="A209" s="557">
        <v>190</v>
      </c>
      <c r="B209" s="556">
        <v>12</v>
      </c>
      <c r="C209" s="557" t="s">
        <v>2124</v>
      </c>
      <c r="D209" s="557">
        <v>1</v>
      </c>
      <c r="E209" s="557">
        <v>122</v>
      </c>
      <c r="F209" s="574" t="s">
        <v>353</v>
      </c>
      <c r="G209" s="561">
        <v>71676.024000000005</v>
      </c>
      <c r="H209" s="578"/>
      <c r="I209" s="579"/>
      <c r="J209" s="580"/>
      <c r="K209" s="580"/>
      <c r="L209" s="578"/>
      <c r="M209" s="579"/>
      <c r="N209" s="578"/>
      <c r="O209" s="579"/>
      <c r="P209" s="578"/>
      <c r="Q209" s="560">
        <f t="shared" si="12"/>
        <v>71676.024000000005</v>
      </c>
      <c r="R209" s="489"/>
    </row>
    <row r="210" spans="1:18" s="1" customFormat="1" ht="14.45" customHeight="1" x14ac:dyDescent="0.25">
      <c r="A210" s="557">
        <v>191</v>
      </c>
      <c r="B210" s="556">
        <v>12</v>
      </c>
      <c r="C210" s="557" t="s">
        <v>2124</v>
      </c>
      <c r="D210" s="557">
        <v>1</v>
      </c>
      <c r="E210" s="557">
        <v>132</v>
      </c>
      <c r="F210" s="574" t="s">
        <v>358</v>
      </c>
      <c r="G210" s="561">
        <v>63753.276960607036</v>
      </c>
      <c r="H210" s="578"/>
      <c r="I210" s="579"/>
      <c r="J210" s="580"/>
      <c r="K210" s="580"/>
      <c r="L210" s="578"/>
      <c r="M210" s="579"/>
      <c r="N210" s="578"/>
      <c r="O210" s="579"/>
      <c r="P210" s="578"/>
      <c r="Q210" s="560">
        <f t="shared" si="12"/>
        <v>63753.276960607036</v>
      </c>
      <c r="R210" s="489"/>
    </row>
    <row r="211" spans="1:18" s="1" customFormat="1" ht="14.45" customHeight="1" x14ac:dyDescent="0.25">
      <c r="A211" s="557">
        <v>192</v>
      </c>
      <c r="B211" s="556">
        <v>12</v>
      </c>
      <c r="C211" s="557" t="s">
        <v>2124</v>
      </c>
      <c r="D211" s="557">
        <v>1</v>
      </c>
      <c r="E211" s="557">
        <v>132</v>
      </c>
      <c r="F211" s="574" t="s">
        <v>358</v>
      </c>
      <c r="G211" s="561">
        <v>10800.520439496855</v>
      </c>
      <c r="H211" s="578"/>
      <c r="I211" s="579"/>
      <c r="J211" s="580"/>
      <c r="K211" s="580"/>
      <c r="L211" s="578"/>
      <c r="M211" s="579"/>
      <c r="N211" s="578"/>
      <c r="O211" s="579"/>
      <c r="P211" s="578"/>
      <c r="Q211" s="560">
        <f t="shared" si="12"/>
        <v>10800.520439496855</v>
      </c>
      <c r="R211" s="489"/>
    </row>
    <row r="212" spans="1:18" s="1" customFormat="1" ht="14.45" hidden="1" customHeight="1" x14ac:dyDescent="0.25">
      <c r="A212" s="557">
        <v>193</v>
      </c>
      <c r="B212" s="556">
        <v>12</v>
      </c>
      <c r="C212" s="557" t="s">
        <v>2124</v>
      </c>
      <c r="D212" s="557" t="str">
        <f>MID(E212,1,1)</f>
        <v>2</v>
      </c>
      <c r="E212" s="557">
        <v>211</v>
      </c>
      <c r="F212" s="573" t="s">
        <v>384</v>
      </c>
      <c r="G212" s="561">
        <v>6000</v>
      </c>
      <c r="H212" s="578"/>
      <c r="I212" s="579"/>
      <c r="J212" s="580"/>
      <c r="K212" s="580"/>
      <c r="L212" s="578"/>
      <c r="M212" s="579"/>
      <c r="N212" s="578"/>
      <c r="O212" s="579"/>
      <c r="P212" s="578"/>
      <c r="Q212" s="560">
        <f t="shared" si="12"/>
        <v>6000</v>
      </c>
      <c r="R212" s="489"/>
    </row>
    <row r="213" spans="1:18" s="1" customFormat="1" ht="14.45" hidden="1" customHeight="1" x14ac:dyDescent="0.25">
      <c r="A213" s="557">
        <v>194</v>
      </c>
      <c r="B213" s="556">
        <v>12</v>
      </c>
      <c r="C213" s="557" t="s">
        <v>2124</v>
      </c>
      <c r="D213" s="557" t="str">
        <f>MID(E213,1,1)</f>
        <v>2</v>
      </c>
      <c r="E213" s="557">
        <v>212</v>
      </c>
      <c r="F213" s="573" t="s">
        <v>385</v>
      </c>
      <c r="G213" s="561">
        <v>6564</v>
      </c>
      <c r="H213" s="578"/>
      <c r="I213" s="579"/>
      <c r="J213" s="580"/>
      <c r="K213" s="580"/>
      <c r="L213" s="578"/>
      <c r="M213" s="579"/>
      <c r="N213" s="578"/>
      <c r="O213" s="579"/>
      <c r="P213" s="578"/>
      <c r="Q213" s="560">
        <f t="shared" si="12"/>
        <v>6564</v>
      </c>
      <c r="R213" s="489"/>
    </row>
    <row r="214" spans="1:18" s="1" customFormat="1" ht="14.45" hidden="1" customHeight="1" x14ac:dyDescent="0.25">
      <c r="A214" s="557">
        <v>195</v>
      </c>
      <c r="B214" s="556">
        <v>12</v>
      </c>
      <c r="C214" s="557" t="s">
        <v>2124</v>
      </c>
      <c r="D214" s="557" t="str">
        <f>MID(E214,1,1)</f>
        <v>3</v>
      </c>
      <c r="E214" s="557">
        <v>315</v>
      </c>
      <c r="F214" s="573" t="s">
        <v>452</v>
      </c>
      <c r="G214" s="561">
        <v>6564</v>
      </c>
      <c r="H214" s="578"/>
      <c r="I214" s="579"/>
      <c r="J214" s="580"/>
      <c r="K214" s="580"/>
      <c r="L214" s="578"/>
      <c r="M214" s="579"/>
      <c r="N214" s="578"/>
      <c r="O214" s="579"/>
      <c r="P214" s="578"/>
      <c r="Q214" s="560">
        <f t="shared" si="12"/>
        <v>6564</v>
      </c>
      <c r="R214" s="489"/>
    </row>
    <row r="215" spans="1:18" s="1" customFormat="1" ht="14.45" hidden="1" customHeight="1" x14ac:dyDescent="0.25">
      <c r="A215" s="557">
        <v>196</v>
      </c>
      <c r="B215" s="556">
        <v>12</v>
      </c>
      <c r="C215" s="557" t="s">
        <v>2124</v>
      </c>
      <c r="D215" s="557" t="str">
        <f>MID(E215,1,1)</f>
        <v>3</v>
      </c>
      <c r="E215" s="557">
        <v>375</v>
      </c>
      <c r="F215" s="573" t="s">
        <v>510</v>
      </c>
      <c r="G215" s="561">
        <v>4920</v>
      </c>
      <c r="H215" s="578"/>
      <c r="I215" s="579"/>
      <c r="J215" s="580"/>
      <c r="K215" s="580"/>
      <c r="L215" s="578"/>
      <c r="M215" s="579"/>
      <c r="N215" s="578"/>
      <c r="O215" s="579"/>
      <c r="P215" s="578"/>
      <c r="Q215" s="560">
        <f t="shared" si="12"/>
        <v>4920</v>
      </c>
      <c r="R215" s="489"/>
    </row>
    <row r="216" spans="1:18" s="1" customFormat="1" ht="14.45" hidden="1" customHeight="1" x14ac:dyDescent="0.25">
      <c r="A216" s="557">
        <v>197</v>
      </c>
      <c r="B216" s="556">
        <v>13</v>
      </c>
      <c r="C216" s="557" t="s">
        <v>1820</v>
      </c>
      <c r="D216" s="557">
        <v>1</v>
      </c>
      <c r="E216" s="557">
        <v>113</v>
      </c>
      <c r="F216" s="573" t="s">
        <v>349</v>
      </c>
      <c r="G216" s="561">
        <v>661210.00559999992</v>
      </c>
      <c r="H216" s="578"/>
      <c r="I216" s="579"/>
      <c r="J216" s="580"/>
      <c r="K216" s="580"/>
      <c r="L216" s="578"/>
      <c r="M216" s="579"/>
      <c r="N216" s="578"/>
      <c r="O216" s="579"/>
      <c r="P216" s="578"/>
      <c r="Q216" s="560">
        <f t="shared" si="12"/>
        <v>661210.00559999992</v>
      </c>
      <c r="R216" s="489"/>
    </row>
    <row r="217" spans="1:18" s="1" customFormat="1" ht="14.45" customHeight="1" x14ac:dyDescent="0.25">
      <c r="A217" s="557">
        <v>198</v>
      </c>
      <c r="B217" s="556">
        <v>13</v>
      </c>
      <c r="C217" s="557" t="s">
        <v>1820</v>
      </c>
      <c r="D217" s="557">
        <v>1</v>
      </c>
      <c r="E217" s="557">
        <v>132</v>
      </c>
      <c r="F217" s="576" t="s">
        <v>358</v>
      </c>
      <c r="G217" s="561">
        <v>99634.602782691029</v>
      </c>
      <c r="H217" s="578"/>
      <c r="I217" s="579"/>
      <c r="J217" s="580"/>
      <c r="K217" s="580"/>
      <c r="L217" s="578"/>
      <c r="M217" s="579"/>
      <c r="N217" s="578"/>
      <c r="O217" s="579"/>
      <c r="P217" s="578"/>
      <c r="Q217" s="560">
        <f t="shared" si="12"/>
        <v>99634.602782691029</v>
      </c>
      <c r="R217" s="489"/>
    </row>
    <row r="218" spans="1:18" s="1" customFormat="1" ht="14.45" hidden="1" customHeight="1" x14ac:dyDescent="0.25">
      <c r="A218" s="557">
        <v>199</v>
      </c>
      <c r="B218" s="556">
        <v>13</v>
      </c>
      <c r="C218" s="557" t="s">
        <v>1820</v>
      </c>
      <c r="D218" s="557" t="str">
        <f>MID(E218,1,1)</f>
        <v>2</v>
      </c>
      <c r="E218" s="557">
        <v>211</v>
      </c>
      <c r="F218" s="575" t="s">
        <v>384</v>
      </c>
      <c r="G218" s="561">
        <v>9960</v>
      </c>
      <c r="H218" s="578"/>
      <c r="I218" s="579">
        <v>0</v>
      </c>
      <c r="J218" s="580">
        <v>0</v>
      </c>
      <c r="K218" s="580">
        <v>0</v>
      </c>
      <c r="L218" s="578">
        <v>0</v>
      </c>
      <c r="M218" s="579">
        <v>0</v>
      </c>
      <c r="N218" s="578">
        <v>0</v>
      </c>
      <c r="O218" s="579">
        <v>0</v>
      </c>
      <c r="P218" s="578">
        <v>0</v>
      </c>
      <c r="Q218" s="560">
        <f t="shared" si="12"/>
        <v>9960</v>
      </c>
      <c r="R218" s="489"/>
    </row>
    <row r="219" spans="1:18" s="1" customFormat="1" ht="14.45" hidden="1" customHeight="1" x14ac:dyDescent="0.25">
      <c r="A219" s="557">
        <v>200</v>
      </c>
      <c r="B219" s="556">
        <v>13</v>
      </c>
      <c r="C219" s="557" t="s">
        <v>1820</v>
      </c>
      <c r="D219" s="557" t="str">
        <f>MID(E219,1,1)</f>
        <v>2</v>
      </c>
      <c r="E219" s="557">
        <v>213</v>
      </c>
      <c r="F219" s="575" t="s">
        <v>386</v>
      </c>
      <c r="G219" s="561">
        <v>5760</v>
      </c>
      <c r="H219" s="578"/>
      <c r="I219" s="579">
        <v>0</v>
      </c>
      <c r="J219" s="580">
        <v>0</v>
      </c>
      <c r="K219" s="580">
        <v>0</v>
      </c>
      <c r="L219" s="578">
        <v>0</v>
      </c>
      <c r="M219" s="579">
        <v>0</v>
      </c>
      <c r="N219" s="578">
        <v>0</v>
      </c>
      <c r="O219" s="579">
        <v>0</v>
      </c>
      <c r="P219" s="578">
        <v>0</v>
      </c>
      <c r="Q219" s="560">
        <f t="shared" si="12"/>
        <v>5760</v>
      </c>
      <c r="R219" s="489"/>
    </row>
    <row r="220" spans="1:18" s="1" customFormat="1" ht="14.45" hidden="1" customHeight="1" x14ac:dyDescent="0.25">
      <c r="A220" s="557">
        <v>201</v>
      </c>
      <c r="B220" s="556">
        <v>13</v>
      </c>
      <c r="C220" s="557" t="s">
        <v>1820</v>
      </c>
      <c r="D220" s="557">
        <v>2</v>
      </c>
      <c r="E220" s="557">
        <v>218</v>
      </c>
      <c r="F220" s="575" t="s">
        <v>391</v>
      </c>
      <c r="G220" s="561">
        <v>100000</v>
      </c>
      <c r="H220" s="578"/>
      <c r="I220" s="579"/>
      <c r="J220" s="580"/>
      <c r="K220" s="580"/>
      <c r="L220" s="578"/>
      <c r="M220" s="579"/>
      <c r="N220" s="578"/>
      <c r="O220" s="579"/>
      <c r="P220" s="578"/>
      <c r="Q220" s="560">
        <f t="shared" si="12"/>
        <v>100000</v>
      </c>
      <c r="R220" s="489"/>
    </row>
    <row r="221" spans="1:18" s="1" customFormat="1" ht="14.45" hidden="1" customHeight="1" x14ac:dyDescent="0.25">
      <c r="A221" s="557">
        <v>202</v>
      </c>
      <c r="B221" s="556">
        <v>13</v>
      </c>
      <c r="C221" s="557" t="s">
        <v>1820</v>
      </c>
      <c r="D221" s="557" t="str">
        <f t="shared" ref="D221:D228" si="13">MID(E221,1,1)</f>
        <v>2</v>
      </c>
      <c r="E221" s="557">
        <v>261</v>
      </c>
      <c r="F221" s="573" t="s">
        <v>425</v>
      </c>
      <c r="G221" s="561">
        <v>7200</v>
      </c>
      <c r="H221" s="578"/>
      <c r="I221" s="579">
        <v>0</v>
      </c>
      <c r="J221" s="580">
        <v>0</v>
      </c>
      <c r="K221" s="580">
        <v>0</v>
      </c>
      <c r="L221" s="578">
        <v>0</v>
      </c>
      <c r="M221" s="579">
        <v>0</v>
      </c>
      <c r="N221" s="578">
        <v>0</v>
      </c>
      <c r="O221" s="579">
        <v>0</v>
      </c>
      <c r="P221" s="578">
        <v>0</v>
      </c>
      <c r="Q221" s="560">
        <f t="shared" si="12"/>
        <v>7200</v>
      </c>
      <c r="R221" s="489"/>
    </row>
    <row r="222" spans="1:18" s="1" customFormat="1" ht="14.45" hidden="1" customHeight="1" x14ac:dyDescent="0.25">
      <c r="A222" s="557">
        <v>203</v>
      </c>
      <c r="B222" s="556">
        <v>13</v>
      </c>
      <c r="C222" s="557" t="s">
        <v>1820</v>
      </c>
      <c r="D222" s="557" t="str">
        <f t="shared" si="13"/>
        <v>2</v>
      </c>
      <c r="E222" s="557">
        <v>294</v>
      </c>
      <c r="F222" s="573" t="s">
        <v>441</v>
      </c>
      <c r="G222" s="561">
        <v>2000</v>
      </c>
      <c r="H222" s="578"/>
      <c r="I222" s="579">
        <v>0</v>
      </c>
      <c r="J222" s="580">
        <v>0</v>
      </c>
      <c r="K222" s="580">
        <v>0</v>
      </c>
      <c r="L222" s="578">
        <v>0</v>
      </c>
      <c r="M222" s="579">
        <v>0</v>
      </c>
      <c r="N222" s="578">
        <v>0</v>
      </c>
      <c r="O222" s="579">
        <v>0</v>
      </c>
      <c r="P222" s="578">
        <v>0</v>
      </c>
      <c r="Q222" s="560">
        <f t="shared" si="12"/>
        <v>2000</v>
      </c>
      <c r="R222" s="489"/>
    </row>
    <row r="223" spans="1:18" s="1" customFormat="1" ht="14.45" hidden="1" customHeight="1" x14ac:dyDescent="0.25">
      <c r="A223" s="557">
        <v>204</v>
      </c>
      <c r="B223" s="556">
        <v>13</v>
      </c>
      <c r="C223" s="557" t="s">
        <v>1820</v>
      </c>
      <c r="D223" s="557" t="str">
        <f t="shared" si="13"/>
        <v>3</v>
      </c>
      <c r="E223" s="557">
        <v>318</v>
      </c>
      <c r="F223" s="573" t="s">
        <v>455</v>
      </c>
      <c r="G223" s="561">
        <v>2640</v>
      </c>
      <c r="H223" s="578"/>
      <c r="I223" s="579">
        <v>0</v>
      </c>
      <c r="J223" s="580">
        <v>0</v>
      </c>
      <c r="K223" s="580">
        <v>0</v>
      </c>
      <c r="L223" s="578">
        <v>0</v>
      </c>
      <c r="M223" s="579">
        <v>0</v>
      </c>
      <c r="N223" s="578">
        <v>0</v>
      </c>
      <c r="O223" s="579">
        <v>0</v>
      </c>
      <c r="P223" s="578">
        <v>0</v>
      </c>
      <c r="Q223" s="560">
        <f t="shared" si="12"/>
        <v>2640</v>
      </c>
      <c r="R223" s="489"/>
    </row>
    <row r="224" spans="1:18" s="1" customFormat="1" ht="14.45" hidden="1" customHeight="1" x14ac:dyDescent="0.25">
      <c r="A224" s="557">
        <v>205</v>
      </c>
      <c r="B224" s="556">
        <v>13</v>
      </c>
      <c r="C224" s="557" t="s">
        <v>1820</v>
      </c>
      <c r="D224" s="557" t="str">
        <f t="shared" si="13"/>
        <v>3</v>
      </c>
      <c r="E224" s="557">
        <v>353</v>
      </c>
      <c r="F224" s="573" t="s">
        <v>490</v>
      </c>
      <c r="G224" s="561">
        <v>8000</v>
      </c>
      <c r="H224" s="578"/>
      <c r="I224" s="579">
        <v>0</v>
      </c>
      <c r="J224" s="580">
        <v>0</v>
      </c>
      <c r="K224" s="580">
        <v>0</v>
      </c>
      <c r="L224" s="578">
        <v>0</v>
      </c>
      <c r="M224" s="579">
        <v>0</v>
      </c>
      <c r="N224" s="578">
        <v>0</v>
      </c>
      <c r="O224" s="579">
        <v>0</v>
      </c>
      <c r="P224" s="578">
        <v>0</v>
      </c>
      <c r="Q224" s="560">
        <f t="shared" si="12"/>
        <v>8000</v>
      </c>
      <c r="R224" s="489"/>
    </row>
    <row r="225" spans="1:18" s="1" customFormat="1" ht="14.45" hidden="1" customHeight="1" x14ac:dyDescent="0.25">
      <c r="A225" s="557">
        <v>206</v>
      </c>
      <c r="B225" s="556">
        <v>13</v>
      </c>
      <c r="C225" s="557" t="s">
        <v>1820</v>
      </c>
      <c r="D225" s="557" t="str">
        <f t="shared" si="13"/>
        <v>3</v>
      </c>
      <c r="E225" s="557">
        <v>361</v>
      </c>
      <c r="F225" s="573" t="s">
        <v>498</v>
      </c>
      <c r="G225" s="561">
        <v>3000</v>
      </c>
      <c r="H225" s="578"/>
      <c r="I225" s="579">
        <v>0</v>
      </c>
      <c r="J225" s="580">
        <v>0</v>
      </c>
      <c r="K225" s="580">
        <v>0</v>
      </c>
      <c r="L225" s="578">
        <v>0</v>
      </c>
      <c r="M225" s="579">
        <v>0</v>
      </c>
      <c r="N225" s="578">
        <v>0</v>
      </c>
      <c r="O225" s="579">
        <v>0</v>
      </c>
      <c r="P225" s="578">
        <v>0</v>
      </c>
      <c r="Q225" s="560">
        <f t="shared" si="12"/>
        <v>3000</v>
      </c>
      <c r="R225" s="489"/>
    </row>
    <row r="226" spans="1:18" s="1" customFormat="1" ht="14.45" hidden="1" customHeight="1" x14ac:dyDescent="0.25">
      <c r="A226" s="557">
        <v>207</v>
      </c>
      <c r="B226" s="556">
        <v>13</v>
      </c>
      <c r="C226" s="557" t="s">
        <v>1820</v>
      </c>
      <c r="D226" s="557" t="str">
        <f t="shared" si="13"/>
        <v>3</v>
      </c>
      <c r="E226" s="557">
        <v>372</v>
      </c>
      <c r="F226" s="573" t="s">
        <v>507</v>
      </c>
      <c r="G226" s="561">
        <v>2400</v>
      </c>
      <c r="H226" s="578"/>
      <c r="I226" s="579">
        <v>0</v>
      </c>
      <c r="J226" s="580">
        <v>0</v>
      </c>
      <c r="K226" s="580">
        <v>0</v>
      </c>
      <c r="L226" s="578">
        <v>0</v>
      </c>
      <c r="M226" s="579">
        <v>0</v>
      </c>
      <c r="N226" s="578">
        <v>0</v>
      </c>
      <c r="O226" s="579">
        <v>0</v>
      </c>
      <c r="P226" s="578">
        <v>0</v>
      </c>
      <c r="Q226" s="560">
        <f t="shared" si="12"/>
        <v>2400</v>
      </c>
      <c r="R226" s="489"/>
    </row>
    <row r="227" spans="1:18" s="1" customFormat="1" ht="14.45" hidden="1" customHeight="1" x14ac:dyDescent="0.25">
      <c r="A227" s="557">
        <v>208</v>
      </c>
      <c r="B227" s="556">
        <v>13</v>
      </c>
      <c r="C227" s="557" t="s">
        <v>1820</v>
      </c>
      <c r="D227" s="557" t="str">
        <f t="shared" si="13"/>
        <v>3</v>
      </c>
      <c r="E227" s="557">
        <v>375</v>
      </c>
      <c r="F227" s="573" t="s">
        <v>510</v>
      </c>
      <c r="G227" s="561">
        <v>3000</v>
      </c>
      <c r="H227" s="578"/>
      <c r="I227" s="579">
        <v>0</v>
      </c>
      <c r="J227" s="580">
        <v>0</v>
      </c>
      <c r="K227" s="580">
        <v>0</v>
      </c>
      <c r="L227" s="578">
        <v>0</v>
      </c>
      <c r="M227" s="579">
        <v>0</v>
      </c>
      <c r="N227" s="578">
        <v>0</v>
      </c>
      <c r="O227" s="579">
        <v>0</v>
      </c>
      <c r="P227" s="578">
        <v>0</v>
      </c>
      <c r="Q227" s="560">
        <f t="shared" si="12"/>
        <v>3000</v>
      </c>
      <c r="R227" s="489"/>
    </row>
    <row r="228" spans="1:18" s="1" customFormat="1" ht="14.45" hidden="1" customHeight="1" x14ac:dyDescent="0.25">
      <c r="A228" s="557">
        <v>209</v>
      </c>
      <c r="B228" s="556">
        <v>13</v>
      </c>
      <c r="C228" s="557" t="s">
        <v>1820</v>
      </c>
      <c r="D228" s="557" t="str">
        <f t="shared" si="13"/>
        <v>5</v>
      </c>
      <c r="E228" s="557">
        <v>519</v>
      </c>
      <c r="F228" s="573" t="s">
        <v>593</v>
      </c>
      <c r="G228" s="561">
        <v>3600</v>
      </c>
      <c r="H228" s="578"/>
      <c r="I228" s="579">
        <v>0</v>
      </c>
      <c r="J228" s="580">
        <v>0</v>
      </c>
      <c r="K228" s="580">
        <v>0</v>
      </c>
      <c r="L228" s="578">
        <v>0</v>
      </c>
      <c r="M228" s="579">
        <v>0</v>
      </c>
      <c r="N228" s="578">
        <v>0</v>
      </c>
      <c r="O228" s="579">
        <v>0</v>
      </c>
      <c r="P228" s="578">
        <v>0</v>
      </c>
      <c r="Q228" s="560">
        <f t="shared" si="12"/>
        <v>3600</v>
      </c>
      <c r="R228" s="489"/>
    </row>
    <row r="229" spans="1:18" s="1" customFormat="1" ht="14.45" hidden="1" customHeight="1" x14ac:dyDescent="0.25">
      <c r="A229" s="557">
        <v>210</v>
      </c>
      <c r="B229" s="556">
        <v>14</v>
      </c>
      <c r="C229" s="557" t="s">
        <v>1814</v>
      </c>
      <c r="D229" s="557">
        <v>1</v>
      </c>
      <c r="E229" s="557">
        <v>113</v>
      </c>
      <c r="F229" s="573" t="s">
        <v>349</v>
      </c>
      <c r="G229" s="561">
        <v>3947781.3096000007</v>
      </c>
      <c r="H229" s="578"/>
      <c r="I229" s="579"/>
      <c r="J229" s="580"/>
      <c r="K229" s="580"/>
      <c r="L229" s="578"/>
      <c r="M229" s="579"/>
      <c r="N229" s="578"/>
      <c r="O229" s="579"/>
      <c r="P229" s="578"/>
      <c r="Q229" s="560">
        <f t="shared" si="12"/>
        <v>3947781.3096000007</v>
      </c>
      <c r="R229" s="489"/>
    </row>
    <row r="230" spans="1:18" s="1" customFormat="1" ht="14.45" hidden="1" customHeight="1" x14ac:dyDescent="0.25">
      <c r="A230" s="557">
        <v>211</v>
      </c>
      <c r="B230" s="556">
        <v>14</v>
      </c>
      <c r="C230" s="557" t="s">
        <v>1814</v>
      </c>
      <c r="D230" s="557">
        <v>1</v>
      </c>
      <c r="E230" s="557">
        <v>113</v>
      </c>
      <c r="F230" s="573" t="s">
        <v>349</v>
      </c>
      <c r="G230" s="561">
        <v>769151</v>
      </c>
      <c r="H230" s="578"/>
      <c r="I230" s="579"/>
      <c r="J230" s="580"/>
      <c r="K230" s="580"/>
      <c r="L230" s="578"/>
      <c r="M230" s="579"/>
      <c r="N230" s="578"/>
      <c r="O230" s="579"/>
      <c r="P230" s="578"/>
      <c r="Q230" s="560">
        <f t="shared" si="12"/>
        <v>769151</v>
      </c>
      <c r="R230" s="489"/>
    </row>
    <row r="231" spans="1:18" s="1" customFormat="1" ht="14.45" hidden="1" customHeight="1" x14ac:dyDescent="0.25">
      <c r="A231" s="557">
        <v>212</v>
      </c>
      <c r="B231" s="556">
        <v>14</v>
      </c>
      <c r="C231" s="557" t="s">
        <v>1814</v>
      </c>
      <c r="D231" s="557">
        <v>1</v>
      </c>
      <c r="E231" s="557">
        <v>122</v>
      </c>
      <c r="F231" s="574" t="s">
        <v>353</v>
      </c>
      <c r="G231" s="561">
        <v>238395.8676</v>
      </c>
      <c r="H231" s="578"/>
      <c r="I231" s="579"/>
      <c r="J231" s="580"/>
      <c r="K231" s="580"/>
      <c r="L231" s="578"/>
      <c r="M231" s="579"/>
      <c r="N231" s="578"/>
      <c r="O231" s="579"/>
      <c r="P231" s="578"/>
      <c r="Q231" s="560">
        <f t="shared" si="12"/>
        <v>238395.8676</v>
      </c>
      <c r="R231" s="489"/>
    </row>
    <row r="232" spans="1:18" s="1" customFormat="1" ht="14.45" customHeight="1" x14ac:dyDescent="0.25">
      <c r="A232" s="557">
        <v>213</v>
      </c>
      <c r="B232" s="556">
        <v>14</v>
      </c>
      <c r="C232" s="557" t="s">
        <v>1814</v>
      </c>
      <c r="D232" s="557">
        <v>1</v>
      </c>
      <c r="E232" s="557">
        <v>132</v>
      </c>
      <c r="F232" s="574" t="s">
        <v>358</v>
      </c>
      <c r="G232" s="561">
        <v>594872.46007114532</v>
      </c>
      <c r="H232" s="578"/>
      <c r="I232" s="579"/>
      <c r="J232" s="580"/>
      <c r="K232" s="580"/>
      <c r="L232" s="578"/>
      <c r="M232" s="579"/>
      <c r="N232" s="578"/>
      <c r="O232" s="579"/>
      <c r="P232" s="578"/>
      <c r="Q232" s="560">
        <f t="shared" si="12"/>
        <v>594872.46007114532</v>
      </c>
      <c r="R232" s="489"/>
    </row>
    <row r="233" spans="1:18" s="1" customFormat="1" ht="14.45" customHeight="1" x14ac:dyDescent="0.25">
      <c r="A233" s="557">
        <v>214</v>
      </c>
      <c r="B233" s="556">
        <v>14</v>
      </c>
      <c r="C233" s="557" t="s">
        <v>1814</v>
      </c>
      <c r="D233" s="557">
        <v>1</v>
      </c>
      <c r="E233" s="557">
        <v>132</v>
      </c>
      <c r="F233" s="574" t="s">
        <v>358</v>
      </c>
      <c r="G233" s="561">
        <v>35922.743715602664</v>
      </c>
      <c r="H233" s="578"/>
      <c r="I233" s="579"/>
      <c r="J233" s="580"/>
      <c r="K233" s="580"/>
      <c r="L233" s="578"/>
      <c r="M233" s="579"/>
      <c r="N233" s="578"/>
      <c r="O233" s="579"/>
      <c r="P233" s="578"/>
      <c r="Q233" s="560">
        <f t="shared" si="12"/>
        <v>35922.743715602664</v>
      </c>
      <c r="R233" s="489"/>
    </row>
    <row r="234" spans="1:18" s="1" customFormat="1" ht="14.45" customHeight="1" x14ac:dyDescent="0.25">
      <c r="A234" s="557">
        <v>215</v>
      </c>
      <c r="B234" s="556">
        <v>14</v>
      </c>
      <c r="C234" s="557" t="s">
        <v>1814</v>
      </c>
      <c r="D234" s="557">
        <v>1</v>
      </c>
      <c r="E234" s="557">
        <v>132</v>
      </c>
      <c r="F234" s="574" t="s">
        <v>358</v>
      </c>
      <c r="G234" s="561">
        <v>115899.72</v>
      </c>
      <c r="H234" s="578"/>
      <c r="I234" s="579"/>
      <c r="J234" s="580"/>
      <c r="K234" s="580"/>
      <c r="L234" s="578"/>
      <c r="M234" s="579"/>
      <c r="N234" s="578"/>
      <c r="O234" s="579"/>
      <c r="P234" s="578"/>
      <c r="Q234" s="560">
        <f t="shared" si="12"/>
        <v>115899.72</v>
      </c>
      <c r="R234" s="489"/>
    </row>
    <row r="235" spans="1:18" s="1" customFormat="1" hidden="1" x14ac:dyDescent="0.25">
      <c r="A235" s="557">
        <v>216</v>
      </c>
      <c r="B235" s="556">
        <v>14</v>
      </c>
      <c r="C235" s="557" t="s">
        <v>1814</v>
      </c>
      <c r="D235" s="557" t="str">
        <f t="shared" ref="D235:D264" si="14">MID(E235,1,1)</f>
        <v>2</v>
      </c>
      <c r="E235" s="557">
        <v>242</v>
      </c>
      <c r="F235" s="573" t="s">
        <v>408</v>
      </c>
      <c r="G235" s="561">
        <v>400000</v>
      </c>
      <c r="H235" s="578"/>
      <c r="I235" s="579">
        <v>0</v>
      </c>
      <c r="J235" s="580">
        <v>0</v>
      </c>
      <c r="K235" s="580">
        <v>0</v>
      </c>
      <c r="L235" s="578">
        <v>0</v>
      </c>
      <c r="M235" s="579">
        <v>0</v>
      </c>
      <c r="N235" s="578">
        <v>0</v>
      </c>
      <c r="O235" s="579">
        <v>0</v>
      </c>
      <c r="P235" s="578">
        <v>0</v>
      </c>
      <c r="Q235" s="560">
        <f t="shared" si="12"/>
        <v>400000</v>
      </c>
      <c r="R235" s="489"/>
    </row>
    <row r="236" spans="1:18" s="1" customFormat="1" ht="14.45" hidden="1" customHeight="1" x14ac:dyDescent="0.25">
      <c r="A236" s="557">
        <v>217</v>
      </c>
      <c r="B236" s="556">
        <v>14</v>
      </c>
      <c r="C236" s="557" t="s">
        <v>1814</v>
      </c>
      <c r="D236" s="557" t="str">
        <f t="shared" si="14"/>
        <v>2</v>
      </c>
      <c r="E236" s="557">
        <v>243</v>
      </c>
      <c r="F236" s="573" t="s">
        <v>409</v>
      </c>
      <c r="G236" s="561">
        <v>10000</v>
      </c>
      <c r="H236" s="578"/>
      <c r="I236" s="579">
        <v>0</v>
      </c>
      <c r="J236" s="580">
        <v>0</v>
      </c>
      <c r="K236" s="580">
        <v>0</v>
      </c>
      <c r="L236" s="578">
        <v>0</v>
      </c>
      <c r="M236" s="579">
        <v>0</v>
      </c>
      <c r="N236" s="578">
        <v>0</v>
      </c>
      <c r="O236" s="579">
        <v>0</v>
      </c>
      <c r="P236" s="578">
        <v>0</v>
      </c>
      <c r="Q236" s="560">
        <f t="shared" si="12"/>
        <v>10000</v>
      </c>
      <c r="R236" s="489"/>
    </row>
    <row r="237" spans="1:18" s="1" customFormat="1" ht="14.45" hidden="1" customHeight="1" x14ac:dyDescent="0.25">
      <c r="A237" s="557">
        <v>218</v>
      </c>
      <c r="B237" s="556">
        <v>14</v>
      </c>
      <c r="C237" s="557" t="s">
        <v>1814</v>
      </c>
      <c r="D237" s="557" t="str">
        <f t="shared" si="14"/>
        <v>2</v>
      </c>
      <c r="E237" s="557">
        <v>244</v>
      </c>
      <c r="F237" s="573" t="s">
        <v>410</v>
      </c>
      <c r="G237" s="561">
        <v>50000</v>
      </c>
      <c r="H237" s="578"/>
      <c r="I237" s="579">
        <v>0</v>
      </c>
      <c r="J237" s="580">
        <v>0</v>
      </c>
      <c r="K237" s="580">
        <v>0</v>
      </c>
      <c r="L237" s="578">
        <v>0</v>
      </c>
      <c r="M237" s="579">
        <v>0</v>
      </c>
      <c r="N237" s="578">
        <v>0</v>
      </c>
      <c r="O237" s="579">
        <v>0</v>
      </c>
      <c r="P237" s="578">
        <v>0</v>
      </c>
      <c r="Q237" s="560">
        <f t="shared" si="12"/>
        <v>50000</v>
      </c>
      <c r="R237" s="489"/>
    </row>
    <row r="238" spans="1:18" s="1" customFormat="1" ht="14.45" hidden="1" customHeight="1" x14ac:dyDescent="0.25">
      <c r="A238" s="557">
        <v>219</v>
      </c>
      <c r="B238" s="556">
        <v>14</v>
      </c>
      <c r="C238" s="557" t="s">
        <v>1814</v>
      </c>
      <c r="D238" s="557" t="str">
        <f t="shared" si="14"/>
        <v>2</v>
      </c>
      <c r="E238" s="557">
        <v>245</v>
      </c>
      <c r="F238" s="573" t="s">
        <v>411</v>
      </c>
      <c r="G238" s="561">
        <v>10000</v>
      </c>
      <c r="H238" s="578"/>
      <c r="I238" s="579">
        <v>0</v>
      </c>
      <c r="J238" s="580">
        <v>0</v>
      </c>
      <c r="K238" s="580">
        <v>0</v>
      </c>
      <c r="L238" s="578">
        <v>0</v>
      </c>
      <c r="M238" s="579">
        <v>0</v>
      </c>
      <c r="N238" s="578">
        <v>0</v>
      </c>
      <c r="O238" s="579">
        <v>0</v>
      </c>
      <c r="P238" s="578">
        <v>0</v>
      </c>
      <c r="Q238" s="560">
        <f t="shared" si="12"/>
        <v>10000</v>
      </c>
      <c r="R238" s="489"/>
    </row>
    <row r="239" spans="1:18" s="1" customFormat="1" ht="14.45" hidden="1" customHeight="1" x14ac:dyDescent="0.25">
      <c r="A239" s="557">
        <v>220</v>
      </c>
      <c r="B239" s="556">
        <v>14</v>
      </c>
      <c r="C239" s="557" t="s">
        <v>1814</v>
      </c>
      <c r="D239" s="557" t="str">
        <f t="shared" si="14"/>
        <v>2</v>
      </c>
      <c r="E239" s="557">
        <v>247</v>
      </c>
      <c r="F239" s="573" t="s">
        <v>413</v>
      </c>
      <c r="G239" s="561">
        <v>315000</v>
      </c>
      <c r="H239" s="578"/>
      <c r="I239" s="579">
        <v>0</v>
      </c>
      <c r="J239" s="580">
        <v>0</v>
      </c>
      <c r="K239" s="580">
        <v>0</v>
      </c>
      <c r="L239" s="578">
        <v>0</v>
      </c>
      <c r="M239" s="579">
        <v>0</v>
      </c>
      <c r="N239" s="578">
        <v>0</v>
      </c>
      <c r="O239" s="579">
        <v>0</v>
      </c>
      <c r="P239" s="578">
        <v>0</v>
      </c>
      <c r="Q239" s="560">
        <f t="shared" si="12"/>
        <v>315000</v>
      </c>
      <c r="R239" s="489"/>
    </row>
    <row r="240" spans="1:18" s="1" customFormat="1" ht="14.45" hidden="1" customHeight="1" x14ac:dyDescent="0.25">
      <c r="A240" s="557">
        <v>221</v>
      </c>
      <c r="B240" s="556">
        <v>14</v>
      </c>
      <c r="C240" s="557" t="s">
        <v>1814</v>
      </c>
      <c r="D240" s="557" t="str">
        <f t="shared" si="14"/>
        <v>2</v>
      </c>
      <c r="E240" s="557">
        <v>248</v>
      </c>
      <c r="F240" s="573" t="s">
        <v>414</v>
      </c>
      <c r="G240" s="561">
        <v>50000</v>
      </c>
      <c r="H240" s="578"/>
      <c r="I240" s="579">
        <v>0</v>
      </c>
      <c r="J240" s="580">
        <v>0</v>
      </c>
      <c r="K240" s="580">
        <v>0</v>
      </c>
      <c r="L240" s="578">
        <v>0</v>
      </c>
      <c r="M240" s="579">
        <v>0</v>
      </c>
      <c r="N240" s="578">
        <v>0</v>
      </c>
      <c r="O240" s="579">
        <v>0</v>
      </c>
      <c r="P240" s="578">
        <v>0</v>
      </c>
      <c r="Q240" s="560">
        <f t="shared" si="12"/>
        <v>50000</v>
      </c>
      <c r="R240" s="489"/>
    </row>
    <row r="241" spans="1:18" s="1" customFormat="1" ht="14.45" hidden="1" customHeight="1" x14ac:dyDescent="0.25">
      <c r="A241" s="557">
        <v>222</v>
      </c>
      <c r="B241" s="556">
        <v>14</v>
      </c>
      <c r="C241" s="557" t="s">
        <v>1814</v>
      </c>
      <c r="D241" s="557" t="str">
        <f t="shared" si="14"/>
        <v>2</v>
      </c>
      <c r="E241" s="557">
        <v>249</v>
      </c>
      <c r="F241" s="573" t="s">
        <v>415</v>
      </c>
      <c r="G241" s="561">
        <v>350000</v>
      </c>
      <c r="H241" s="578"/>
      <c r="I241" s="579">
        <v>0</v>
      </c>
      <c r="J241" s="580">
        <v>0</v>
      </c>
      <c r="K241" s="580">
        <v>0</v>
      </c>
      <c r="L241" s="578">
        <v>0</v>
      </c>
      <c r="M241" s="579">
        <v>0</v>
      </c>
      <c r="N241" s="578">
        <v>0</v>
      </c>
      <c r="O241" s="579">
        <v>0</v>
      </c>
      <c r="P241" s="578">
        <v>0</v>
      </c>
      <c r="Q241" s="560">
        <f t="shared" si="12"/>
        <v>350000</v>
      </c>
      <c r="R241" s="489"/>
    </row>
    <row r="242" spans="1:18" s="1" customFormat="1" ht="14.45" hidden="1" customHeight="1" x14ac:dyDescent="0.25">
      <c r="A242" s="557">
        <v>223</v>
      </c>
      <c r="B242" s="556">
        <v>14</v>
      </c>
      <c r="C242" s="557" t="s">
        <v>1814</v>
      </c>
      <c r="D242" s="557" t="str">
        <f t="shared" si="14"/>
        <v>2</v>
      </c>
      <c r="E242" s="557">
        <v>261</v>
      </c>
      <c r="F242" s="573" t="s">
        <v>425</v>
      </c>
      <c r="G242" s="561">
        <v>1500000</v>
      </c>
      <c r="H242" s="578"/>
      <c r="I242" s="579">
        <v>0</v>
      </c>
      <c r="J242" s="580">
        <v>0</v>
      </c>
      <c r="K242" s="580">
        <v>0</v>
      </c>
      <c r="L242" s="578">
        <v>0</v>
      </c>
      <c r="M242" s="579">
        <v>0</v>
      </c>
      <c r="N242" s="578">
        <v>0</v>
      </c>
      <c r="O242" s="579">
        <v>0</v>
      </c>
      <c r="P242" s="578">
        <v>0</v>
      </c>
      <c r="Q242" s="560">
        <f t="shared" si="12"/>
        <v>1500000</v>
      </c>
      <c r="R242" s="489"/>
    </row>
    <row r="243" spans="1:18" s="1" customFormat="1" ht="14.45" hidden="1" customHeight="1" x14ac:dyDescent="0.25">
      <c r="A243" s="557">
        <v>224</v>
      </c>
      <c r="B243" s="556">
        <v>14</v>
      </c>
      <c r="C243" s="557" t="s">
        <v>1814</v>
      </c>
      <c r="D243" s="557" t="str">
        <f t="shared" si="14"/>
        <v>2</v>
      </c>
      <c r="E243" s="557">
        <v>272</v>
      </c>
      <c r="F243" s="573" t="s">
        <v>429</v>
      </c>
      <c r="G243" s="561">
        <v>50000</v>
      </c>
      <c r="H243" s="578"/>
      <c r="I243" s="579">
        <v>0</v>
      </c>
      <c r="J243" s="580">
        <v>0</v>
      </c>
      <c r="K243" s="580">
        <v>0</v>
      </c>
      <c r="L243" s="578">
        <v>0</v>
      </c>
      <c r="M243" s="579">
        <v>0</v>
      </c>
      <c r="N243" s="578">
        <v>0</v>
      </c>
      <c r="O243" s="579">
        <v>0</v>
      </c>
      <c r="P243" s="578">
        <v>0</v>
      </c>
      <c r="Q243" s="560">
        <f t="shared" si="12"/>
        <v>50000</v>
      </c>
      <c r="R243" s="489"/>
    </row>
    <row r="244" spans="1:18" s="1" customFormat="1" ht="14.45" hidden="1" customHeight="1" x14ac:dyDescent="0.25">
      <c r="A244" s="557">
        <v>225</v>
      </c>
      <c r="B244" s="556">
        <v>14</v>
      </c>
      <c r="C244" s="557" t="s">
        <v>1814</v>
      </c>
      <c r="D244" s="557" t="str">
        <f t="shared" si="14"/>
        <v>2</v>
      </c>
      <c r="E244" s="557">
        <v>291</v>
      </c>
      <c r="F244" s="573" t="s">
        <v>438</v>
      </c>
      <c r="G244" s="561">
        <v>120000</v>
      </c>
      <c r="H244" s="578"/>
      <c r="I244" s="579">
        <v>0</v>
      </c>
      <c r="J244" s="580">
        <v>0</v>
      </c>
      <c r="K244" s="580">
        <v>0</v>
      </c>
      <c r="L244" s="578">
        <v>0</v>
      </c>
      <c r="M244" s="579">
        <v>0</v>
      </c>
      <c r="N244" s="578">
        <v>0</v>
      </c>
      <c r="O244" s="579">
        <v>0</v>
      </c>
      <c r="P244" s="578">
        <v>0</v>
      </c>
      <c r="Q244" s="560">
        <f t="shared" si="12"/>
        <v>120000</v>
      </c>
      <c r="R244" s="489"/>
    </row>
    <row r="245" spans="1:18" s="1" customFormat="1" ht="14.45" hidden="1" customHeight="1" x14ac:dyDescent="0.25">
      <c r="A245" s="557">
        <v>226</v>
      </c>
      <c r="B245" s="556">
        <v>14</v>
      </c>
      <c r="C245" s="557" t="s">
        <v>1814</v>
      </c>
      <c r="D245" s="557" t="str">
        <f t="shared" si="14"/>
        <v>2</v>
      </c>
      <c r="E245" s="557">
        <v>296</v>
      </c>
      <c r="F245" s="573" t="s">
        <v>443</v>
      </c>
      <c r="G245" s="561">
        <v>300000</v>
      </c>
      <c r="H245" s="578"/>
      <c r="I245" s="579">
        <v>0</v>
      </c>
      <c r="J245" s="580">
        <v>0</v>
      </c>
      <c r="K245" s="580">
        <v>0</v>
      </c>
      <c r="L245" s="578">
        <v>0</v>
      </c>
      <c r="M245" s="579">
        <v>0</v>
      </c>
      <c r="N245" s="578">
        <v>0</v>
      </c>
      <c r="O245" s="579">
        <v>0</v>
      </c>
      <c r="P245" s="578">
        <v>0</v>
      </c>
      <c r="Q245" s="560">
        <f t="shared" si="12"/>
        <v>300000</v>
      </c>
      <c r="R245" s="489"/>
    </row>
    <row r="246" spans="1:18" s="1" customFormat="1" ht="14.45" hidden="1" customHeight="1" x14ac:dyDescent="0.25">
      <c r="A246" s="557">
        <v>227</v>
      </c>
      <c r="B246" s="556">
        <v>14</v>
      </c>
      <c r="C246" s="557" t="s">
        <v>1814</v>
      </c>
      <c r="D246" s="557" t="str">
        <f t="shared" si="14"/>
        <v>2</v>
      </c>
      <c r="E246" s="557">
        <v>298</v>
      </c>
      <c r="F246" s="573" t="s">
        <v>445</v>
      </c>
      <c r="G246" s="561">
        <v>500000</v>
      </c>
      <c r="H246" s="578"/>
      <c r="I246" s="579">
        <v>0</v>
      </c>
      <c r="J246" s="580">
        <v>0</v>
      </c>
      <c r="K246" s="580">
        <v>0</v>
      </c>
      <c r="L246" s="578">
        <v>0</v>
      </c>
      <c r="M246" s="579">
        <v>0</v>
      </c>
      <c r="N246" s="578">
        <v>0</v>
      </c>
      <c r="O246" s="579">
        <v>0</v>
      </c>
      <c r="P246" s="578">
        <v>0</v>
      </c>
      <c r="Q246" s="560">
        <f t="shared" si="12"/>
        <v>500000</v>
      </c>
      <c r="R246" s="489"/>
    </row>
    <row r="247" spans="1:18" s="1" customFormat="1" ht="14.45" hidden="1" customHeight="1" x14ac:dyDescent="0.25">
      <c r="A247" s="557">
        <v>228</v>
      </c>
      <c r="B247" s="556">
        <v>14</v>
      </c>
      <c r="C247" s="557" t="s">
        <v>1814</v>
      </c>
      <c r="D247" s="557" t="str">
        <f t="shared" si="14"/>
        <v>3</v>
      </c>
      <c r="E247" s="557">
        <v>326</v>
      </c>
      <c r="F247" s="573" t="s">
        <v>463</v>
      </c>
      <c r="G247" s="561">
        <v>360000</v>
      </c>
      <c r="H247" s="578"/>
      <c r="I247" s="579">
        <v>0</v>
      </c>
      <c r="J247" s="580">
        <v>0</v>
      </c>
      <c r="K247" s="580">
        <v>0</v>
      </c>
      <c r="L247" s="578">
        <v>0</v>
      </c>
      <c r="M247" s="579">
        <v>0</v>
      </c>
      <c r="N247" s="578">
        <v>0</v>
      </c>
      <c r="O247" s="579">
        <v>0</v>
      </c>
      <c r="P247" s="578">
        <v>0</v>
      </c>
      <c r="Q247" s="560">
        <f t="shared" si="12"/>
        <v>360000</v>
      </c>
      <c r="R247" s="489"/>
    </row>
    <row r="248" spans="1:18" s="1" customFormat="1" ht="14.45" hidden="1" customHeight="1" x14ac:dyDescent="0.25">
      <c r="A248" s="557">
        <v>229</v>
      </c>
      <c r="B248" s="556">
        <v>14</v>
      </c>
      <c r="C248" s="557" t="s">
        <v>1814</v>
      </c>
      <c r="D248" s="557" t="str">
        <f t="shared" si="14"/>
        <v>3</v>
      </c>
      <c r="E248" s="557">
        <v>357</v>
      </c>
      <c r="F248" s="573" t="s">
        <v>494</v>
      </c>
      <c r="G248" s="561">
        <v>300000</v>
      </c>
      <c r="H248" s="578"/>
      <c r="I248" s="579">
        <v>0</v>
      </c>
      <c r="J248" s="580">
        <v>0</v>
      </c>
      <c r="K248" s="580">
        <v>0</v>
      </c>
      <c r="L248" s="578">
        <v>0</v>
      </c>
      <c r="M248" s="579">
        <v>0</v>
      </c>
      <c r="N248" s="578">
        <v>0</v>
      </c>
      <c r="O248" s="579">
        <v>0</v>
      </c>
      <c r="P248" s="578">
        <v>0</v>
      </c>
      <c r="Q248" s="560">
        <f t="shared" si="12"/>
        <v>300000</v>
      </c>
      <c r="R248" s="489"/>
    </row>
    <row r="249" spans="1:18" s="1" customFormat="1" hidden="1" x14ac:dyDescent="0.25">
      <c r="A249" s="557">
        <v>230</v>
      </c>
      <c r="B249" s="556">
        <v>14</v>
      </c>
      <c r="C249" s="557" t="s">
        <v>1814</v>
      </c>
      <c r="D249" s="557" t="str">
        <f t="shared" si="14"/>
        <v>3</v>
      </c>
      <c r="E249" s="557">
        <v>375</v>
      </c>
      <c r="F249" s="573" t="s">
        <v>510</v>
      </c>
      <c r="G249" s="561">
        <v>15000</v>
      </c>
      <c r="H249" s="578"/>
      <c r="I249" s="579">
        <v>0</v>
      </c>
      <c r="J249" s="580">
        <v>0</v>
      </c>
      <c r="K249" s="580">
        <v>0</v>
      </c>
      <c r="L249" s="578">
        <v>0</v>
      </c>
      <c r="M249" s="579">
        <v>0</v>
      </c>
      <c r="N249" s="578">
        <v>0</v>
      </c>
      <c r="O249" s="579">
        <v>0</v>
      </c>
      <c r="P249" s="578">
        <v>0</v>
      </c>
      <c r="Q249" s="560">
        <f t="shared" si="12"/>
        <v>15000</v>
      </c>
      <c r="R249" s="489"/>
    </row>
    <row r="250" spans="1:18" s="1" customFormat="1" ht="14.45" hidden="1" customHeight="1" x14ac:dyDescent="0.25">
      <c r="A250" s="557">
        <v>231</v>
      </c>
      <c r="B250" s="556">
        <v>14</v>
      </c>
      <c r="C250" s="557" t="s">
        <v>1814</v>
      </c>
      <c r="D250" s="557" t="str">
        <f t="shared" si="14"/>
        <v>4</v>
      </c>
      <c r="E250" s="557">
        <v>441</v>
      </c>
      <c r="F250" s="573" t="s">
        <v>1940</v>
      </c>
      <c r="G250" s="561"/>
      <c r="H250" s="578"/>
      <c r="I250" s="579">
        <v>840000</v>
      </c>
      <c r="J250" s="580"/>
      <c r="K250" s="580"/>
      <c r="L250" s="578"/>
      <c r="M250" s="579"/>
      <c r="N250" s="578"/>
      <c r="O250" s="579"/>
      <c r="P250" s="578"/>
      <c r="Q250" s="560">
        <f t="shared" si="12"/>
        <v>840000</v>
      </c>
      <c r="R250" s="489"/>
    </row>
    <row r="251" spans="1:18" s="1" customFormat="1" ht="14.45" hidden="1" customHeight="1" x14ac:dyDescent="0.25">
      <c r="A251" s="557">
        <v>232</v>
      </c>
      <c r="B251" s="556">
        <v>14</v>
      </c>
      <c r="C251" s="557" t="s">
        <v>1814</v>
      </c>
      <c r="D251" s="557" t="str">
        <f t="shared" si="14"/>
        <v>4</v>
      </c>
      <c r="E251" s="557">
        <v>441</v>
      </c>
      <c r="F251" s="573" t="s">
        <v>1941</v>
      </c>
      <c r="G251" s="561"/>
      <c r="H251" s="578"/>
      <c r="I251" s="579">
        <v>150000</v>
      </c>
      <c r="J251" s="580"/>
      <c r="K251" s="580"/>
      <c r="L251" s="578"/>
      <c r="M251" s="579"/>
      <c r="N251" s="578"/>
      <c r="O251" s="579"/>
      <c r="P251" s="578"/>
      <c r="Q251" s="560">
        <f t="shared" si="12"/>
        <v>150000</v>
      </c>
      <c r="R251" s="489"/>
    </row>
    <row r="252" spans="1:18" s="1" customFormat="1" ht="14.45" hidden="1" customHeight="1" x14ac:dyDescent="0.25">
      <c r="A252" s="557">
        <v>233</v>
      </c>
      <c r="B252" s="556">
        <v>14</v>
      </c>
      <c r="C252" s="557" t="s">
        <v>1814</v>
      </c>
      <c r="D252" s="557" t="str">
        <f t="shared" si="14"/>
        <v>6</v>
      </c>
      <c r="E252" s="557">
        <v>611</v>
      </c>
      <c r="F252" s="575" t="s">
        <v>1942</v>
      </c>
      <c r="G252" s="561"/>
      <c r="H252" s="578"/>
      <c r="I252" s="579">
        <v>126000</v>
      </c>
      <c r="J252" s="580"/>
      <c r="K252" s="580"/>
      <c r="L252" s="578"/>
      <c r="M252" s="579"/>
      <c r="N252" s="578"/>
      <c r="O252" s="579"/>
      <c r="P252" s="578"/>
      <c r="Q252" s="560">
        <f t="shared" si="12"/>
        <v>126000</v>
      </c>
      <c r="R252" s="489"/>
    </row>
    <row r="253" spans="1:18" s="1" customFormat="1" ht="14.45" hidden="1" customHeight="1" x14ac:dyDescent="0.25">
      <c r="A253" s="557">
        <v>234</v>
      </c>
      <c r="B253" s="556">
        <v>14</v>
      </c>
      <c r="C253" s="557" t="s">
        <v>1814</v>
      </c>
      <c r="D253" s="557" t="str">
        <f t="shared" si="14"/>
        <v>6</v>
      </c>
      <c r="E253" s="557">
        <v>612</v>
      </c>
      <c r="F253" s="575" t="s">
        <v>1934</v>
      </c>
      <c r="G253" s="561"/>
      <c r="H253" s="578"/>
      <c r="I253" s="579"/>
      <c r="J253" s="580"/>
      <c r="K253" s="580"/>
      <c r="L253" s="578"/>
      <c r="M253" s="579"/>
      <c r="N253" s="578">
        <v>3000000</v>
      </c>
      <c r="O253" s="579"/>
      <c r="P253" s="578"/>
      <c r="Q253" s="560">
        <f t="shared" si="12"/>
        <v>3000000</v>
      </c>
      <c r="R253" s="489"/>
    </row>
    <row r="254" spans="1:18" s="1" customFormat="1" ht="14.45" hidden="1" customHeight="1" x14ac:dyDescent="0.25">
      <c r="A254" s="557">
        <v>235</v>
      </c>
      <c r="B254" s="556">
        <v>14</v>
      </c>
      <c r="C254" s="557" t="s">
        <v>1814</v>
      </c>
      <c r="D254" s="557" t="str">
        <f t="shared" si="14"/>
        <v>6</v>
      </c>
      <c r="E254" s="557">
        <v>612</v>
      </c>
      <c r="F254" s="575" t="s">
        <v>1945</v>
      </c>
      <c r="G254" s="561"/>
      <c r="H254" s="578"/>
      <c r="I254" s="579"/>
      <c r="J254" s="580"/>
      <c r="K254" s="580"/>
      <c r="L254" s="581">
        <v>450951</v>
      </c>
      <c r="M254" s="579"/>
      <c r="N254" s="578"/>
      <c r="O254" s="579"/>
      <c r="P254" s="578"/>
      <c r="Q254" s="560">
        <f t="shared" si="12"/>
        <v>450951</v>
      </c>
      <c r="R254" s="489"/>
    </row>
    <row r="255" spans="1:18" s="1" customFormat="1" ht="14.45" hidden="1" customHeight="1" x14ac:dyDescent="0.25">
      <c r="A255" s="557">
        <v>236</v>
      </c>
      <c r="B255" s="556">
        <v>14</v>
      </c>
      <c r="C255" s="557" t="s">
        <v>1814</v>
      </c>
      <c r="D255" s="557" t="str">
        <f t="shared" si="14"/>
        <v>6</v>
      </c>
      <c r="E255" s="557">
        <v>612</v>
      </c>
      <c r="F255" s="573" t="s">
        <v>1947</v>
      </c>
      <c r="G255" s="561"/>
      <c r="H255" s="578"/>
      <c r="I255" s="579"/>
      <c r="J255" s="580"/>
      <c r="K255" s="580"/>
      <c r="L255" s="578"/>
      <c r="M255" s="579"/>
      <c r="N255" s="578"/>
      <c r="O255" s="579">
        <v>3833333</v>
      </c>
      <c r="P255" s="578"/>
      <c r="Q255" s="560">
        <f t="shared" si="12"/>
        <v>3833333</v>
      </c>
      <c r="R255" s="489"/>
    </row>
    <row r="256" spans="1:18" s="1" customFormat="1" ht="14.45" hidden="1" customHeight="1" x14ac:dyDescent="0.25">
      <c r="A256" s="557">
        <v>237</v>
      </c>
      <c r="B256" s="556">
        <v>14</v>
      </c>
      <c r="C256" s="557" t="s">
        <v>1814</v>
      </c>
      <c r="D256" s="557" t="str">
        <f t="shared" si="14"/>
        <v>6</v>
      </c>
      <c r="E256" s="557">
        <v>613</v>
      </c>
      <c r="F256" s="573" t="s">
        <v>1935</v>
      </c>
      <c r="G256" s="561"/>
      <c r="H256" s="578"/>
      <c r="I256" s="579">
        <v>325000</v>
      </c>
      <c r="J256" s="580"/>
      <c r="K256" s="580"/>
      <c r="L256" s="578"/>
      <c r="M256" s="579"/>
      <c r="N256" s="578"/>
      <c r="O256" s="579"/>
      <c r="P256" s="578"/>
      <c r="Q256" s="560">
        <f t="shared" si="12"/>
        <v>325000</v>
      </c>
      <c r="R256" s="489"/>
    </row>
    <row r="257" spans="1:18" s="1" customFormat="1" ht="14.45" hidden="1" customHeight="1" x14ac:dyDescent="0.25">
      <c r="A257" s="557">
        <v>238</v>
      </c>
      <c r="B257" s="556">
        <v>14</v>
      </c>
      <c r="C257" s="557" t="s">
        <v>1814</v>
      </c>
      <c r="D257" s="557" t="str">
        <f t="shared" si="14"/>
        <v>6</v>
      </c>
      <c r="E257" s="557">
        <v>613</v>
      </c>
      <c r="F257" s="573" t="s">
        <v>1936</v>
      </c>
      <c r="G257" s="561"/>
      <c r="H257" s="578"/>
      <c r="I257" s="579">
        <v>180000</v>
      </c>
      <c r="J257" s="580"/>
      <c r="K257" s="580"/>
      <c r="L257" s="578"/>
      <c r="M257" s="579"/>
      <c r="N257" s="578"/>
      <c r="O257" s="579"/>
      <c r="P257" s="578"/>
      <c r="Q257" s="560">
        <f t="shared" si="12"/>
        <v>180000</v>
      </c>
      <c r="R257" s="489"/>
    </row>
    <row r="258" spans="1:18" s="1" customFormat="1" ht="14.45" hidden="1" customHeight="1" x14ac:dyDescent="0.25">
      <c r="A258" s="557">
        <v>239</v>
      </c>
      <c r="B258" s="556">
        <v>14</v>
      </c>
      <c r="C258" s="557" t="s">
        <v>1814</v>
      </c>
      <c r="D258" s="557" t="str">
        <f t="shared" si="14"/>
        <v>6</v>
      </c>
      <c r="E258" s="557">
        <v>613</v>
      </c>
      <c r="F258" s="573" t="s">
        <v>1937</v>
      </c>
      <c r="G258" s="561"/>
      <c r="H258" s="578"/>
      <c r="I258" s="579">
        <v>300000</v>
      </c>
      <c r="J258" s="580"/>
      <c r="K258" s="580"/>
      <c r="L258" s="578"/>
      <c r="M258" s="579"/>
      <c r="N258" s="578"/>
      <c r="O258" s="579"/>
      <c r="P258" s="578"/>
      <c r="Q258" s="560">
        <f t="shared" si="12"/>
        <v>300000</v>
      </c>
      <c r="R258" s="489"/>
    </row>
    <row r="259" spans="1:18" s="1" customFormat="1" ht="14.45" hidden="1" customHeight="1" x14ac:dyDescent="0.25">
      <c r="A259" s="557">
        <v>240</v>
      </c>
      <c r="B259" s="556">
        <v>14</v>
      </c>
      <c r="C259" s="557" t="s">
        <v>1814</v>
      </c>
      <c r="D259" s="557" t="str">
        <f t="shared" si="14"/>
        <v>6</v>
      </c>
      <c r="E259" s="557">
        <v>613</v>
      </c>
      <c r="F259" s="573" t="s">
        <v>1938</v>
      </c>
      <c r="G259" s="561"/>
      <c r="H259" s="578"/>
      <c r="I259" s="579">
        <v>250000</v>
      </c>
      <c r="J259" s="580"/>
      <c r="K259" s="580"/>
      <c r="L259" s="578"/>
      <c r="M259" s="579"/>
      <c r="N259" s="578"/>
      <c r="O259" s="579"/>
      <c r="P259" s="578"/>
      <c r="Q259" s="560">
        <f t="shared" si="12"/>
        <v>250000</v>
      </c>
      <c r="R259" s="489"/>
    </row>
    <row r="260" spans="1:18" s="1" customFormat="1" ht="14.45" hidden="1" customHeight="1" x14ac:dyDescent="0.25">
      <c r="A260" s="557">
        <v>241</v>
      </c>
      <c r="B260" s="556">
        <v>14</v>
      </c>
      <c r="C260" s="557" t="s">
        <v>1814</v>
      </c>
      <c r="D260" s="557" t="str">
        <f t="shared" si="14"/>
        <v>6</v>
      </c>
      <c r="E260" s="557">
        <v>613</v>
      </c>
      <c r="F260" s="573" t="s">
        <v>1939</v>
      </c>
      <c r="G260" s="561"/>
      <c r="H260" s="578"/>
      <c r="I260" s="579">
        <v>500000</v>
      </c>
      <c r="J260" s="580"/>
      <c r="K260" s="580"/>
      <c r="L260" s="578"/>
      <c r="M260" s="579"/>
      <c r="N260" s="578"/>
      <c r="O260" s="579"/>
      <c r="P260" s="578"/>
      <c r="Q260" s="560">
        <f t="shared" si="12"/>
        <v>500000</v>
      </c>
      <c r="R260" s="489"/>
    </row>
    <row r="261" spans="1:18" s="1" customFormat="1" ht="14.45" hidden="1" customHeight="1" x14ac:dyDescent="0.25">
      <c r="A261" s="557">
        <v>242</v>
      </c>
      <c r="B261" s="556">
        <v>14</v>
      </c>
      <c r="C261" s="557" t="s">
        <v>1814</v>
      </c>
      <c r="D261" s="557" t="str">
        <f t="shared" si="14"/>
        <v>6</v>
      </c>
      <c r="E261" s="557">
        <v>613</v>
      </c>
      <c r="F261" s="573" t="s">
        <v>1946</v>
      </c>
      <c r="G261" s="561"/>
      <c r="H261" s="578"/>
      <c r="I261" s="579"/>
      <c r="J261" s="580"/>
      <c r="K261" s="580"/>
      <c r="L261" s="578"/>
      <c r="M261" s="579"/>
      <c r="N261" s="578"/>
      <c r="O261" s="579">
        <v>1666667</v>
      </c>
      <c r="P261" s="578"/>
      <c r="Q261" s="560">
        <f t="shared" si="12"/>
        <v>1666667</v>
      </c>
      <c r="R261" s="489"/>
    </row>
    <row r="262" spans="1:18" s="1" customFormat="1" ht="14.45" hidden="1" customHeight="1" x14ac:dyDescent="0.25">
      <c r="A262" s="557">
        <v>243</v>
      </c>
      <c r="B262" s="556">
        <v>14</v>
      </c>
      <c r="C262" s="557" t="s">
        <v>1814</v>
      </c>
      <c r="D262" s="557" t="str">
        <f t="shared" si="14"/>
        <v>6</v>
      </c>
      <c r="E262" s="557">
        <v>615</v>
      </c>
      <c r="F262" s="575" t="s">
        <v>1933</v>
      </c>
      <c r="G262" s="561"/>
      <c r="H262" s="578"/>
      <c r="I262" s="582">
        <v>650000</v>
      </c>
      <c r="J262" s="580"/>
      <c r="K262" s="580"/>
      <c r="L262" s="578"/>
      <c r="M262" s="579"/>
      <c r="N262" s="578"/>
      <c r="O262" s="579"/>
      <c r="P262" s="578"/>
      <c r="Q262" s="560">
        <f t="shared" ref="Q262:Q325" si="15">SUM(G262:P262)</f>
        <v>650000</v>
      </c>
      <c r="R262" s="489"/>
    </row>
    <row r="263" spans="1:18" s="1" customFormat="1" ht="14.45" hidden="1" customHeight="1" x14ac:dyDescent="0.25">
      <c r="A263" s="557">
        <v>244</v>
      </c>
      <c r="B263" s="556">
        <v>14</v>
      </c>
      <c r="C263" s="557" t="s">
        <v>1814</v>
      </c>
      <c r="D263" s="557" t="str">
        <f t="shared" si="14"/>
        <v>6</v>
      </c>
      <c r="E263" s="557">
        <v>616</v>
      </c>
      <c r="F263" s="575" t="s">
        <v>1943</v>
      </c>
      <c r="G263" s="561"/>
      <c r="H263" s="578"/>
      <c r="I263" s="579">
        <v>1074281</v>
      </c>
      <c r="J263" s="580"/>
      <c r="K263" s="580"/>
      <c r="L263" s="578"/>
      <c r="M263" s="579"/>
      <c r="N263" s="578"/>
      <c r="O263" s="579"/>
      <c r="P263" s="578"/>
      <c r="Q263" s="560">
        <f t="shared" si="15"/>
        <v>1074281</v>
      </c>
      <c r="R263" s="489"/>
    </row>
    <row r="264" spans="1:18" s="1" customFormat="1" ht="14.45" hidden="1" customHeight="1" x14ac:dyDescent="0.25">
      <c r="A264" s="557">
        <v>245</v>
      </c>
      <c r="B264" s="556">
        <v>14</v>
      </c>
      <c r="C264" s="557" t="s">
        <v>1814</v>
      </c>
      <c r="D264" s="557" t="str">
        <f t="shared" si="14"/>
        <v>6</v>
      </c>
      <c r="E264" s="557">
        <v>619</v>
      </c>
      <c r="F264" s="575" t="s">
        <v>1948</v>
      </c>
      <c r="G264" s="561"/>
      <c r="H264" s="578"/>
      <c r="I264" s="579"/>
      <c r="J264" s="580"/>
      <c r="K264" s="580"/>
      <c r="L264" s="578"/>
      <c r="M264" s="579"/>
      <c r="N264" s="578"/>
      <c r="O264" s="579">
        <v>1000000</v>
      </c>
      <c r="P264" s="578"/>
      <c r="Q264" s="560">
        <f t="shared" si="15"/>
        <v>1000000</v>
      </c>
      <c r="R264" s="489"/>
    </row>
    <row r="265" spans="1:18" s="1" customFormat="1" ht="14.45" hidden="1" customHeight="1" x14ac:dyDescent="0.25">
      <c r="A265" s="557">
        <v>246</v>
      </c>
      <c r="B265" s="556">
        <v>15</v>
      </c>
      <c r="C265" s="557" t="s">
        <v>1929</v>
      </c>
      <c r="D265" s="557">
        <v>1</v>
      </c>
      <c r="E265" s="557">
        <v>113</v>
      </c>
      <c r="F265" s="573" t="s">
        <v>349</v>
      </c>
      <c r="G265" s="561">
        <v>275184.00480000005</v>
      </c>
      <c r="H265" s="578"/>
      <c r="I265" s="579"/>
      <c r="J265" s="580"/>
      <c r="K265" s="580"/>
      <c r="L265" s="578"/>
      <c r="M265" s="579"/>
      <c r="N265" s="578"/>
      <c r="O265" s="579"/>
      <c r="P265" s="578"/>
      <c r="Q265" s="560">
        <f t="shared" si="15"/>
        <v>275184.00480000005</v>
      </c>
      <c r="R265" s="489"/>
    </row>
    <row r="266" spans="1:18" s="1" customFormat="1" ht="14.45" hidden="1" customHeight="1" x14ac:dyDescent="0.25">
      <c r="A266" s="557">
        <v>247</v>
      </c>
      <c r="B266" s="556">
        <v>15</v>
      </c>
      <c r="C266" s="557" t="s">
        <v>1929</v>
      </c>
      <c r="D266" s="557">
        <v>1</v>
      </c>
      <c r="E266" s="557">
        <v>122</v>
      </c>
      <c r="F266" s="574" t="s">
        <v>353</v>
      </c>
      <c r="G266" s="561">
        <v>299034</v>
      </c>
      <c r="H266" s="578"/>
      <c r="I266" s="579"/>
      <c r="J266" s="580"/>
      <c r="K266" s="580"/>
      <c r="L266" s="578"/>
      <c r="M266" s="579"/>
      <c r="N266" s="578"/>
      <c r="O266" s="579"/>
      <c r="P266" s="578"/>
      <c r="Q266" s="560">
        <f t="shared" si="15"/>
        <v>299034</v>
      </c>
      <c r="R266" s="489"/>
    </row>
    <row r="267" spans="1:18" s="1" customFormat="1" ht="14.45" customHeight="1" x14ac:dyDescent="0.25">
      <c r="A267" s="557">
        <v>248</v>
      </c>
      <c r="B267" s="556">
        <v>15</v>
      </c>
      <c r="C267" s="557" t="s">
        <v>1929</v>
      </c>
      <c r="D267" s="557">
        <v>1</v>
      </c>
      <c r="E267" s="557">
        <v>132</v>
      </c>
      <c r="F267" s="574" t="s">
        <v>358</v>
      </c>
      <c r="G267" s="561">
        <v>41466.173799832992</v>
      </c>
      <c r="H267" s="578"/>
      <c r="I267" s="579"/>
      <c r="J267" s="580"/>
      <c r="K267" s="580"/>
      <c r="L267" s="578"/>
      <c r="M267" s="579"/>
      <c r="N267" s="578"/>
      <c r="O267" s="579"/>
      <c r="P267" s="578"/>
      <c r="Q267" s="560">
        <f t="shared" si="15"/>
        <v>41466.173799832992</v>
      </c>
      <c r="R267" s="489" t="s">
        <v>1920</v>
      </c>
    </row>
    <row r="268" spans="1:18" s="1" customFormat="1" ht="14.45" customHeight="1" x14ac:dyDescent="0.25">
      <c r="A268" s="557">
        <v>249</v>
      </c>
      <c r="B268" s="556">
        <v>15</v>
      </c>
      <c r="C268" s="557" t="s">
        <v>1929</v>
      </c>
      <c r="D268" s="557">
        <v>1</v>
      </c>
      <c r="E268" s="557">
        <v>132</v>
      </c>
      <c r="F268" s="574" t="s">
        <v>358</v>
      </c>
      <c r="G268" s="561">
        <v>45060.01656989933</v>
      </c>
      <c r="H268" s="578"/>
      <c r="I268" s="579"/>
      <c r="J268" s="580"/>
      <c r="K268" s="580"/>
      <c r="L268" s="578"/>
      <c r="M268" s="579"/>
      <c r="N268" s="578"/>
      <c r="O268" s="579"/>
      <c r="P268" s="578"/>
      <c r="Q268" s="560">
        <f t="shared" si="15"/>
        <v>45060.01656989933</v>
      </c>
      <c r="R268" s="489"/>
    </row>
    <row r="269" spans="1:18" s="1" customFormat="1" ht="14.45" hidden="1" customHeight="1" x14ac:dyDescent="0.25">
      <c r="A269" s="557">
        <v>250</v>
      </c>
      <c r="B269" s="556">
        <v>15</v>
      </c>
      <c r="C269" s="557" t="s">
        <v>1929</v>
      </c>
      <c r="D269" s="557" t="str">
        <f t="shared" ref="D269:D274" si="16">MID(E269,1,1)</f>
        <v>2</v>
      </c>
      <c r="E269" s="557">
        <v>241</v>
      </c>
      <c r="F269" s="573" t="s">
        <v>407</v>
      </c>
      <c r="G269" s="561">
        <v>133000</v>
      </c>
      <c r="H269" s="578"/>
      <c r="I269" s="579"/>
      <c r="J269" s="580"/>
      <c r="K269" s="580"/>
      <c r="L269" s="578"/>
      <c r="M269" s="579"/>
      <c r="N269" s="578"/>
      <c r="O269" s="579"/>
      <c r="P269" s="578"/>
      <c r="Q269" s="560">
        <f t="shared" si="15"/>
        <v>133000</v>
      </c>
      <c r="R269" s="489"/>
    </row>
    <row r="270" spans="1:18" s="1" customFormat="1" ht="14.45" hidden="1" customHeight="1" x14ac:dyDescent="0.25">
      <c r="A270" s="557">
        <v>251</v>
      </c>
      <c r="B270" s="556">
        <v>15</v>
      </c>
      <c r="C270" s="557" t="s">
        <v>1929</v>
      </c>
      <c r="D270" s="557" t="str">
        <f t="shared" si="16"/>
        <v>2</v>
      </c>
      <c r="E270" s="557">
        <v>242</v>
      </c>
      <c r="F270" s="573" t="s">
        <v>408</v>
      </c>
      <c r="G270" s="561">
        <v>30000</v>
      </c>
      <c r="H270" s="578"/>
      <c r="I270" s="579"/>
      <c r="J270" s="580"/>
      <c r="K270" s="580"/>
      <c r="L270" s="578"/>
      <c r="M270" s="579"/>
      <c r="N270" s="578"/>
      <c r="O270" s="579"/>
      <c r="P270" s="578"/>
      <c r="Q270" s="560">
        <f t="shared" si="15"/>
        <v>30000</v>
      </c>
      <c r="R270" s="489"/>
    </row>
    <row r="271" spans="1:18" s="1" customFormat="1" ht="14.45" hidden="1" customHeight="1" x14ac:dyDescent="0.25">
      <c r="A271" s="557">
        <v>252</v>
      </c>
      <c r="B271" s="556">
        <v>15</v>
      </c>
      <c r="C271" s="557" t="s">
        <v>1929</v>
      </c>
      <c r="D271" s="557" t="str">
        <f t="shared" si="16"/>
        <v>2</v>
      </c>
      <c r="E271" s="557">
        <v>243</v>
      </c>
      <c r="F271" s="573" t="s">
        <v>409</v>
      </c>
      <c r="G271" s="561">
        <v>8500</v>
      </c>
      <c r="H271" s="578"/>
      <c r="I271" s="579"/>
      <c r="J271" s="580"/>
      <c r="K271" s="580"/>
      <c r="L271" s="578"/>
      <c r="M271" s="579"/>
      <c r="N271" s="578"/>
      <c r="O271" s="579"/>
      <c r="P271" s="578"/>
      <c r="Q271" s="560">
        <f t="shared" si="15"/>
        <v>8500</v>
      </c>
      <c r="R271" s="489"/>
    </row>
    <row r="272" spans="1:18" s="1" customFormat="1" ht="14.45" hidden="1" customHeight="1" x14ac:dyDescent="0.25">
      <c r="A272" s="557">
        <v>253</v>
      </c>
      <c r="B272" s="556">
        <v>15</v>
      </c>
      <c r="C272" s="557" t="s">
        <v>1929</v>
      </c>
      <c r="D272" s="557" t="str">
        <f t="shared" si="16"/>
        <v>2</v>
      </c>
      <c r="E272" s="557">
        <v>247</v>
      </c>
      <c r="F272" s="573" t="s">
        <v>413</v>
      </c>
      <c r="G272" s="561">
        <v>15000</v>
      </c>
      <c r="H272" s="578"/>
      <c r="I272" s="579"/>
      <c r="J272" s="580"/>
      <c r="K272" s="580"/>
      <c r="L272" s="578"/>
      <c r="M272" s="579"/>
      <c r="N272" s="578"/>
      <c r="O272" s="579"/>
      <c r="P272" s="578"/>
      <c r="Q272" s="560">
        <f t="shared" si="15"/>
        <v>15000</v>
      </c>
      <c r="R272" s="489"/>
    </row>
    <row r="273" spans="1:18" s="1" customFormat="1" ht="14.45" hidden="1" customHeight="1" x14ac:dyDescent="0.25">
      <c r="A273" s="557">
        <v>254</v>
      </c>
      <c r="B273" s="556">
        <v>15</v>
      </c>
      <c r="C273" s="557" t="s">
        <v>1929</v>
      </c>
      <c r="D273" s="557" t="str">
        <f t="shared" si="16"/>
        <v>2</v>
      </c>
      <c r="E273" s="557">
        <v>249</v>
      </c>
      <c r="F273" s="577" t="s">
        <v>1930</v>
      </c>
      <c r="G273" s="561">
        <v>13000</v>
      </c>
      <c r="H273" s="578"/>
      <c r="I273" s="579"/>
      <c r="J273" s="580"/>
      <c r="K273" s="580"/>
      <c r="L273" s="578"/>
      <c r="M273" s="579"/>
      <c r="N273" s="578"/>
      <c r="O273" s="579"/>
      <c r="P273" s="578"/>
      <c r="Q273" s="560">
        <f t="shared" si="15"/>
        <v>13000</v>
      </c>
      <c r="R273" s="489"/>
    </row>
    <row r="274" spans="1:18" s="1" customFormat="1" ht="14.45" hidden="1" customHeight="1" x14ac:dyDescent="0.25">
      <c r="A274" s="557">
        <v>255</v>
      </c>
      <c r="B274" s="556">
        <v>15</v>
      </c>
      <c r="C274" s="557" t="s">
        <v>1929</v>
      </c>
      <c r="D274" s="557" t="str">
        <f t="shared" si="16"/>
        <v>2</v>
      </c>
      <c r="E274" s="557">
        <v>291</v>
      </c>
      <c r="F274" s="577" t="s">
        <v>438</v>
      </c>
      <c r="G274" s="561">
        <v>2500</v>
      </c>
      <c r="H274" s="578"/>
      <c r="I274" s="579"/>
      <c r="J274" s="580"/>
      <c r="K274" s="580"/>
      <c r="L274" s="578"/>
      <c r="M274" s="579"/>
      <c r="N274" s="578"/>
      <c r="O274" s="579"/>
      <c r="P274" s="578"/>
      <c r="Q274" s="560">
        <f t="shared" si="15"/>
        <v>2500</v>
      </c>
      <c r="R274" s="489"/>
    </row>
    <row r="275" spans="1:18" s="1" customFormat="1" ht="14.45" hidden="1" customHeight="1" x14ac:dyDescent="0.25">
      <c r="A275" s="557">
        <v>256</v>
      </c>
      <c r="B275" s="556">
        <v>16</v>
      </c>
      <c r="C275" s="557" t="s">
        <v>1825</v>
      </c>
      <c r="D275" s="557">
        <v>1</v>
      </c>
      <c r="E275" s="557">
        <v>113</v>
      </c>
      <c r="F275" s="573" t="s">
        <v>349</v>
      </c>
      <c r="G275" s="561">
        <v>1780479.0072000001</v>
      </c>
      <c r="H275" s="578"/>
      <c r="I275" s="579"/>
      <c r="J275" s="580"/>
      <c r="K275" s="580"/>
      <c r="L275" s="578"/>
      <c r="M275" s="579"/>
      <c r="N275" s="578"/>
      <c r="O275" s="579"/>
      <c r="P275" s="578"/>
      <c r="Q275" s="560">
        <f t="shared" si="15"/>
        <v>1780479.0072000001</v>
      </c>
      <c r="R275" s="489"/>
    </row>
    <row r="276" spans="1:18" s="1" customFormat="1" ht="14.45" hidden="1" customHeight="1" x14ac:dyDescent="0.25">
      <c r="A276" s="557">
        <v>257</v>
      </c>
      <c r="B276" s="556">
        <v>16</v>
      </c>
      <c r="C276" s="557" t="s">
        <v>1825</v>
      </c>
      <c r="D276" s="557">
        <v>1</v>
      </c>
      <c r="E276" s="557">
        <v>122</v>
      </c>
      <c r="F276" s="574" t="s">
        <v>353</v>
      </c>
      <c r="G276" s="561">
        <v>109422.45000000001</v>
      </c>
      <c r="H276" s="578"/>
      <c r="I276" s="579"/>
      <c r="J276" s="580"/>
      <c r="K276" s="580"/>
      <c r="L276" s="578"/>
      <c r="M276" s="579"/>
      <c r="N276" s="578"/>
      <c r="O276" s="579"/>
      <c r="P276" s="578"/>
      <c r="Q276" s="560">
        <f t="shared" si="15"/>
        <v>109422.45000000001</v>
      </c>
      <c r="R276" s="489"/>
    </row>
    <row r="277" spans="1:18" s="1" customFormat="1" ht="14.45" customHeight="1" x14ac:dyDescent="0.25">
      <c r="A277" s="557">
        <v>258</v>
      </c>
      <c r="B277" s="556">
        <v>16</v>
      </c>
      <c r="C277" s="557" t="s">
        <v>1825</v>
      </c>
      <c r="D277" s="557">
        <v>1</v>
      </c>
      <c r="E277" s="557">
        <v>132</v>
      </c>
      <c r="F277" s="574" t="s">
        <v>358</v>
      </c>
      <c r="G277" s="561">
        <v>268291.94528645545</v>
      </c>
      <c r="H277" s="578"/>
      <c r="I277" s="579"/>
      <c r="J277" s="580"/>
      <c r="K277" s="580"/>
      <c r="L277" s="578"/>
      <c r="M277" s="579"/>
      <c r="N277" s="578"/>
      <c r="O277" s="579"/>
      <c r="P277" s="578"/>
      <c r="Q277" s="560">
        <f t="shared" si="15"/>
        <v>268291.94528645545</v>
      </c>
      <c r="R277" s="489"/>
    </row>
    <row r="278" spans="1:18" s="1" customFormat="1" ht="14.45" customHeight="1" x14ac:dyDescent="0.25">
      <c r="A278" s="557">
        <v>259</v>
      </c>
      <c r="B278" s="556">
        <v>16</v>
      </c>
      <c r="C278" s="557" t="s">
        <v>1825</v>
      </c>
      <c r="D278" s="557">
        <v>1</v>
      </c>
      <c r="E278" s="557">
        <v>132</v>
      </c>
      <c r="F278" s="574" t="s">
        <v>358</v>
      </c>
      <c r="G278" s="561">
        <v>16488.350522412104</v>
      </c>
      <c r="H278" s="578"/>
      <c r="I278" s="579"/>
      <c r="J278" s="580"/>
      <c r="K278" s="580"/>
      <c r="L278" s="578"/>
      <c r="M278" s="579"/>
      <c r="N278" s="578"/>
      <c r="O278" s="579"/>
      <c r="P278" s="578"/>
      <c r="Q278" s="560">
        <f t="shared" si="15"/>
        <v>16488.350522412104</v>
      </c>
      <c r="R278" s="489"/>
    </row>
    <row r="279" spans="1:18" s="1" customFormat="1" ht="14.45" hidden="1" customHeight="1" x14ac:dyDescent="0.25">
      <c r="A279" s="557">
        <v>260</v>
      </c>
      <c r="B279" s="556">
        <v>16</v>
      </c>
      <c r="C279" s="557" t="s">
        <v>1825</v>
      </c>
      <c r="D279" s="557" t="str">
        <f t="shared" ref="D279:D294" si="17">MID(E279,1,1)</f>
        <v>2</v>
      </c>
      <c r="E279" s="557">
        <v>211</v>
      </c>
      <c r="F279" s="573" t="s">
        <v>384</v>
      </c>
      <c r="G279" s="561">
        <v>6500</v>
      </c>
      <c r="H279" s="578"/>
      <c r="I279" s="579">
        <v>0</v>
      </c>
      <c r="J279" s="580">
        <v>0</v>
      </c>
      <c r="K279" s="580">
        <v>0</v>
      </c>
      <c r="L279" s="578">
        <v>0</v>
      </c>
      <c r="M279" s="579">
        <v>0</v>
      </c>
      <c r="N279" s="578">
        <v>0</v>
      </c>
      <c r="O279" s="579">
        <v>0</v>
      </c>
      <c r="P279" s="578">
        <v>0</v>
      </c>
      <c r="Q279" s="560">
        <f t="shared" si="15"/>
        <v>6500</v>
      </c>
      <c r="R279" s="489"/>
    </row>
    <row r="280" spans="1:18" s="1" customFormat="1" ht="14.45" hidden="1" customHeight="1" x14ac:dyDescent="0.25">
      <c r="A280" s="557">
        <v>261</v>
      </c>
      <c r="B280" s="556">
        <v>16</v>
      </c>
      <c r="C280" s="557" t="s">
        <v>1825</v>
      </c>
      <c r="D280" s="557" t="str">
        <f t="shared" si="17"/>
        <v>2</v>
      </c>
      <c r="E280" s="557">
        <v>216</v>
      </c>
      <c r="F280" s="573" t="s">
        <v>389</v>
      </c>
      <c r="G280" s="561">
        <v>8000</v>
      </c>
      <c r="H280" s="578"/>
      <c r="I280" s="579">
        <v>0</v>
      </c>
      <c r="J280" s="580">
        <v>0</v>
      </c>
      <c r="K280" s="580">
        <v>0</v>
      </c>
      <c r="L280" s="578">
        <v>0</v>
      </c>
      <c r="M280" s="579">
        <v>0</v>
      </c>
      <c r="N280" s="578">
        <v>0</v>
      </c>
      <c r="O280" s="579">
        <v>0</v>
      </c>
      <c r="P280" s="578">
        <v>0</v>
      </c>
      <c r="Q280" s="560">
        <f t="shared" si="15"/>
        <v>8000</v>
      </c>
      <c r="R280" s="489"/>
    </row>
    <row r="281" spans="1:18" s="1" customFormat="1" ht="14.45" hidden="1" customHeight="1" x14ac:dyDescent="0.25">
      <c r="A281" s="557">
        <v>262</v>
      </c>
      <c r="B281" s="556">
        <v>16</v>
      </c>
      <c r="C281" s="557" t="s">
        <v>1825</v>
      </c>
      <c r="D281" s="557" t="str">
        <f t="shared" si="17"/>
        <v>2</v>
      </c>
      <c r="E281" s="557">
        <v>249</v>
      </c>
      <c r="F281" s="573" t="s">
        <v>415</v>
      </c>
      <c r="G281" s="561">
        <v>8000</v>
      </c>
      <c r="H281" s="578"/>
      <c r="I281" s="579">
        <v>0</v>
      </c>
      <c r="J281" s="580">
        <v>0</v>
      </c>
      <c r="K281" s="580">
        <v>0</v>
      </c>
      <c r="L281" s="578">
        <v>0</v>
      </c>
      <c r="M281" s="579">
        <v>0</v>
      </c>
      <c r="N281" s="578">
        <v>0</v>
      </c>
      <c r="O281" s="579">
        <v>0</v>
      </c>
      <c r="P281" s="578">
        <v>0</v>
      </c>
      <c r="Q281" s="560">
        <f t="shared" si="15"/>
        <v>8000</v>
      </c>
      <c r="R281" s="489"/>
    </row>
    <row r="282" spans="1:18" s="1" customFormat="1" ht="14.45" hidden="1" customHeight="1" x14ac:dyDescent="0.25">
      <c r="A282" s="557">
        <v>263</v>
      </c>
      <c r="B282" s="556">
        <v>16</v>
      </c>
      <c r="C282" s="557" t="s">
        <v>1825</v>
      </c>
      <c r="D282" s="557" t="str">
        <f t="shared" si="17"/>
        <v>2</v>
      </c>
      <c r="E282" s="557">
        <v>261</v>
      </c>
      <c r="F282" s="575" t="s">
        <v>425</v>
      </c>
      <c r="G282" s="561">
        <v>38700</v>
      </c>
      <c r="H282" s="578"/>
      <c r="I282" s="579">
        <v>0</v>
      </c>
      <c r="J282" s="580">
        <v>0</v>
      </c>
      <c r="K282" s="580">
        <v>0</v>
      </c>
      <c r="L282" s="578">
        <v>0</v>
      </c>
      <c r="M282" s="579">
        <v>0</v>
      </c>
      <c r="N282" s="578">
        <v>0</v>
      </c>
      <c r="O282" s="579">
        <v>0</v>
      </c>
      <c r="P282" s="578">
        <v>0</v>
      </c>
      <c r="Q282" s="560">
        <f t="shared" si="15"/>
        <v>38700</v>
      </c>
      <c r="R282" s="489"/>
    </row>
    <row r="283" spans="1:18" s="1" customFormat="1" ht="14.45" hidden="1" customHeight="1" x14ac:dyDescent="0.25">
      <c r="A283" s="557">
        <v>264</v>
      </c>
      <c r="B283" s="556">
        <v>16</v>
      </c>
      <c r="C283" s="557" t="s">
        <v>1825</v>
      </c>
      <c r="D283" s="557" t="str">
        <f t="shared" si="17"/>
        <v>2</v>
      </c>
      <c r="E283" s="557">
        <v>291</v>
      </c>
      <c r="F283" s="573" t="s">
        <v>438</v>
      </c>
      <c r="G283" s="561">
        <v>16000</v>
      </c>
      <c r="H283" s="578"/>
      <c r="I283" s="579">
        <v>0</v>
      </c>
      <c r="J283" s="580">
        <v>0</v>
      </c>
      <c r="K283" s="580">
        <v>0</v>
      </c>
      <c r="L283" s="578">
        <v>0</v>
      </c>
      <c r="M283" s="579">
        <v>0</v>
      </c>
      <c r="N283" s="578">
        <v>0</v>
      </c>
      <c r="O283" s="579">
        <v>0</v>
      </c>
      <c r="P283" s="578">
        <v>0</v>
      </c>
      <c r="Q283" s="560">
        <f t="shared" si="15"/>
        <v>16000</v>
      </c>
      <c r="R283" s="489"/>
    </row>
    <row r="284" spans="1:18" s="1" customFormat="1" ht="14.45" hidden="1" customHeight="1" x14ac:dyDescent="0.25">
      <c r="A284" s="557">
        <v>265</v>
      </c>
      <c r="B284" s="556">
        <v>16</v>
      </c>
      <c r="C284" s="557" t="s">
        <v>1825</v>
      </c>
      <c r="D284" s="557" t="str">
        <f t="shared" si="17"/>
        <v>2</v>
      </c>
      <c r="E284" s="557">
        <v>296</v>
      </c>
      <c r="F284" s="573" t="s">
        <v>443</v>
      </c>
      <c r="G284" s="561">
        <v>5000</v>
      </c>
      <c r="H284" s="578"/>
      <c r="I284" s="579">
        <v>0</v>
      </c>
      <c r="J284" s="580">
        <v>0</v>
      </c>
      <c r="K284" s="580">
        <v>0</v>
      </c>
      <c r="L284" s="578">
        <v>0</v>
      </c>
      <c r="M284" s="579">
        <v>0</v>
      </c>
      <c r="N284" s="578">
        <v>0</v>
      </c>
      <c r="O284" s="579">
        <v>0</v>
      </c>
      <c r="P284" s="578">
        <v>0</v>
      </c>
      <c r="Q284" s="560">
        <f t="shared" si="15"/>
        <v>5000</v>
      </c>
      <c r="R284" s="489"/>
    </row>
    <row r="285" spans="1:18" s="1" customFormat="1" ht="14.45" hidden="1" customHeight="1" x14ac:dyDescent="0.25">
      <c r="A285" s="557">
        <v>266</v>
      </c>
      <c r="B285" s="556">
        <v>16</v>
      </c>
      <c r="C285" s="557" t="s">
        <v>1825</v>
      </c>
      <c r="D285" s="557" t="str">
        <f t="shared" si="17"/>
        <v>3</v>
      </c>
      <c r="E285" s="557">
        <v>312</v>
      </c>
      <c r="F285" s="573" t="s">
        <v>449</v>
      </c>
      <c r="G285" s="561">
        <v>60000</v>
      </c>
      <c r="H285" s="578"/>
      <c r="I285" s="579">
        <v>0</v>
      </c>
      <c r="J285" s="580">
        <v>0</v>
      </c>
      <c r="K285" s="580">
        <v>0</v>
      </c>
      <c r="L285" s="578">
        <v>0</v>
      </c>
      <c r="M285" s="579">
        <v>0</v>
      </c>
      <c r="N285" s="578">
        <v>0</v>
      </c>
      <c r="O285" s="579">
        <v>0</v>
      </c>
      <c r="P285" s="578">
        <v>0</v>
      </c>
      <c r="Q285" s="560">
        <f t="shared" si="15"/>
        <v>60000</v>
      </c>
      <c r="R285" s="489"/>
    </row>
    <row r="286" spans="1:18" s="1" customFormat="1" ht="14.45" hidden="1" customHeight="1" x14ac:dyDescent="0.25">
      <c r="A286" s="557">
        <v>267</v>
      </c>
      <c r="B286" s="556">
        <v>16</v>
      </c>
      <c r="C286" s="557" t="s">
        <v>1825</v>
      </c>
      <c r="D286" s="557" t="str">
        <f t="shared" si="17"/>
        <v>3</v>
      </c>
      <c r="E286" s="557">
        <v>314</v>
      </c>
      <c r="F286" s="573" t="s">
        <v>451</v>
      </c>
      <c r="G286" s="561">
        <v>9600</v>
      </c>
      <c r="H286" s="578"/>
      <c r="I286" s="579">
        <v>0</v>
      </c>
      <c r="J286" s="580">
        <v>0</v>
      </c>
      <c r="K286" s="580">
        <v>0</v>
      </c>
      <c r="L286" s="578">
        <v>0</v>
      </c>
      <c r="M286" s="579">
        <v>0</v>
      </c>
      <c r="N286" s="578">
        <v>0</v>
      </c>
      <c r="O286" s="579">
        <v>0</v>
      </c>
      <c r="P286" s="578">
        <v>0</v>
      </c>
      <c r="Q286" s="560">
        <f t="shared" si="15"/>
        <v>9600</v>
      </c>
      <c r="R286" s="489"/>
    </row>
    <row r="287" spans="1:18" s="1" customFormat="1" ht="14.45" hidden="1" customHeight="1" x14ac:dyDescent="0.25">
      <c r="A287" s="557">
        <v>268</v>
      </c>
      <c r="B287" s="556">
        <v>16</v>
      </c>
      <c r="C287" s="557" t="s">
        <v>1825</v>
      </c>
      <c r="D287" s="557" t="str">
        <f t="shared" si="17"/>
        <v>3</v>
      </c>
      <c r="E287" s="557">
        <v>355</v>
      </c>
      <c r="F287" s="573" t="s">
        <v>492</v>
      </c>
      <c r="G287" s="561">
        <v>5000</v>
      </c>
      <c r="H287" s="578"/>
      <c r="I287" s="579">
        <v>0</v>
      </c>
      <c r="J287" s="580">
        <v>0</v>
      </c>
      <c r="K287" s="580">
        <v>0</v>
      </c>
      <c r="L287" s="578">
        <v>0</v>
      </c>
      <c r="M287" s="579">
        <v>0</v>
      </c>
      <c r="N287" s="578">
        <v>0</v>
      </c>
      <c r="O287" s="579">
        <v>0</v>
      </c>
      <c r="P287" s="578">
        <v>0</v>
      </c>
      <c r="Q287" s="560">
        <f t="shared" si="15"/>
        <v>5000</v>
      </c>
      <c r="R287" s="489"/>
    </row>
    <row r="288" spans="1:18" s="1" customFormat="1" ht="14.45" hidden="1" customHeight="1" x14ac:dyDescent="0.25">
      <c r="A288" s="557">
        <v>269</v>
      </c>
      <c r="B288" s="556">
        <v>16</v>
      </c>
      <c r="C288" s="557" t="s">
        <v>1825</v>
      </c>
      <c r="D288" s="557" t="str">
        <f t="shared" si="17"/>
        <v>3</v>
      </c>
      <c r="E288" s="557">
        <v>359</v>
      </c>
      <c r="F288" s="573" t="s">
        <v>496</v>
      </c>
      <c r="G288" s="561">
        <v>2000</v>
      </c>
      <c r="H288" s="578"/>
      <c r="I288" s="579">
        <v>0</v>
      </c>
      <c r="J288" s="580">
        <v>0</v>
      </c>
      <c r="K288" s="580">
        <v>0</v>
      </c>
      <c r="L288" s="578">
        <v>0</v>
      </c>
      <c r="M288" s="579">
        <v>0</v>
      </c>
      <c r="N288" s="578">
        <v>0</v>
      </c>
      <c r="O288" s="579">
        <v>0</v>
      </c>
      <c r="P288" s="578">
        <v>0</v>
      </c>
      <c r="Q288" s="560">
        <f t="shared" si="15"/>
        <v>2000</v>
      </c>
      <c r="R288" s="489"/>
    </row>
    <row r="289" spans="1:18" s="1" customFormat="1" ht="14.45" hidden="1" customHeight="1" x14ac:dyDescent="0.25">
      <c r="A289" s="557">
        <v>270</v>
      </c>
      <c r="B289" s="556">
        <v>16</v>
      </c>
      <c r="C289" s="557" t="s">
        <v>1825</v>
      </c>
      <c r="D289" s="557" t="str">
        <f t="shared" si="17"/>
        <v>3</v>
      </c>
      <c r="E289" s="557">
        <v>372</v>
      </c>
      <c r="F289" s="573" t="s">
        <v>507</v>
      </c>
      <c r="G289" s="561">
        <v>5000</v>
      </c>
      <c r="H289" s="578"/>
      <c r="I289" s="579">
        <v>0</v>
      </c>
      <c r="J289" s="580">
        <v>0</v>
      </c>
      <c r="K289" s="580">
        <v>0</v>
      </c>
      <c r="L289" s="578">
        <v>0</v>
      </c>
      <c r="M289" s="579">
        <v>0</v>
      </c>
      <c r="N289" s="578">
        <v>0</v>
      </c>
      <c r="O289" s="579">
        <v>0</v>
      </c>
      <c r="P289" s="578">
        <v>0</v>
      </c>
      <c r="Q289" s="560">
        <f t="shared" si="15"/>
        <v>5000</v>
      </c>
      <c r="R289" s="489"/>
    </row>
    <row r="290" spans="1:18" s="1" customFormat="1" ht="14.45" hidden="1" customHeight="1" x14ac:dyDescent="0.25">
      <c r="A290" s="557">
        <v>271</v>
      </c>
      <c r="B290" s="556">
        <v>16</v>
      </c>
      <c r="C290" s="557" t="s">
        <v>1825</v>
      </c>
      <c r="D290" s="557" t="str">
        <f t="shared" si="17"/>
        <v>3</v>
      </c>
      <c r="E290" s="557">
        <v>375</v>
      </c>
      <c r="F290" s="573" t="s">
        <v>510</v>
      </c>
      <c r="G290" s="561">
        <v>10000</v>
      </c>
      <c r="H290" s="578"/>
      <c r="I290" s="579">
        <v>0</v>
      </c>
      <c r="J290" s="580">
        <v>0</v>
      </c>
      <c r="K290" s="580">
        <v>0</v>
      </c>
      <c r="L290" s="578">
        <v>0</v>
      </c>
      <c r="M290" s="579">
        <v>0</v>
      </c>
      <c r="N290" s="578">
        <v>0</v>
      </c>
      <c r="O290" s="579">
        <v>0</v>
      </c>
      <c r="P290" s="578">
        <v>0</v>
      </c>
      <c r="Q290" s="560">
        <f t="shared" si="15"/>
        <v>10000</v>
      </c>
      <c r="R290" s="489"/>
    </row>
    <row r="291" spans="1:18" s="1" customFormat="1" ht="14.45" hidden="1" customHeight="1" x14ac:dyDescent="0.25">
      <c r="A291" s="557">
        <v>272</v>
      </c>
      <c r="B291" s="556">
        <v>16</v>
      </c>
      <c r="C291" s="557" t="s">
        <v>1825</v>
      </c>
      <c r="D291" s="557" t="str">
        <f t="shared" si="17"/>
        <v>5</v>
      </c>
      <c r="E291" s="557">
        <v>511</v>
      </c>
      <c r="F291" s="573" t="s">
        <v>588</v>
      </c>
      <c r="G291" s="561">
        <v>26500</v>
      </c>
      <c r="H291" s="578"/>
      <c r="I291" s="579">
        <v>0</v>
      </c>
      <c r="J291" s="580">
        <v>0</v>
      </c>
      <c r="K291" s="580">
        <v>0</v>
      </c>
      <c r="L291" s="578">
        <v>0</v>
      </c>
      <c r="M291" s="579">
        <v>0</v>
      </c>
      <c r="N291" s="578">
        <v>0</v>
      </c>
      <c r="O291" s="579">
        <v>0</v>
      </c>
      <c r="P291" s="578">
        <v>0</v>
      </c>
      <c r="Q291" s="560">
        <f t="shared" si="15"/>
        <v>26500</v>
      </c>
      <c r="R291" s="489"/>
    </row>
    <row r="292" spans="1:18" s="1" customFormat="1" ht="14.45" hidden="1" customHeight="1" x14ac:dyDescent="0.25">
      <c r="A292" s="557">
        <v>273</v>
      </c>
      <c r="B292" s="556">
        <v>16</v>
      </c>
      <c r="C292" s="557" t="s">
        <v>1825</v>
      </c>
      <c r="D292" s="557" t="str">
        <f t="shared" si="17"/>
        <v>5</v>
      </c>
      <c r="E292" s="557">
        <v>515</v>
      </c>
      <c r="F292" s="573" t="s">
        <v>592</v>
      </c>
      <c r="G292" s="561">
        <v>10000</v>
      </c>
      <c r="H292" s="578"/>
      <c r="I292" s="579">
        <v>0</v>
      </c>
      <c r="J292" s="580">
        <v>0</v>
      </c>
      <c r="K292" s="580">
        <v>0</v>
      </c>
      <c r="L292" s="578">
        <v>0</v>
      </c>
      <c r="M292" s="579">
        <v>0</v>
      </c>
      <c r="N292" s="578">
        <v>0</v>
      </c>
      <c r="O292" s="579">
        <v>0</v>
      </c>
      <c r="P292" s="578">
        <v>0</v>
      </c>
      <c r="Q292" s="560">
        <f t="shared" si="15"/>
        <v>10000</v>
      </c>
      <c r="R292" s="489"/>
    </row>
    <row r="293" spans="1:18" s="1" customFormat="1" ht="14.45" hidden="1" customHeight="1" x14ac:dyDescent="0.25">
      <c r="A293" s="557">
        <v>274</v>
      </c>
      <c r="B293" s="556">
        <v>16</v>
      </c>
      <c r="C293" s="557" t="s">
        <v>1825</v>
      </c>
      <c r="D293" s="557" t="str">
        <f t="shared" si="17"/>
        <v>5</v>
      </c>
      <c r="E293" s="557">
        <v>567</v>
      </c>
      <c r="F293" s="573" t="s">
        <v>618</v>
      </c>
      <c r="G293" s="561">
        <v>31400</v>
      </c>
      <c r="H293" s="578"/>
      <c r="I293" s="579">
        <v>0</v>
      </c>
      <c r="J293" s="580">
        <v>0</v>
      </c>
      <c r="K293" s="580">
        <v>0</v>
      </c>
      <c r="L293" s="578">
        <v>0</v>
      </c>
      <c r="M293" s="579">
        <v>0</v>
      </c>
      <c r="N293" s="578">
        <v>0</v>
      </c>
      <c r="O293" s="579">
        <v>0</v>
      </c>
      <c r="P293" s="578">
        <v>0</v>
      </c>
      <c r="Q293" s="560">
        <f t="shared" si="15"/>
        <v>31400</v>
      </c>
      <c r="R293" s="489"/>
    </row>
    <row r="294" spans="1:18" s="1" customFormat="1" ht="14.45" hidden="1" customHeight="1" x14ac:dyDescent="0.25">
      <c r="A294" s="557">
        <v>275</v>
      </c>
      <c r="B294" s="556">
        <v>17</v>
      </c>
      <c r="C294" s="557" t="s">
        <v>2120</v>
      </c>
      <c r="D294" s="557" t="str">
        <f t="shared" si="17"/>
        <v>2</v>
      </c>
      <c r="E294" s="557">
        <v>216</v>
      </c>
      <c r="F294" s="573" t="s">
        <v>389</v>
      </c>
      <c r="G294" s="561">
        <v>30000</v>
      </c>
      <c r="H294" s="578"/>
      <c r="I294" s="579"/>
      <c r="J294" s="580"/>
      <c r="K294" s="580"/>
      <c r="L294" s="578"/>
      <c r="M294" s="579"/>
      <c r="N294" s="578"/>
      <c r="O294" s="579"/>
      <c r="P294" s="578"/>
      <c r="Q294" s="560">
        <f t="shared" si="15"/>
        <v>30000</v>
      </c>
      <c r="R294" s="489"/>
    </row>
    <row r="295" spans="1:18" s="1" customFormat="1" ht="14.45" hidden="1" customHeight="1" x14ac:dyDescent="0.25">
      <c r="A295" s="557">
        <v>276</v>
      </c>
      <c r="B295" s="556">
        <v>18</v>
      </c>
      <c r="C295" s="557" t="s">
        <v>1818</v>
      </c>
      <c r="D295" s="557">
        <v>1</v>
      </c>
      <c r="E295" s="557">
        <v>113</v>
      </c>
      <c r="F295" s="573" t="s">
        <v>349</v>
      </c>
      <c r="G295" s="561">
        <v>909515.00399999996</v>
      </c>
      <c r="H295" s="578"/>
      <c r="I295" s="579"/>
      <c r="J295" s="580"/>
      <c r="K295" s="580"/>
      <c r="L295" s="578"/>
      <c r="M295" s="579"/>
      <c r="N295" s="578"/>
      <c r="O295" s="579"/>
      <c r="P295" s="578"/>
      <c r="Q295" s="560">
        <f t="shared" si="15"/>
        <v>909515.00399999996</v>
      </c>
      <c r="R295" s="489"/>
    </row>
    <row r="296" spans="1:18" s="1" customFormat="1" ht="14.45" customHeight="1" x14ac:dyDescent="0.25">
      <c r="A296" s="557">
        <v>277</v>
      </c>
      <c r="B296" s="556">
        <v>18</v>
      </c>
      <c r="C296" s="557" t="s">
        <v>1818</v>
      </c>
      <c r="D296" s="557">
        <v>1</v>
      </c>
      <c r="E296" s="557">
        <v>132</v>
      </c>
      <c r="F296" s="574" t="s">
        <v>358</v>
      </c>
      <c r="G296" s="561">
        <v>137050.50646686347</v>
      </c>
      <c r="H296" s="578"/>
      <c r="I296" s="579"/>
      <c r="J296" s="580"/>
      <c r="K296" s="580"/>
      <c r="L296" s="578"/>
      <c r="M296" s="579"/>
      <c r="N296" s="578"/>
      <c r="O296" s="579"/>
      <c r="P296" s="578"/>
      <c r="Q296" s="560">
        <f t="shared" si="15"/>
        <v>137050.50646686347</v>
      </c>
      <c r="R296" s="489"/>
    </row>
    <row r="297" spans="1:18" s="1" customFormat="1" ht="14.45" hidden="1" customHeight="1" x14ac:dyDescent="0.25">
      <c r="A297" s="557">
        <v>278</v>
      </c>
      <c r="B297" s="556">
        <v>18</v>
      </c>
      <c r="C297" s="557" t="s">
        <v>1818</v>
      </c>
      <c r="D297" s="557" t="str">
        <f t="shared" ref="D297:D320" si="18">MID(E297,1,1)</f>
        <v>2</v>
      </c>
      <c r="E297" s="557">
        <v>261</v>
      </c>
      <c r="F297" s="573" t="s">
        <v>425</v>
      </c>
      <c r="G297" s="561">
        <v>500000</v>
      </c>
      <c r="H297" s="578"/>
      <c r="I297" s="579">
        <v>0</v>
      </c>
      <c r="J297" s="580">
        <v>0</v>
      </c>
      <c r="K297" s="580">
        <v>0</v>
      </c>
      <c r="L297" s="578">
        <v>0</v>
      </c>
      <c r="M297" s="579">
        <v>0</v>
      </c>
      <c r="N297" s="578">
        <v>0</v>
      </c>
      <c r="O297" s="579">
        <v>0</v>
      </c>
      <c r="P297" s="578">
        <v>0</v>
      </c>
      <c r="Q297" s="560">
        <f t="shared" si="15"/>
        <v>500000</v>
      </c>
      <c r="R297" s="489"/>
    </row>
    <row r="298" spans="1:18" s="1" customFormat="1" ht="14.45" hidden="1" customHeight="1" x14ac:dyDescent="0.25">
      <c r="A298" s="557">
        <v>279</v>
      </c>
      <c r="B298" s="556">
        <v>18</v>
      </c>
      <c r="C298" s="557" t="s">
        <v>1818</v>
      </c>
      <c r="D298" s="557" t="str">
        <f t="shared" si="18"/>
        <v>2</v>
      </c>
      <c r="E298" s="557">
        <v>272</v>
      </c>
      <c r="F298" s="573" t="s">
        <v>429</v>
      </c>
      <c r="G298" s="561">
        <v>45000</v>
      </c>
      <c r="H298" s="578"/>
      <c r="I298" s="579">
        <v>0</v>
      </c>
      <c r="J298" s="580">
        <v>0</v>
      </c>
      <c r="K298" s="580">
        <v>0</v>
      </c>
      <c r="L298" s="578">
        <v>0</v>
      </c>
      <c r="M298" s="579">
        <v>0</v>
      </c>
      <c r="N298" s="578">
        <v>0</v>
      </c>
      <c r="O298" s="579">
        <v>0</v>
      </c>
      <c r="P298" s="578">
        <v>0</v>
      </c>
      <c r="Q298" s="560">
        <f t="shared" si="15"/>
        <v>45000</v>
      </c>
      <c r="R298" s="489"/>
    </row>
    <row r="299" spans="1:18" s="1" customFormat="1" ht="14.45" hidden="1" customHeight="1" x14ac:dyDescent="0.25">
      <c r="A299" s="557">
        <v>280</v>
      </c>
      <c r="B299" s="556">
        <v>18</v>
      </c>
      <c r="C299" s="557" t="s">
        <v>1818</v>
      </c>
      <c r="D299" s="557" t="str">
        <f t="shared" si="18"/>
        <v>2</v>
      </c>
      <c r="E299" s="557">
        <v>296</v>
      </c>
      <c r="F299" s="573" t="s">
        <v>443</v>
      </c>
      <c r="G299" s="561">
        <v>300000</v>
      </c>
      <c r="H299" s="578"/>
      <c r="I299" s="579">
        <v>0</v>
      </c>
      <c r="J299" s="580">
        <v>0</v>
      </c>
      <c r="K299" s="580">
        <v>0</v>
      </c>
      <c r="L299" s="578">
        <v>0</v>
      </c>
      <c r="M299" s="579">
        <v>0</v>
      </c>
      <c r="N299" s="578">
        <v>0</v>
      </c>
      <c r="O299" s="579">
        <v>0</v>
      </c>
      <c r="P299" s="578">
        <v>0</v>
      </c>
      <c r="Q299" s="560">
        <f t="shared" si="15"/>
        <v>300000</v>
      </c>
      <c r="R299" s="489"/>
    </row>
    <row r="300" spans="1:18" s="1" customFormat="1" ht="14.45" hidden="1" customHeight="1" x14ac:dyDescent="0.25">
      <c r="A300" s="557">
        <v>281</v>
      </c>
      <c r="B300" s="556">
        <v>18</v>
      </c>
      <c r="C300" s="557" t="s">
        <v>1818</v>
      </c>
      <c r="D300" s="557" t="str">
        <f t="shared" si="18"/>
        <v>3</v>
      </c>
      <c r="E300" s="557">
        <v>355</v>
      </c>
      <c r="F300" s="573" t="s">
        <v>492</v>
      </c>
      <c r="G300" s="561">
        <v>300000</v>
      </c>
      <c r="H300" s="578"/>
      <c r="I300" s="579">
        <v>0</v>
      </c>
      <c r="J300" s="580">
        <v>0</v>
      </c>
      <c r="K300" s="580">
        <v>0</v>
      </c>
      <c r="L300" s="578">
        <v>0</v>
      </c>
      <c r="M300" s="579">
        <v>0</v>
      </c>
      <c r="N300" s="578">
        <v>0</v>
      </c>
      <c r="O300" s="579">
        <v>0</v>
      </c>
      <c r="P300" s="578">
        <v>0</v>
      </c>
      <c r="Q300" s="560">
        <f t="shared" si="15"/>
        <v>300000</v>
      </c>
      <c r="R300" s="489"/>
    </row>
    <row r="301" spans="1:18" s="1" customFormat="1" ht="14.45" hidden="1" customHeight="1" x14ac:dyDescent="0.25">
      <c r="A301" s="557">
        <v>282</v>
      </c>
      <c r="B301" s="556">
        <v>18</v>
      </c>
      <c r="C301" s="557" t="s">
        <v>1818</v>
      </c>
      <c r="D301" s="557" t="str">
        <f t="shared" si="18"/>
        <v>5</v>
      </c>
      <c r="E301" s="557">
        <v>567</v>
      </c>
      <c r="F301" s="573" t="s">
        <v>618</v>
      </c>
      <c r="G301" s="561">
        <v>120000</v>
      </c>
      <c r="H301" s="578"/>
      <c r="I301" s="579">
        <v>0</v>
      </c>
      <c r="J301" s="580">
        <v>0</v>
      </c>
      <c r="K301" s="580">
        <v>0</v>
      </c>
      <c r="L301" s="578">
        <v>0</v>
      </c>
      <c r="M301" s="579">
        <v>0</v>
      </c>
      <c r="N301" s="578">
        <v>0</v>
      </c>
      <c r="O301" s="579">
        <v>0</v>
      </c>
      <c r="P301" s="578">
        <v>0</v>
      </c>
      <c r="Q301" s="560">
        <f t="shared" si="15"/>
        <v>120000</v>
      </c>
      <c r="R301" s="489"/>
    </row>
    <row r="302" spans="1:18" s="1" customFormat="1" ht="14.45" hidden="1" customHeight="1" x14ac:dyDescent="0.25">
      <c r="A302" s="557">
        <v>458</v>
      </c>
      <c r="B302" s="556">
        <v>19</v>
      </c>
      <c r="C302" s="557" t="s">
        <v>1823</v>
      </c>
      <c r="D302" s="557" t="str">
        <f t="shared" si="18"/>
        <v>2</v>
      </c>
      <c r="E302" s="557">
        <v>242</v>
      </c>
      <c r="F302" s="573" t="s">
        <v>408</v>
      </c>
      <c r="G302" s="561">
        <v>23000</v>
      </c>
      <c r="H302" s="578"/>
      <c r="I302" s="579">
        <v>0</v>
      </c>
      <c r="J302" s="580">
        <v>0</v>
      </c>
      <c r="K302" s="580">
        <v>0</v>
      </c>
      <c r="L302" s="578">
        <v>0</v>
      </c>
      <c r="M302" s="579">
        <v>0</v>
      </c>
      <c r="N302" s="578">
        <v>0</v>
      </c>
      <c r="O302" s="579">
        <v>0</v>
      </c>
      <c r="P302" s="578">
        <v>0</v>
      </c>
      <c r="Q302" s="560">
        <f t="shared" si="15"/>
        <v>23000</v>
      </c>
      <c r="R302" s="489"/>
    </row>
    <row r="303" spans="1:18" s="1" customFormat="1" ht="14.45" hidden="1" customHeight="1" x14ac:dyDescent="0.25">
      <c r="A303" s="557">
        <v>460</v>
      </c>
      <c r="B303" s="556">
        <v>19</v>
      </c>
      <c r="C303" s="557" t="s">
        <v>1823</v>
      </c>
      <c r="D303" s="557" t="str">
        <f t="shared" si="18"/>
        <v>2</v>
      </c>
      <c r="E303" s="557">
        <v>243</v>
      </c>
      <c r="F303" s="573" t="s">
        <v>409</v>
      </c>
      <c r="G303" s="561">
        <v>4500</v>
      </c>
      <c r="H303" s="578"/>
      <c r="I303" s="579">
        <v>0</v>
      </c>
      <c r="J303" s="580">
        <v>0</v>
      </c>
      <c r="K303" s="580">
        <v>0</v>
      </c>
      <c r="L303" s="578">
        <v>0</v>
      </c>
      <c r="M303" s="579">
        <v>0</v>
      </c>
      <c r="N303" s="578">
        <v>0</v>
      </c>
      <c r="O303" s="579">
        <v>0</v>
      </c>
      <c r="P303" s="578">
        <v>0</v>
      </c>
      <c r="Q303" s="560">
        <f t="shared" si="15"/>
        <v>4500</v>
      </c>
      <c r="R303" s="489"/>
    </row>
    <row r="304" spans="1:18" s="1" customFormat="1" ht="14.45" hidden="1" customHeight="1" x14ac:dyDescent="0.25">
      <c r="A304" s="557">
        <v>463</v>
      </c>
      <c r="B304" s="556">
        <v>19</v>
      </c>
      <c r="C304" s="557" t="s">
        <v>1823</v>
      </c>
      <c r="D304" s="557" t="str">
        <f t="shared" si="18"/>
        <v>2</v>
      </c>
      <c r="E304" s="557">
        <v>249</v>
      </c>
      <c r="F304" s="575" t="s">
        <v>415</v>
      </c>
      <c r="G304" s="561">
        <v>5000</v>
      </c>
      <c r="H304" s="578"/>
      <c r="I304" s="579">
        <v>0</v>
      </c>
      <c r="J304" s="580">
        <v>0</v>
      </c>
      <c r="K304" s="580">
        <v>0</v>
      </c>
      <c r="L304" s="578">
        <v>0</v>
      </c>
      <c r="M304" s="579">
        <v>0</v>
      </c>
      <c r="N304" s="578">
        <v>0</v>
      </c>
      <c r="O304" s="579">
        <v>0</v>
      </c>
      <c r="P304" s="578">
        <v>0</v>
      </c>
      <c r="Q304" s="560">
        <f t="shared" si="15"/>
        <v>5000</v>
      </c>
      <c r="R304" s="489"/>
    </row>
    <row r="305" spans="1:18" s="1" customFormat="1" ht="14.45" hidden="1" customHeight="1" x14ac:dyDescent="0.25">
      <c r="A305" s="557">
        <v>464</v>
      </c>
      <c r="B305" s="556">
        <v>19</v>
      </c>
      <c r="C305" s="557" t="s">
        <v>1823</v>
      </c>
      <c r="D305" s="557" t="str">
        <f t="shared" si="18"/>
        <v>2</v>
      </c>
      <c r="E305" s="557">
        <v>252</v>
      </c>
      <c r="F305" s="575" t="s">
        <v>418</v>
      </c>
      <c r="G305" s="561">
        <v>95200</v>
      </c>
      <c r="H305" s="578"/>
      <c r="I305" s="579">
        <v>0</v>
      </c>
      <c r="J305" s="580">
        <v>0</v>
      </c>
      <c r="K305" s="580">
        <v>0</v>
      </c>
      <c r="L305" s="578">
        <v>0</v>
      </c>
      <c r="M305" s="579">
        <v>0</v>
      </c>
      <c r="N305" s="578">
        <v>0</v>
      </c>
      <c r="O305" s="579">
        <v>0</v>
      </c>
      <c r="P305" s="578">
        <v>0</v>
      </c>
      <c r="Q305" s="560">
        <f t="shared" si="15"/>
        <v>95200</v>
      </c>
      <c r="R305" s="489"/>
    </row>
    <row r="306" spans="1:18" s="1" customFormat="1" ht="14.45" hidden="1" customHeight="1" x14ac:dyDescent="0.25">
      <c r="A306" s="557">
        <v>467</v>
      </c>
      <c r="B306" s="556">
        <v>19</v>
      </c>
      <c r="C306" s="557" t="s">
        <v>1823</v>
      </c>
      <c r="D306" s="557" t="str">
        <f t="shared" si="18"/>
        <v>2</v>
      </c>
      <c r="E306" s="557">
        <v>261</v>
      </c>
      <c r="F306" s="575" t="s">
        <v>425</v>
      </c>
      <c r="G306" s="561">
        <v>130000</v>
      </c>
      <c r="H306" s="578"/>
      <c r="I306" s="579">
        <v>0</v>
      </c>
      <c r="J306" s="580">
        <v>0</v>
      </c>
      <c r="K306" s="580">
        <v>0</v>
      </c>
      <c r="L306" s="578">
        <v>0</v>
      </c>
      <c r="M306" s="579">
        <v>0</v>
      </c>
      <c r="N306" s="578">
        <v>0</v>
      </c>
      <c r="O306" s="579">
        <v>0</v>
      </c>
      <c r="P306" s="578">
        <v>0</v>
      </c>
      <c r="Q306" s="560">
        <f t="shared" si="15"/>
        <v>130000</v>
      </c>
      <c r="R306" s="489"/>
    </row>
    <row r="307" spans="1:18" s="1" customFormat="1" ht="14.45" hidden="1" customHeight="1" x14ac:dyDescent="0.25">
      <c r="A307" s="557">
        <v>469</v>
      </c>
      <c r="B307" s="556">
        <v>19</v>
      </c>
      <c r="C307" s="557" t="s">
        <v>1823</v>
      </c>
      <c r="D307" s="557" t="str">
        <f t="shared" si="18"/>
        <v>2</v>
      </c>
      <c r="E307" s="557">
        <v>272</v>
      </c>
      <c r="F307" s="573" t="s">
        <v>429</v>
      </c>
      <c r="G307" s="561">
        <v>15000</v>
      </c>
      <c r="H307" s="578"/>
      <c r="I307" s="579">
        <v>0</v>
      </c>
      <c r="J307" s="580">
        <v>0</v>
      </c>
      <c r="K307" s="580">
        <v>0</v>
      </c>
      <c r="L307" s="578">
        <v>0</v>
      </c>
      <c r="M307" s="579">
        <v>0</v>
      </c>
      <c r="N307" s="578">
        <v>0</v>
      </c>
      <c r="O307" s="579">
        <v>0</v>
      </c>
      <c r="P307" s="578">
        <v>0</v>
      </c>
      <c r="Q307" s="560">
        <f t="shared" si="15"/>
        <v>15000</v>
      </c>
      <c r="R307" s="489"/>
    </row>
    <row r="308" spans="1:18" s="1" customFormat="1" ht="14.45" hidden="1" customHeight="1" x14ac:dyDescent="0.25">
      <c r="A308" s="557">
        <v>471</v>
      </c>
      <c r="B308" s="556">
        <v>19</v>
      </c>
      <c r="C308" s="557" t="s">
        <v>1823</v>
      </c>
      <c r="D308" s="557" t="str">
        <f t="shared" si="18"/>
        <v>2</v>
      </c>
      <c r="E308" s="557">
        <v>291</v>
      </c>
      <c r="F308" s="575" t="s">
        <v>438</v>
      </c>
      <c r="G308" s="561">
        <v>15700</v>
      </c>
      <c r="H308" s="578"/>
      <c r="I308" s="579">
        <v>0</v>
      </c>
      <c r="J308" s="580">
        <v>0</v>
      </c>
      <c r="K308" s="580">
        <v>0</v>
      </c>
      <c r="L308" s="578">
        <v>0</v>
      </c>
      <c r="M308" s="579">
        <v>0</v>
      </c>
      <c r="N308" s="578">
        <v>0</v>
      </c>
      <c r="O308" s="579">
        <v>0</v>
      </c>
      <c r="P308" s="578">
        <v>0</v>
      </c>
      <c r="Q308" s="560">
        <f t="shared" si="15"/>
        <v>15700</v>
      </c>
      <c r="R308" s="489"/>
    </row>
    <row r="309" spans="1:18" s="1" customFormat="1" ht="14.45" hidden="1" customHeight="1" x14ac:dyDescent="0.25">
      <c r="A309" s="557">
        <v>474</v>
      </c>
      <c r="B309" s="556">
        <v>19</v>
      </c>
      <c r="C309" s="557" t="s">
        <v>1823</v>
      </c>
      <c r="D309" s="557" t="str">
        <f t="shared" si="18"/>
        <v>2</v>
      </c>
      <c r="E309" s="557">
        <v>296</v>
      </c>
      <c r="F309" s="575" t="s">
        <v>443</v>
      </c>
      <c r="G309" s="561">
        <v>50000</v>
      </c>
      <c r="H309" s="578"/>
      <c r="I309" s="579">
        <v>0</v>
      </c>
      <c r="J309" s="580">
        <v>0</v>
      </c>
      <c r="K309" s="580">
        <v>0</v>
      </c>
      <c r="L309" s="578">
        <v>0</v>
      </c>
      <c r="M309" s="579">
        <v>0</v>
      </c>
      <c r="N309" s="578">
        <v>0</v>
      </c>
      <c r="O309" s="579">
        <v>0</v>
      </c>
      <c r="P309" s="578">
        <v>0</v>
      </c>
      <c r="Q309" s="560">
        <f t="shared" si="15"/>
        <v>50000</v>
      </c>
      <c r="R309" s="489"/>
    </row>
    <row r="310" spans="1:18" s="1" customFormat="1" ht="14.45" hidden="1" customHeight="1" x14ac:dyDescent="0.25">
      <c r="A310" s="557">
        <v>283</v>
      </c>
      <c r="B310" s="556">
        <v>19</v>
      </c>
      <c r="C310" s="557" t="s">
        <v>1823</v>
      </c>
      <c r="D310" s="557" t="str">
        <f t="shared" si="18"/>
        <v>2</v>
      </c>
      <c r="E310" s="557">
        <v>298</v>
      </c>
      <c r="F310" s="575" t="s">
        <v>445</v>
      </c>
      <c r="G310" s="561">
        <v>23800</v>
      </c>
      <c r="H310" s="578"/>
      <c r="I310" s="579">
        <v>0</v>
      </c>
      <c r="J310" s="580">
        <v>0</v>
      </c>
      <c r="K310" s="580">
        <v>0</v>
      </c>
      <c r="L310" s="578">
        <v>0</v>
      </c>
      <c r="M310" s="579">
        <v>0</v>
      </c>
      <c r="N310" s="578">
        <v>0</v>
      </c>
      <c r="O310" s="579">
        <v>0</v>
      </c>
      <c r="P310" s="578">
        <v>0</v>
      </c>
      <c r="Q310" s="560">
        <f t="shared" si="15"/>
        <v>23800</v>
      </c>
      <c r="R310" s="489"/>
    </row>
    <row r="311" spans="1:18" s="1" customFormat="1" ht="14.45" hidden="1" customHeight="1" x14ac:dyDescent="0.25">
      <c r="A311" s="557">
        <v>284</v>
      </c>
      <c r="B311" s="556">
        <v>19</v>
      </c>
      <c r="C311" s="557" t="s">
        <v>1823</v>
      </c>
      <c r="D311" s="557" t="str">
        <f t="shared" si="18"/>
        <v>3</v>
      </c>
      <c r="E311" s="557">
        <v>355</v>
      </c>
      <c r="F311" s="573" t="s">
        <v>492</v>
      </c>
      <c r="G311" s="561">
        <v>70000</v>
      </c>
      <c r="H311" s="578"/>
      <c r="I311" s="579">
        <v>0</v>
      </c>
      <c r="J311" s="580">
        <v>0</v>
      </c>
      <c r="K311" s="580">
        <v>0</v>
      </c>
      <c r="L311" s="578">
        <v>0</v>
      </c>
      <c r="M311" s="579">
        <v>0</v>
      </c>
      <c r="N311" s="578">
        <v>0</v>
      </c>
      <c r="O311" s="579">
        <v>0</v>
      </c>
      <c r="P311" s="578">
        <v>0</v>
      </c>
      <c r="Q311" s="560">
        <f t="shared" si="15"/>
        <v>70000</v>
      </c>
      <c r="R311" s="489"/>
    </row>
    <row r="312" spans="1:18" s="1" customFormat="1" ht="14.45" hidden="1" customHeight="1" x14ac:dyDescent="0.25">
      <c r="A312" s="557">
        <v>285</v>
      </c>
      <c r="B312" s="556">
        <v>19</v>
      </c>
      <c r="C312" s="557" t="s">
        <v>1823</v>
      </c>
      <c r="D312" s="557" t="str">
        <f t="shared" si="18"/>
        <v>3</v>
      </c>
      <c r="E312" s="557">
        <v>357</v>
      </c>
      <c r="F312" s="573" t="s">
        <v>494</v>
      </c>
      <c r="G312" s="561">
        <v>50000</v>
      </c>
      <c r="H312" s="578"/>
      <c r="I312" s="579">
        <v>0</v>
      </c>
      <c r="J312" s="580">
        <v>0</v>
      </c>
      <c r="K312" s="580">
        <v>0</v>
      </c>
      <c r="L312" s="578">
        <v>0</v>
      </c>
      <c r="M312" s="579">
        <v>0</v>
      </c>
      <c r="N312" s="578">
        <v>0</v>
      </c>
      <c r="O312" s="579">
        <v>0</v>
      </c>
      <c r="P312" s="578">
        <v>0</v>
      </c>
      <c r="Q312" s="560">
        <f t="shared" si="15"/>
        <v>50000</v>
      </c>
      <c r="R312" s="489"/>
    </row>
    <row r="313" spans="1:18" s="1" customFormat="1" ht="14.45" hidden="1" customHeight="1" x14ac:dyDescent="0.25">
      <c r="A313" s="557">
        <v>286</v>
      </c>
      <c r="B313" s="556">
        <v>19</v>
      </c>
      <c r="C313" s="557" t="s">
        <v>1823</v>
      </c>
      <c r="D313" s="557" t="str">
        <f t="shared" si="18"/>
        <v>5</v>
      </c>
      <c r="E313" s="557">
        <v>567</v>
      </c>
      <c r="F313" s="573" t="s">
        <v>618</v>
      </c>
      <c r="G313" s="561">
        <v>60000</v>
      </c>
      <c r="H313" s="578"/>
      <c r="I313" s="579">
        <v>0</v>
      </c>
      <c r="J313" s="580">
        <v>0</v>
      </c>
      <c r="K313" s="580">
        <v>0</v>
      </c>
      <c r="L313" s="578">
        <v>0</v>
      </c>
      <c r="M313" s="579">
        <v>0</v>
      </c>
      <c r="N313" s="578">
        <v>0</v>
      </c>
      <c r="O313" s="579">
        <v>0</v>
      </c>
      <c r="P313" s="578">
        <v>0</v>
      </c>
      <c r="Q313" s="560">
        <f t="shared" si="15"/>
        <v>60000</v>
      </c>
      <c r="R313" s="489"/>
    </row>
    <row r="314" spans="1:18" s="1" customFormat="1" ht="14.45" hidden="1" customHeight="1" x14ac:dyDescent="0.25">
      <c r="A314" s="557">
        <v>287</v>
      </c>
      <c r="B314" s="556">
        <v>19</v>
      </c>
      <c r="C314" s="557" t="s">
        <v>1823</v>
      </c>
      <c r="D314" s="557" t="str">
        <f t="shared" si="18"/>
        <v>5</v>
      </c>
      <c r="E314" s="557">
        <v>578</v>
      </c>
      <c r="F314" s="573" t="s">
        <v>628</v>
      </c>
      <c r="G314" s="561">
        <v>92000</v>
      </c>
      <c r="H314" s="578"/>
      <c r="I314" s="579">
        <v>0</v>
      </c>
      <c r="J314" s="580">
        <v>0</v>
      </c>
      <c r="K314" s="580">
        <v>0</v>
      </c>
      <c r="L314" s="578">
        <v>0</v>
      </c>
      <c r="M314" s="579">
        <v>0</v>
      </c>
      <c r="N314" s="578">
        <v>0</v>
      </c>
      <c r="O314" s="579">
        <v>0</v>
      </c>
      <c r="P314" s="578">
        <v>0</v>
      </c>
      <c r="Q314" s="560">
        <f t="shared" si="15"/>
        <v>92000</v>
      </c>
      <c r="R314" s="489"/>
    </row>
    <row r="315" spans="1:18" s="1" customFormat="1" ht="14.45" hidden="1" customHeight="1" x14ac:dyDescent="0.25">
      <c r="A315" s="557">
        <v>288</v>
      </c>
      <c r="B315" s="556">
        <v>20</v>
      </c>
      <c r="C315" s="557" t="s">
        <v>2125</v>
      </c>
      <c r="D315" s="557" t="str">
        <f t="shared" si="18"/>
        <v>2</v>
      </c>
      <c r="E315" s="557">
        <v>249</v>
      </c>
      <c r="F315" s="573" t="s">
        <v>415</v>
      </c>
      <c r="G315" s="561">
        <v>15000</v>
      </c>
      <c r="H315" s="578"/>
      <c r="I315" s="579"/>
      <c r="J315" s="580"/>
      <c r="K315" s="580"/>
      <c r="L315" s="578"/>
      <c r="M315" s="579"/>
      <c r="N315" s="578"/>
      <c r="O315" s="579"/>
      <c r="P315" s="578"/>
      <c r="Q315" s="560">
        <f t="shared" si="15"/>
        <v>15000</v>
      </c>
      <c r="R315" s="489"/>
    </row>
    <row r="316" spans="1:18" s="1" customFormat="1" ht="14.45" hidden="1" customHeight="1" x14ac:dyDescent="0.25">
      <c r="A316" s="557">
        <v>289</v>
      </c>
      <c r="B316" s="556">
        <v>21</v>
      </c>
      <c r="C316" s="557" t="s">
        <v>1811</v>
      </c>
      <c r="D316" s="557" t="str">
        <f t="shared" si="18"/>
        <v>2</v>
      </c>
      <c r="E316" s="557">
        <v>246</v>
      </c>
      <c r="F316" s="573" t="s">
        <v>412</v>
      </c>
      <c r="G316" s="561">
        <v>360000</v>
      </c>
      <c r="H316" s="578"/>
      <c r="I316" s="579">
        <v>0</v>
      </c>
      <c r="J316" s="580">
        <v>0</v>
      </c>
      <c r="K316" s="580">
        <v>0</v>
      </c>
      <c r="L316" s="578">
        <v>0</v>
      </c>
      <c r="M316" s="579">
        <v>0</v>
      </c>
      <c r="N316" s="578">
        <v>0</v>
      </c>
      <c r="O316" s="579">
        <v>0</v>
      </c>
      <c r="P316" s="578">
        <v>0</v>
      </c>
      <c r="Q316" s="560">
        <f t="shared" si="15"/>
        <v>360000</v>
      </c>
      <c r="R316" s="489"/>
    </row>
    <row r="317" spans="1:18" s="1" customFormat="1" ht="14.45" hidden="1" customHeight="1" x14ac:dyDescent="0.25">
      <c r="A317" s="557">
        <v>290</v>
      </c>
      <c r="B317" s="556">
        <v>21</v>
      </c>
      <c r="C317" s="557" t="s">
        <v>1811</v>
      </c>
      <c r="D317" s="557" t="str">
        <f t="shared" si="18"/>
        <v>2</v>
      </c>
      <c r="E317" s="557">
        <v>261</v>
      </c>
      <c r="F317" s="573" t="s">
        <v>425</v>
      </c>
      <c r="G317" s="561">
        <v>100000</v>
      </c>
      <c r="H317" s="578"/>
      <c r="I317" s="579">
        <v>0</v>
      </c>
      <c r="J317" s="580">
        <v>0</v>
      </c>
      <c r="K317" s="580">
        <v>0</v>
      </c>
      <c r="L317" s="578">
        <v>0</v>
      </c>
      <c r="M317" s="579">
        <v>0</v>
      </c>
      <c r="N317" s="578">
        <v>0</v>
      </c>
      <c r="O317" s="579">
        <v>0</v>
      </c>
      <c r="P317" s="578">
        <v>0</v>
      </c>
      <c r="Q317" s="560">
        <f t="shared" si="15"/>
        <v>100000</v>
      </c>
      <c r="R317" s="489"/>
    </row>
    <row r="318" spans="1:18" s="1" customFormat="1" ht="14.45" hidden="1" customHeight="1" x14ac:dyDescent="0.25">
      <c r="A318" s="557">
        <v>291</v>
      </c>
      <c r="B318" s="556">
        <v>21</v>
      </c>
      <c r="C318" s="557" t="s">
        <v>1811</v>
      </c>
      <c r="D318" s="557" t="str">
        <f t="shared" si="18"/>
        <v>2</v>
      </c>
      <c r="E318" s="557">
        <v>272</v>
      </c>
      <c r="F318" s="573" t="s">
        <v>429</v>
      </c>
      <c r="G318" s="561">
        <v>10000</v>
      </c>
      <c r="H318" s="578"/>
      <c r="I318" s="579">
        <v>0</v>
      </c>
      <c r="J318" s="580">
        <v>0</v>
      </c>
      <c r="K318" s="580">
        <v>0</v>
      </c>
      <c r="L318" s="578">
        <v>0</v>
      </c>
      <c r="M318" s="579">
        <v>0</v>
      </c>
      <c r="N318" s="578">
        <v>0</v>
      </c>
      <c r="O318" s="579">
        <v>0</v>
      </c>
      <c r="P318" s="578">
        <v>0</v>
      </c>
      <c r="Q318" s="560">
        <f t="shared" si="15"/>
        <v>10000</v>
      </c>
      <c r="R318" s="489"/>
    </row>
    <row r="319" spans="1:18" s="1" customFormat="1" ht="14.45" hidden="1" customHeight="1" x14ac:dyDescent="0.25">
      <c r="A319" s="557">
        <v>292</v>
      </c>
      <c r="B319" s="556">
        <v>21</v>
      </c>
      <c r="C319" s="557" t="s">
        <v>1811</v>
      </c>
      <c r="D319" s="557" t="str">
        <f t="shared" si="18"/>
        <v>2</v>
      </c>
      <c r="E319" s="557">
        <v>291</v>
      </c>
      <c r="F319" s="575" t="s">
        <v>438</v>
      </c>
      <c r="G319" s="561">
        <v>12000</v>
      </c>
      <c r="H319" s="578"/>
      <c r="I319" s="579">
        <v>0</v>
      </c>
      <c r="J319" s="580">
        <v>0</v>
      </c>
      <c r="K319" s="580">
        <v>0</v>
      </c>
      <c r="L319" s="578">
        <v>0</v>
      </c>
      <c r="M319" s="579">
        <v>0</v>
      </c>
      <c r="N319" s="578">
        <v>0</v>
      </c>
      <c r="O319" s="579">
        <v>0</v>
      </c>
      <c r="P319" s="578">
        <v>0</v>
      </c>
      <c r="Q319" s="560">
        <f t="shared" si="15"/>
        <v>12000</v>
      </c>
      <c r="R319" s="489"/>
    </row>
    <row r="320" spans="1:18" s="1" customFormat="1" ht="14.45" hidden="1" customHeight="1" x14ac:dyDescent="0.25">
      <c r="A320" s="557">
        <v>293</v>
      </c>
      <c r="B320" s="556">
        <v>21</v>
      </c>
      <c r="C320" s="557" t="s">
        <v>1811</v>
      </c>
      <c r="D320" s="557" t="str">
        <f t="shared" si="18"/>
        <v>2</v>
      </c>
      <c r="E320" s="557">
        <v>296</v>
      </c>
      <c r="F320" s="573" t="s">
        <v>443</v>
      </c>
      <c r="G320" s="561">
        <v>24000</v>
      </c>
      <c r="H320" s="578"/>
      <c r="I320" s="579">
        <v>0</v>
      </c>
      <c r="J320" s="580">
        <v>0</v>
      </c>
      <c r="K320" s="580">
        <v>0</v>
      </c>
      <c r="L320" s="578">
        <v>0</v>
      </c>
      <c r="M320" s="579">
        <v>0</v>
      </c>
      <c r="N320" s="578">
        <v>0</v>
      </c>
      <c r="O320" s="579">
        <v>0</v>
      </c>
      <c r="P320" s="578">
        <v>0</v>
      </c>
      <c r="Q320" s="560">
        <f t="shared" si="15"/>
        <v>24000</v>
      </c>
      <c r="R320" s="489"/>
    </row>
    <row r="321" spans="1:18" s="1" customFormat="1" ht="14.45" hidden="1" customHeight="1" x14ac:dyDescent="0.25">
      <c r="A321" s="557">
        <v>294</v>
      </c>
      <c r="B321" s="556">
        <v>21</v>
      </c>
      <c r="C321" s="557" t="s">
        <v>1811</v>
      </c>
      <c r="D321" s="557">
        <v>3</v>
      </c>
      <c r="E321" s="557">
        <v>311</v>
      </c>
      <c r="F321" s="573" t="s">
        <v>1978</v>
      </c>
      <c r="G321" s="561">
        <f>1300000-1061329.9</f>
        <v>238670.10000000009</v>
      </c>
      <c r="H321" s="578"/>
      <c r="I321" s="579"/>
      <c r="J321" s="580">
        <f>1179594+7341.63+1061329.9</f>
        <v>2248265.5299999998</v>
      </c>
      <c r="K321" s="580"/>
      <c r="L321" s="578"/>
      <c r="M321" s="579"/>
      <c r="N321" s="578"/>
      <c r="O321" s="579"/>
      <c r="P321" s="578"/>
      <c r="Q321" s="560">
        <f t="shared" si="15"/>
        <v>2486935.63</v>
      </c>
      <c r="R321" s="489"/>
    </row>
    <row r="322" spans="1:18" s="1" customFormat="1" ht="14.45" hidden="1" customHeight="1" x14ac:dyDescent="0.25">
      <c r="A322" s="557">
        <v>295</v>
      </c>
      <c r="B322" s="556">
        <v>21</v>
      </c>
      <c r="C322" s="557" t="s">
        <v>1811</v>
      </c>
      <c r="D322" s="557" t="str">
        <f>MID(E322,1,1)</f>
        <v>3</v>
      </c>
      <c r="E322" s="557">
        <v>355</v>
      </c>
      <c r="F322" s="573" t="s">
        <v>494</v>
      </c>
      <c r="G322" s="561">
        <v>30000</v>
      </c>
      <c r="H322" s="578"/>
      <c r="I322" s="579">
        <v>0</v>
      </c>
      <c r="J322" s="580">
        <v>0</v>
      </c>
      <c r="K322" s="580">
        <v>0</v>
      </c>
      <c r="L322" s="578">
        <v>0</v>
      </c>
      <c r="M322" s="579">
        <v>0</v>
      </c>
      <c r="N322" s="578">
        <v>0</v>
      </c>
      <c r="O322" s="579">
        <v>0</v>
      </c>
      <c r="P322" s="578">
        <v>0</v>
      </c>
      <c r="Q322" s="560">
        <f t="shared" si="15"/>
        <v>30000</v>
      </c>
      <c r="R322" s="489"/>
    </row>
    <row r="323" spans="1:18" s="1" customFormat="1" ht="14.45" hidden="1" customHeight="1" x14ac:dyDescent="0.25">
      <c r="A323" s="557">
        <v>296</v>
      </c>
      <c r="B323" s="556">
        <v>21</v>
      </c>
      <c r="C323" s="557" t="s">
        <v>1811</v>
      </c>
      <c r="D323" s="557" t="str">
        <f>MID(E323,1,1)</f>
        <v>3</v>
      </c>
      <c r="E323" s="557">
        <v>375</v>
      </c>
      <c r="F323" s="573" t="s">
        <v>510</v>
      </c>
      <c r="G323" s="561">
        <v>12000</v>
      </c>
      <c r="H323" s="578"/>
      <c r="I323" s="579">
        <v>0</v>
      </c>
      <c r="J323" s="580">
        <v>0</v>
      </c>
      <c r="K323" s="580">
        <v>0</v>
      </c>
      <c r="L323" s="578">
        <v>0</v>
      </c>
      <c r="M323" s="579">
        <v>0</v>
      </c>
      <c r="N323" s="578">
        <v>0</v>
      </c>
      <c r="O323" s="579">
        <v>0</v>
      </c>
      <c r="P323" s="578">
        <v>0</v>
      </c>
      <c r="Q323" s="560">
        <f t="shared" si="15"/>
        <v>12000</v>
      </c>
      <c r="R323" s="489"/>
    </row>
    <row r="324" spans="1:18" s="1" customFormat="1" ht="14.45" hidden="1" customHeight="1" x14ac:dyDescent="0.25">
      <c r="A324" s="557">
        <v>297</v>
      </c>
      <c r="B324" s="556">
        <v>21</v>
      </c>
      <c r="C324" s="557" t="s">
        <v>1811</v>
      </c>
      <c r="D324" s="557" t="str">
        <f>MID(E324,1,1)</f>
        <v>5</v>
      </c>
      <c r="E324" s="557">
        <v>566</v>
      </c>
      <c r="F324" s="573" t="s">
        <v>617</v>
      </c>
      <c r="G324" s="561">
        <v>48000</v>
      </c>
      <c r="H324" s="578"/>
      <c r="I324" s="579">
        <v>0</v>
      </c>
      <c r="J324" s="580">
        <v>0</v>
      </c>
      <c r="K324" s="580">
        <v>0</v>
      </c>
      <c r="L324" s="578">
        <v>0</v>
      </c>
      <c r="M324" s="579">
        <v>0</v>
      </c>
      <c r="N324" s="578">
        <v>0</v>
      </c>
      <c r="O324" s="579">
        <v>0</v>
      </c>
      <c r="P324" s="578">
        <v>0</v>
      </c>
      <c r="Q324" s="560">
        <f t="shared" si="15"/>
        <v>48000</v>
      </c>
      <c r="R324" s="489"/>
    </row>
    <row r="325" spans="1:18" s="1" customFormat="1" ht="14.45" hidden="1" customHeight="1" x14ac:dyDescent="0.25">
      <c r="A325" s="557">
        <v>298</v>
      </c>
      <c r="B325" s="556">
        <v>22</v>
      </c>
      <c r="C325" s="557" t="s">
        <v>1821</v>
      </c>
      <c r="D325" s="557">
        <v>1</v>
      </c>
      <c r="E325" s="557">
        <v>113</v>
      </c>
      <c r="F325" s="573" t="s">
        <v>349</v>
      </c>
      <c r="G325" s="561">
        <v>283256.00160000002</v>
      </c>
      <c r="H325" s="578"/>
      <c r="I325" s="579"/>
      <c r="J325" s="580"/>
      <c r="K325" s="580"/>
      <c r="L325" s="578"/>
      <c r="M325" s="579"/>
      <c r="N325" s="578"/>
      <c r="O325" s="579"/>
      <c r="P325" s="578"/>
      <c r="Q325" s="560">
        <f t="shared" si="15"/>
        <v>283256.00160000002</v>
      </c>
      <c r="R325" s="489"/>
    </row>
    <row r="326" spans="1:18" s="1" customFormat="1" ht="14.45" hidden="1" customHeight="1" x14ac:dyDescent="0.25">
      <c r="A326" s="557">
        <v>299</v>
      </c>
      <c r="B326" s="556">
        <v>22</v>
      </c>
      <c r="C326" s="557" t="s">
        <v>1821</v>
      </c>
      <c r="D326" s="557">
        <v>1</v>
      </c>
      <c r="E326" s="557">
        <v>122</v>
      </c>
      <c r="F326" s="574" t="s">
        <v>353</v>
      </c>
      <c r="G326" s="561">
        <v>173340</v>
      </c>
      <c r="H326" s="578"/>
      <c r="I326" s="579"/>
      <c r="J326" s="580"/>
      <c r="K326" s="580"/>
      <c r="L326" s="578"/>
      <c r="M326" s="579"/>
      <c r="N326" s="578"/>
      <c r="O326" s="579"/>
      <c r="P326" s="578"/>
      <c r="Q326" s="560">
        <f t="shared" ref="Q326:Q389" si="19">SUM(G326:P326)</f>
        <v>173340</v>
      </c>
      <c r="R326" s="489"/>
    </row>
    <row r="327" spans="1:18" s="1" customFormat="1" ht="14.45" customHeight="1" x14ac:dyDescent="0.25">
      <c r="A327" s="557">
        <v>300</v>
      </c>
      <c r="B327" s="556">
        <v>22</v>
      </c>
      <c r="C327" s="557" t="s">
        <v>1821</v>
      </c>
      <c r="D327" s="557">
        <v>1</v>
      </c>
      <c r="E327" s="557">
        <v>132</v>
      </c>
      <c r="F327" s="574" t="s">
        <v>358</v>
      </c>
      <c r="G327" s="561">
        <v>42682.504750695341</v>
      </c>
      <c r="H327" s="578"/>
      <c r="I327" s="579"/>
      <c r="J327" s="580"/>
      <c r="K327" s="580"/>
      <c r="L327" s="578"/>
      <c r="M327" s="579"/>
      <c r="N327" s="578"/>
      <c r="O327" s="579"/>
      <c r="P327" s="578"/>
      <c r="Q327" s="560">
        <f t="shared" si="19"/>
        <v>42682.504750695341</v>
      </c>
      <c r="R327" s="489"/>
    </row>
    <row r="328" spans="1:18" s="1" customFormat="1" ht="14.45" customHeight="1" x14ac:dyDescent="0.25">
      <c r="A328" s="557">
        <v>301</v>
      </c>
      <c r="B328" s="556">
        <v>22</v>
      </c>
      <c r="C328" s="557" t="s">
        <v>1821</v>
      </c>
      <c r="D328" s="557">
        <v>1</v>
      </c>
      <c r="E328" s="557">
        <v>132</v>
      </c>
      <c r="F328" s="574" t="s">
        <v>358</v>
      </c>
      <c r="G328" s="561">
        <v>26119.783276237318</v>
      </c>
      <c r="H328" s="578"/>
      <c r="I328" s="579"/>
      <c r="J328" s="580"/>
      <c r="K328" s="580"/>
      <c r="L328" s="578"/>
      <c r="M328" s="579"/>
      <c r="N328" s="578"/>
      <c r="O328" s="579"/>
      <c r="P328" s="578"/>
      <c r="Q328" s="560">
        <f t="shared" si="19"/>
        <v>26119.783276237318</v>
      </c>
      <c r="R328" s="489"/>
    </row>
    <row r="329" spans="1:18" s="1" customFormat="1" ht="14.45" hidden="1" customHeight="1" x14ac:dyDescent="0.25">
      <c r="A329" s="557">
        <v>448</v>
      </c>
      <c r="B329" s="556">
        <v>22</v>
      </c>
      <c r="C329" s="557" t="s">
        <v>1821</v>
      </c>
      <c r="D329" s="557" t="str">
        <f t="shared" ref="D329:D343" si="20">MID(E329,1,1)</f>
        <v>2</v>
      </c>
      <c r="E329" s="557">
        <v>211</v>
      </c>
      <c r="F329" s="573" t="s">
        <v>384</v>
      </c>
      <c r="G329" s="561">
        <v>6000</v>
      </c>
      <c r="H329" s="578">
        <v>0</v>
      </c>
      <c r="I329" s="579">
        <v>0</v>
      </c>
      <c r="J329" s="580">
        <v>0</v>
      </c>
      <c r="K329" s="580">
        <v>0</v>
      </c>
      <c r="L329" s="578">
        <v>0</v>
      </c>
      <c r="M329" s="579">
        <v>0</v>
      </c>
      <c r="N329" s="578">
        <v>0</v>
      </c>
      <c r="O329" s="579">
        <v>0</v>
      </c>
      <c r="P329" s="578">
        <v>0</v>
      </c>
      <c r="Q329" s="560">
        <f t="shared" si="19"/>
        <v>6000</v>
      </c>
      <c r="R329" s="489"/>
    </row>
    <row r="330" spans="1:18" s="1" customFormat="1" ht="14.45" hidden="1" customHeight="1" x14ac:dyDescent="0.25">
      <c r="A330" s="557">
        <v>451</v>
      </c>
      <c r="B330" s="556">
        <v>22</v>
      </c>
      <c r="C330" s="557" t="s">
        <v>1821</v>
      </c>
      <c r="D330" s="557" t="str">
        <f t="shared" si="20"/>
        <v>2</v>
      </c>
      <c r="E330" s="557">
        <v>212</v>
      </c>
      <c r="F330" s="573" t="s">
        <v>385</v>
      </c>
      <c r="G330" s="561">
        <v>4000</v>
      </c>
      <c r="H330" s="578">
        <v>0</v>
      </c>
      <c r="I330" s="579">
        <v>0</v>
      </c>
      <c r="J330" s="580">
        <v>0</v>
      </c>
      <c r="K330" s="580">
        <v>0</v>
      </c>
      <c r="L330" s="578">
        <v>0</v>
      </c>
      <c r="M330" s="579">
        <v>0</v>
      </c>
      <c r="N330" s="578">
        <v>0</v>
      </c>
      <c r="O330" s="579">
        <v>0</v>
      </c>
      <c r="P330" s="578">
        <v>0</v>
      </c>
      <c r="Q330" s="560">
        <f t="shared" si="19"/>
        <v>4000</v>
      </c>
      <c r="R330" s="489"/>
    </row>
    <row r="331" spans="1:18" s="1" customFormat="1" ht="14.45" hidden="1" customHeight="1" x14ac:dyDescent="0.25">
      <c r="A331" s="557">
        <v>454</v>
      </c>
      <c r="B331" s="556">
        <v>22</v>
      </c>
      <c r="C331" s="557" t="s">
        <v>1821</v>
      </c>
      <c r="D331" s="557" t="str">
        <f t="shared" si="20"/>
        <v>2</v>
      </c>
      <c r="E331" s="557">
        <v>214</v>
      </c>
      <c r="F331" s="573" t="s">
        <v>387</v>
      </c>
      <c r="G331" s="561">
        <v>1000</v>
      </c>
      <c r="H331" s="578"/>
      <c r="I331" s="579">
        <v>0</v>
      </c>
      <c r="J331" s="580">
        <v>0</v>
      </c>
      <c r="K331" s="580">
        <v>0</v>
      </c>
      <c r="L331" s="578">
        <v>0</v>
      </c>
      <c r="M331" s="579">
        <v>0</v>
      </c>
      <c r="N331" s="578">
        <v>0</v>
      </c>
      <c r="O331" s="579">
        <v>0</v>
      </c>
      <c r="P331" s="578">
        <v>0</v>
      </c>
      <c r="Q331" s="560">
        <f t="shared" si="19"/>
        <v>1000</v>
      </c>
      <c r="R331" s="489"/>
    </row>
    <row r="332" spans="1:18" s="1" customFormat="1" ht="14.45" hidden="1" customHeight="1" x14ac:dyDescent="0.25">
      <c r="A332" s="557">
        <v>457</v>
      </c>
      <c r="B332" s="556">
        <v>22</v>
      </c>
      <c r="C332" s="557" t="s">
        <v>1821</v>
      </c>
      <c r="D332" s="557" t="str">
        <f t="shared" si="20"/>
        <v>2</v>
      </c>
      <c r="E332" s="557">
        <v>221</v>
      </c>
      <c r="F332" s="573" t="s">
        <v>393</v>
      </c>
      <c r="G332" s="561">
        <v>12000</v>
      </c>
      <c r="H332" s="578">
        <v>0</v>
      </c>
      <c r="I332" s="579">
        <v>0</v>
      </c>
      <c r="J332" s="580">
        <v>0</v>
      </c>
      <c r="K332" s="580">
        <v>0</v>
      </c>
      <c r="L332" s="578">
        <v>0</v>
      </c>
      <c r="M332" s="579">
        <v>0</v>
      </c>
      <c r="N332" s="578">
        <v>0</v>
      </c>
      <c r="O332" s="579">
        <v>0</v>
      </c>
      <c r="P332" s="578">
        <v>0</v>
      </c>
      <c r="Q332" s="560">
        <f t="shared" si="19"/>
        <v>12000</v>
      </c>
      <c r="R332" s="489"/>
    </row>
    <row r="333" spans="1:18" s="1" customFormat="1" ht="14.45" hidden="1" customHeight="1" x14ac:dyDescent="0.25">
      <c r="A333" s="557">
        <v>459</v>
      </c>
      <c r="B333" s="556">
        <v>22</v>
      </c>
      <c r="C333" s="557" t="s">
        <v>1821</v>
      </c>
      <c r="D333" s="557" t="str">
        <f t="shared" si="20"/>
        <v>2</v>
      </c>
      <c r="E333" s="557">
        <v>243</v>
      </c>
      <c r="F333" s="573" t="s">
        <v>409</v>
      </c>
      <c r="G333" s="561">
        <v>6000</v>
      </c>
      <c r="H333" s="578">
        <v>0</v>
      </c>
      <c r="I333" s="579">
        <v>0</v>
      </c>
      <c r="J333" s="580">
        <v>0</v>
      </c>
      <c r="K333" s="580">
        <v>0</v>
      </c>
      <c r="L333" s="578">
        <v>0</v>
      </c>
      <c r="M333" s="579">
        <v>0</v>
      </c>
      <c r="N333" s="578">
        <v>0</v>
      </c>
      <c r="O333" s="579">
        <v>0</v>
      </c>
      <c r="P333" s="578">
        <v>0</v>
      </c>
      <c r="Q333" s="560">
        <f t="shared" si="19"/>
        <v>6000</v>
      </c>
      <c r="R333" s="489"/>
    </row>
    <row r="334" spans="1:18" s="1" customFormat="1" ht="14.45" hidden="1" customHeight="1" x14ac:dyDescent="0.25">
      <c r="A334" s="557">
        <v>462</v>
      </c>
      <c r="B334" s="556">
        <v>22</v>
      </c>
      <c r="C334" s="557" t="s">
        <v>1821</v>
      </c>
      <c r="D334" s="557" t="str">
        <f t="shared" si="20"/>
        <v>2</v>
      </c>
      <c r="E334" s="557">
        <v>244</v>
      </c>
      <c r="F334" s="573" t="s">
        <v>410</v>
      </c>
      <c r="G334" s="561">
        <v>3000</v>
      </c>
      <c r="H334" s="578">
        <v>0</v>
      </c>
      <c r="I334" s="579">
        <v>0</v>
      </c>
      <c r="J334" s="580">
        <v>0</v>
      </c>
      <c r="K334" s="580">
        <v>0</v>
      </c>
      <c r="L334" s="578">
        <v>0</v>
      </c>
      <c r="M334" s="579">
        <v>0</v>
      </c>
      <c r="N334" s="578">
        <v>0</v>
      </c>
      <c r="O334" s="579">
        <v>0</v>
      </c>
      <c r="P334" s="578">
        <v>0</v>
      </c>
      <c r="Q334" s="560">
        <f t="shared" si="19"/>
        <v>3000</v>
      </c>
      <c r="R334" s="489"/>
    </row>
    <row r="335" spans="1:18" s="1" customFormat="1" ht="14.45" hidden="1" customHeight="1" x14ac:dyDescent="0.25">
      <c r="A335" s="557">
        <v>466</v>
      </c>
      <c r="B335" s="556">
        <v>22</v>
      </c>
      <c r="C335" s="557" t="s">
        <v>1821</v>
      </c>
      <c r="D335" s="557" t="str">
        <f t="shared" si="20"/>
        <v>2</v>
      </c>
      <c r="E335" s="557">
        <v>261</v>
      </c>
      <c r="F335" s="573" t="s">
        <v>425</v>
      </c>
      <c r="G335" s="561">
        <v>27000</v>
      </c>
      <c r="H335" s="578">
        <v>0</v>
      </c>
      <c r="I335" s="579">
        <v>0</v>
      </c>
      <c r="J335" s="580">
        <v>0</v>
      </c>
      <c r="K335" s="580">
        <v>0</v>
      </c>
      <c r="L335" s="578">
        <v>0</v>
      </c>
      <c r="M335" s="579">
        <v>0</v>
      </c>
      <c r="N335" s="578">
        <v>0</v>
      </c>
      <c r="O335" s="579">
        <v>0</v>
      </c>
      <c r="P335" s="578">
        <v>0</v>
      </c>
      <c r="Q335" s="560">
        <f t="shared" si="19"/>
        <v>27000</v>
      </c>
      <c r="R335" s="489"/>
    </row>
    <row r="336" spans="1:18" s="1" customFormat="1" ht="14.45" hidden="1" customHeight="1" x14ac:dyDescent="0.25">
      <c r="A336" s="557">
        <v>470</v>
      </c>
      <c r="B336" s="556">
        <v>22</v>
      </c>
      <c r="C336" s="557" t="s">
        <v>1821</v>
      </c>
      <c r="D336" s="557" t="str">
        <f t="shared" si="20"/>
        <v>2</v>
      </c>
      <c r="E336" s="557">
        <v>273</v>
      </c>
      <c r="F336" s="573" t="s">
        <v>430</v>
      </c>
      <c r="G336" s="561">
        <v>100000</v>
      </c>
      <c r="H336" s="578">
        <v>0</v>
      </c>
      <c r="I336" s="579">
        <v>0</v>
      </c>
      <c r="J336" s="580">
        <v>0</v>
      </c>
      <c r="K336" s="580">
        <v>0</v>
      </c>
      <c r="L336" s="578">
        <v>0</v>
      </c>
      <c r="M336" s="579">
        <v>0</v>
      </c>
      <c r="N336" s="578">
        <v>0</v>
      </c>
      <c r="O336" s="579">
        <v>0</v>
      </c>
      <c r="P336" s="578">
        <v>0</v>
      </c>
      <c r="Q336" s="560">
        <f t="shared" si="19"/>
        <v>100000</v>
      </c>
      <c r="R336" s="489"/>
    </row>
    <row r="337" spans="1:18" s="1" customFormat="1" ht="14.45" hidden="1" customHeight="1" x14ac:dyDescent="0.25">
      <c r="A337" s="557">
        <v>472</v>
      </c>
      <c r="B337" s="556">
        <v>22</v>
      </c>
      <c r="C337" s="557" t="s">
        <v>1821</v>
      </c>
      <c r="D337" s="557" t="str">
        <f t="shared" si="20"/>
        <v>2</v>
      </c>
      <c r="E337" s="557">
        <v>294</v>
      </c>
      <c r="F337" s="573" t="s">
        <v>441</v>
      </c>
      <c r="G337" s="561">
        <v>1000</v>
      </c>
      <c r="H337" s="578">
        <v>0</v>
      </c>
      <c r="I337" s="579">
        <v>0</v>
      </c>
      <c r="J337" s="580">
        <v>0</v>
      </c>
      <c r="K337" s="580">
        <v>0</v>
      </c>
      <c r="L337" s="578">
        <v>0</v>
      </c>
      <c r="M337" s="579">
        <v>0</v>
      </c>
      <c r="N337" s="578">
        <v>0</v>
      </c>
      <c r="O337" s="579">
        <v>0</v>
      </c>
      <c r="P337" s="578">
        <v>0</v>
      </c>
      <c r="Q337" s="560">
        <f t="shared" si="19"/>
        <v>1000</v>
      </c>
      <c r="R337" s="489"/>
    </row>
    <row r="338" spans="1:18" s="1" customFormat="1" ht="14.45" hidden="1" customHeight="1" x14ac:dyDescent="0.25">
      <c r="A338" s="557">
        <v>478</v>
      </c>
      <c r="B338" s="556">
        <v>22</v>
      </c>
      <c r="C338" s="557" t="s">
        <v>1821</v>
      </c>
      <c r="D338" s="557" t="str">
        <f t="shared" si="20"/>
        <v>3</v>
      </c>
      <c r="E338" s="557">
        <v>353</v>
      </c>
      <c r="F338" s="573" t="s">
        <v>490</v>
      </c>
      <c r="G338" s="561">
        <v>1500</v>
      </c>
      <c r="H338" s="578">
        <v>0</v>
      </c>
      <c r="I338" s="579">
        <v>0</v>
      </c>
      <c r="J338" s="580">
        <v>0</v>
      </c>
      <c r="K338" s="580">
        <v>0</v>
      </c>
      <c r="L338" s="578">
        <v>0</v>
      </c>
      <c r="M338" s="579">
        <v>0</v>
      </c>
      <c r="N338" s="578">
        <v>0</v>
      </c>
      <c r="O338" s="579">
        <v>0</v>
      </c>
      <c r="P338" s="578">
        <v>0</v>
      </c>
      <c r="Q338" s="560">
        <f t="shared" si="19"/>
        <v>1500</v>
      </c>
      <c r="R338" s="489"/>
    </row>
    <row r="339" spans="1:18" s="1" customFormat="1" ht="14.45" hidden="1" customHeight="1" x14ac:dyDescent="0.25">
      <c r="A339" s="557">
        <v>486</v>
      </c>
      <c r="B339" s="556">
        <v>22</v>
      </c>
      <c r="C339" s="557" t="s">
        <v>1821</v>
      </c>
      <c r="D339" s="557" t="str">
        <f t="shared" si="20"/>
        <v>3</v>
      </c>
      <c r="E339" s="557">
        <v>375</v>
      </c>
      <c r="F339" s="573" t="s">
        <v>510</v>
      </c>
      <c r="G339" s="561">
        <v>24000</v>
      </c>
      <c r="H339" s="578">
        <v>0</v>
      </c>
      <c r="I339" s="579">
        <v>0</v>
      </c>
      <c r="J339" s="580">
        <v>0</v>
      </c>
      <c r="K339" s="580">
        <v>0</v>
      </c>
      <c r="L339" s="578">
        <v>0</v>
      </c>
      <c r="M339" s="579">
        <v>0</v>
      </c>
      <c r="N339" s="578">
        <v>0</v>
      </c>
      <c r="O339" s="579">
        <v>0</v>
      </c>
      <c r="P339" s="578">
        <v>0</v>
      </c>
      <c r="Q339" s="560">
        <f t="shared" si="19"/>
        <v>24000</v>
      </c>
      <c r="R339" s="489"/>
    </row>
    <row r="340" spans="1:18" s="1" customFormat="1" ht="14.45" hidden="1" customHeight="1" x14ac:dyDescent="0.25">
      <c r="A340" s="557">
        <v>489</v>
      </c>
      <c r="B340" s="556">
        <v>22</v>
      </c>
      <c r="C340" s="557" t="s">
        <v>1821</v>
      </c>
      <c r="D340" s="557" t="str">
        <f t="shared" si="20"/>
        <v>3</v>
      </c>
      <c r="E340" s="557">
        <v>383</v>
      </c>
      <c r="F340" s="573" t="s">
        <v>518</v>
      </c>
      <c r="G340" s="561">
        <v>4000</v>
      </c>
      <c r="H340" s="578">
        <v>0</v>
      </c>
      <c r="I340" s="579">
        <v>0</v>
      </c>
      <c r="J340" s="580">
        <v>0</v>
      </c>
      <c r="K340" s="580">
        <v>0</v>
      </c>
      <c r="L340" s="578">
        <v>0</v>
      </c>
      <c r="M340" s="579">
        <v>0</v>
      </c>
      <c r="N340" s="578">
        <v>0</v>
      </c>
      <c r="O340" s="579">
        <v>0</v>
      </c>
      <c r="P340" s="578">
        <v>0</v>
      </c>
      <c r="Q340" s="560">
        <f t="shared" si="19"/>
        <v>4000</v>
      </c>
      <c r="R340" s="489"/>
    </row>
    <row r="341" spans="1:18" s="1" customFormat="1" ht="14.45" hidden="1" customHeight="1" x14ac:dyDescent="0.25">
      <c r="A341" s="557">
        <v>491</v>
      </c>
      <c r="B341" s="556">
        <v>22</v>
      </c>
      <c r="C341" s="557" t="s">
        <v>1821</v>
      </c>
      <c r="D341" s="557" t="str">
        <f t="shared" si="20"/>
        <v>5</v>
      </c>
      <c r="E341" s="557">
        <v>511</v>
      </c>
      <c r="F341" s="575" t="s">
        <v>588</v>
      </c>
      <c r="G341" s="561">
        <v>25000</v>
      </c>
      <c r="H341" s="578">
        <v>0</v>
      </c>
      <c r="I341" s="579">
        <v>0</v>
      </c>
      <c r="J341" s="580">
        <v>0</v>
      </c>
      <c r="K341" s="580">
        <v>0</v>
      </c>
      <c r="L341" s="578">
        <v>0</v>
      </c>
      <c r="M341" s="579">
        <v>0</v>
      </c>
      <c r="N341" s="578">
        <v>0</v>
      </c>
      <c r="O341" s="579">
        <v>0</v>
      </c>
      <c r="P341" s="578">
        <v>0</v>
      </c>
      <c r="Q341" s="560">
        <f t="shared" si="19"/>
        <v>25000</v>
      </c>
      <c r="R341" s="489"/>
    </row>
    <row r="342" spans="1:18" s="1" customFormat="1" ht="14.45" hidden="1" customHeight="1" x14ac:dyDescent="0.25">
      <c r="A342" s="557">
        <v>494</v>
      </c>
      <c r="B342" s="556">
        <v>22</v>
      </c>
      <c r="C342" s="557" t="s">
        <v>1821</v>
      </c>
      <c r="D342" s="557" t="str">
        <f t="shared" si="20"/>
        <v>5</v>
      </c>
      <c r="E342" s="557">
        <v>515</v>
      </c>
      <c r="F342" s="573" t="s">
        <v>592</v>
      </c>
      <c r="G342" s="561">
        <v>15000</v>
      </c>
      <c r="H342" s="578">
        <v>0</v>
      </c>
      <c r="I342" s="579">
        <v>0</v>
      </c>
      <c r="J342" s="580">
        <v>0</v>
      </c>
      <c r="K342" s="580">
        <v>0</v>
      </c>
      <c r="L342" s="578">
        <v>0</v>
      </c>
      <c r="M342" s="579">
        <v>0</v>
      </c>
      <c r="N342" s="578">
        <v>0</v>
      </c>
      <c r="O342" s="579">
        <v>0</v>
      </c>
      <c r="P342" s="578">
        <v>0</v>
      </c>
      <c r="Q342" s="560">
        <f t="shared" si="19"/>
        <v>15000</v>
      </c>
      <c r="R342" s="489"/>
    </row>
    <row r="343" spans="1:18" s="1" customFormat="1" ht="14.45" hidden="1" customHeight="1" x14ac:dyDescent="0.25">
      <c r="A343" s="557">
        <v>497</v>
      </c>
      <c r="B343" s="556">
        <v>22</v>
      </c>
      <c r="C343" s="557" t="s">
        <v>1821</v>
      </c>
      <c r="D343" s="557" t="str">
        <f t="shared" si="20"/>
        <v>5</v>
      </c>
      <c r="E343" s="557">
        <v>522</v>
      </c>
      <c r="F343" s="573" t="s">
        <v>596</v>
      </c>
      <c r="G343" s="561">
        <v>50000</v>
      </c>
      <c r="H343" s="578">
        <v>0</v>
      </c>
      <c r="I343" s="579">
        <v>0</v>
      </c>
      <c r="J343" s="580">
        <v>0</v>
      </c>
      <c r="K343" s="580">
        <v>0</v>
      </c>
      <c r="L343" s="578">
        <v>0</v>
      </c>
      <c r="M343" s="579">
        <v>0</v>
      </c>
      <c r="N343" s="578">
        <v>0</v>
      </c>
      <c r="O343" s="579">
        <v>0</v>
      </c>
      <c r="P343" s="578">
        <v>0</v>
      </c>
      <c r="Q343" s="560">
        <f t="shared" si="19"/>
        <v>50000</v>
      </c>
      <c r="R343" s="489"/>
    </row>
    <row r="344" spans="1:18" s="1" customFormat="1" ht="14.45" hidden="1" customHeight="1" x14ac:dyDescent="0.25">
      <c r="A344" s="557">
        <v>302</v>
      </c>
      <c r="B344" s="556">
        <v>23</v>
      </c>
      <c r="C344" s="557" t="s">
        <v>2119</v>
      </c>
      <c r="D344" s="557">
        <v>1</v>
      </c>
      <c r="E344" s="557">
        <v>113</v>
      </c>
      <c r="F344" s="573" t="s">
        <v>349</v>
      </c>
      <c r="G344" s="561">
        <v>196716.024</v>
      </c>
      <c r="H344" s="578"/>
      <c r="I344" s="579"/>
      <c r="J344" s="580"/>
      <c r="K344" s="580"/>
      <c r="L344" s="578"/>
      <c r="M344" s="579"/>
      <c r="N344" s="578"/>
      <c r="O344" s="579"/>
      <c r="P344" s="578"/>
      <c r="Q344" s="560">
        <f t="shared" si="19"/>
        <v>196716.024</v>
      </c>
      <c r="R344" s="489"/>
    </row>
    <row r="345" spans="1:18" s="1" customFormat="1" ht="14.45" hidden="1" customHeight="1" x14ac:dyDescent="0.25">
      <c r="A345" s="557">
        <v>303</v>
      </c>
      <c r="B345" s="556">
        <v>23</v>
      </c>
      <c r="C345" s="557" t="s">
        <v>2119</v>
      </c>
      <c r="D345" s="557">
        <v>1</v>
      </c>
      <c r="E345" s="557">
        <v>122</v>
      </c>
      <c r="F345" s="574" t="s">
        <v>353</v>
      </c>
      <c r="G345" s="561">
        <v>100254.444</v>
      </c>
      <c r="H345" s="578"/>
      <c r="I345" s="579"/>
      <c r="J345" s="580"/>
      <c r="K345" s="580"/>
      <c r="L345" s="578"/>
      <c r="M345" s="579"/>
      <c r="N345" s="578"/>
      <c r="O345" s="579"/>
      <c r="P345" s="578"/>
      <c r="Q345" s="560">
        <f t="shared" si="19"/>
        <v>100254.444</v>
      </c>
      <c r="R345" s="489"/>
    </row>
    <row r="346" spans="1:18" s="1" customFormat="1" ht="14.45" customHeight="1" x14ac:dyDescent="0.25">
      <c r="A346" s="557">
        <v>304</v>
      </c>
      <c r="B346" s="556">
        <v>23</v>
      </c>
      <c r="C346" s="557" t="s">
        <v>2119</v>
      </c>
      <c r="D346" s="557">
        <v>1</v>
      </c>
      <c r="E346" s="557">
        <v>132</v>
      </c>
      <c r="F346" s="574" t="s">
        <v>358</v>
      </c>
      <c r="G346" s="561">
        <v>29642.20557195742</v>
      </c>
      <c r="H346" s="578"/>
      <c r="I346" s="579"/>
      <c r="J346" s="580"/>
      <c r="K346" s="580"/>
      <c r="L346" s="578"/>
      <c r="M346" s="579"/>
      <c r="N346" s="578"/>
      <c r="O346" s="579"/>
      <c r="P346" s="578"/>
      <c r="Q346" s="560">
        <f t="shared" si="19"/>
        <v>29642.20557195742</v>
      </c>
      <c r="R346" s="489"/>
    </row>
    <row r="347" spans="1:18" s="1" customFormat="1" ht="14.45" customHeight="1" x14ac:dyDescent="0.25">
      <c r="A347" s="557">
        <v>305</v>
      </c>
      <c r="B347" s="556">
        <v>23</v>
      </c>
      <c r="C347" s="557" t="s">
        <v>2119</v>
      </c>
      <c r="D347" s="557">
        <v>1</v>
      </c>
      <c r="E347" s="557">
        <v>132</v>
      </c>
      <c r="F347" s="574" t="s">
        <v>358</v>
      </c>
      <c r="G347" s="561">
        <v>15106.867138338934</v>
      </c>
      <c r="H347" s="578"/>
      <c r="I347" s="579"/>
      <c r="J347" s="580"/>
      <c r="K347" s="580"/>
      <c r="L347" s="578"/>
      <c r="M347" s="579"/>
      <c r="N347" s="578"/>
      <c r="O347" s="579"/>
      <c r="P347" s="578"/>
      <c r="Q347" s="560">
        <f t="shared" si="19"/>
        <v>15106.867138338934</v>
      </c>
      <c r="R347" s="489"/>
    </row>
    <row r="348" spans="1:18" s="1" customFormat="1" ht="14.45" hidden="1" customHeight="1" x14ac:dyDescent="0.25">
      <c r="A348" s="557">
        <v>306</v>
      </c>
      <c r="B348" s="556">
        <v>23</v>
      </c>
      <c r="C348" s="557" t="s">
        <v>2119</v>
      </c>
      <c r="D348" s="557" t="str">
        <f t="shared" ref="D348:D354" si="21">MID(E348,1,1)</f>
        <v>2</v>
      </c>
      <c r="E348" s="557">
        <v>211</v>
      </c>
      <c r="F348" s="573" t="s">
        <v>384</v>
      </c>
      <c r="G348" s="561">
        <v>6000</v>
      </c>
      <c r="H348" s="578"/>
      <c r="I348" s="579"/>
      <c r="J348" s="580"/>
      <c r="K348" s="580"/>
      <c r="L348" s="578"/>
      <c r="M348" s="579"/>
      <c r="N348" s="578"/>
      <c r="O348" s="579"/>
      <c r="P348" s="578"/>
      <c r="Q348" s="560">
        <f t="shared" si="19"/>
        <v>6000</v>
      </c>
      <c r="R348" s="489"/>
    </row>
    <row r="349" spans="1:18" s="1" customFormat="1" ht="14.45" hidden="1" customHeight="1" x14ac:dyDescent="0.25">
      <c r="A349" s="557">
        <v>307</v>
      </c>
      <c r="B349" s="556">
        <v>23</v>
      </c>
      <c r="C349" s="557" t="s">
        <v>2119</v>
      </c>
      <c r="D349" s="557" t="str">
        <f t="shared" si="21"/>
        <v>2</v>
      </c>
      <c r="E349" s="557">
        <v>212</v>
      </c>
      <c r="F349" s="573" t="s">
        <v>385</v>
      </c>
      <c r="G349" s="561">
        <v>500</v>
      </c>
      <c r="H349" s="578"/>
      <c r="I349" s="579"/>
      <c r="J349" s="580"/>
      <c r="K349" s="580"/>
      <c r="L349" s="578"/>
      <c r="M349" s="579"/>
      <c r="N349" s="578"/>
      <c r="O349" s="579"/>
      <c r="P349" s="578"/>
      <c r="Q349" s="560">
        <f t="shared" si="19"/>
        <v>500</v>
      </c>
      <c r="R349" s="489"/>
    </row>
    <row r="350" spans="1:18" s="1" customFormat="1" ht="14.45" hidden="1" customHeight="1" x14ac:dyDescent="0.25">
      <c r="A350" s="557">
        <v>308</v>
      </c>
      <c r="B350" s="556">
        <v>23</v>
      </c>
      <c r="C350" s="557" t="s">
        <v>2119</v>
      </c>
      <c r="D350" s="557" t="str">
        <f t="shared" si="21"/>
        <v>2</v>
      </c>
      <c r="E350" s="557">
        <v>214</v>
      </c>
      <c r="F350" s="573" t="s">
        <v>387</v>
      </c>
      <c r="G350" s="561">
        <v>1500</v>
      </c>
      <c r="H350" s="578"/>
      <c r="I350" s="579"/>
      <c r="J350" s="580"/>
      <c r="K350" s="580"/>
      <c r="L350" s="578"/>
      <c r="M350" s="579"/>
      <c r="N350" s="578"/>
      <c r="O350" s="579"/>
      <c r="P350" s="578"/>
      <c r="Q350" s="560">
        <f t="shared" si="19"/>
        <v>1500</v>
      </c>
      <c r="R350" s="489"/>
    </row>
    <row r="351" spans="1:18" s="1" customFormat="1" ht="14.45" hidden="1" customHeight="1" x14ac:dyDescent="0.25">
      <c r="A351" s="557">
        <v>309</v>
      </c>
      <c r="B351" s="556">
        <v>23</v>
      </c>
      <c r="C351" s="557" t="s">
        <v>2119</v>
      </c>
      <c r="D351" s="557" t="str">
        <f t="shared" si="21"/>
        <v>2</v>
      </c>
      <c r="E351" s="557">
        <v>261</v>
      </c>
      <c r="F351" s="573" t="s">
        <v>425</v>
      </c>
      <c r="G351" s="561">
        <v>18000</v>
      </c>
      <c r="H351" s="578"/>
      <c r="I351" s="579"/>
      <c r="J351" s="580"/>
      <c r="K351" s="580"/>
      <c r="L351" s="578"/>
      <c r="M351" s="579"/>
      <c r="N351" s="578"/>
      <c r="O351" s="579"/>
      <c r="P351" s="578"/>
      <c r="Q351" s="560">
        <f t="shared" si="19"/>
        <v>18000</v>
      </c>
      <c r="R351" s="489"/>
    </row>
    <row r="352" spans="1:18" s="1" customFormat="1" ht="14.45" hidden="1" customHeight="1" x14ac:dyDescent="0.25">
      <c r="A352" s="557">
        <v>310</v>
      </c>
      <c r="B352" s="556">
        <v>23</v>
      </c>
      <c r="C352" s="557" t="s">
        <v>2119</v>
      </c>
      <c r="D352" s="557" t="str">
        <f t="shared" si="21"/>
        <v>3</v>
      </c>
      <c r="E352" s="557">
        <v>315</v>
      </c>
      <c r="F352" s="573" t="s">
        <v>452</v>
      </c>
      <c r="G352" s="561">
        <v>4000</v>
      </c>
      <c r="H352" s="578"/>
      <c r="I352" s="579"/>
      <c r="J352" s="580"/>
      <c r="K352" s="580"/>
      <c r="L352" s="578"/>
      <c r="M352" s="579"/>
      <c r="N352" s="578"/>
      <c r="O352" s="579"/>
      <c r="P352" s="578"/>
      <c r="Q352" s="560">
        <f t="shared" si="19"/>
        <v>4000</v>
      </c>
      <c r="R352" s="489"/>
    </row>
    <row r="353" spans="1:18" s="1" customFormat="1" ht="14.45" hidden="1" customHeight="1" x14ac:dyDescent="0.25">
      <c r="A353" s="557">
        <v>311</v>
      </c>
      <c r="B353" s="556">
        <v>23</v>
      </c>
      <c r="C353" s="557" t="s">
        <v>2119</v>
      </c>
      <c r="D353" s="557" t="str">
        <f t="shared" si="21"/>
        <v>3</v>
      </c>
      <c r="E353" s="557">
        <v>375</v>
      </c>
      <c r="F353" s="573" t="s">
        <v>510</v>
      </c>
      <c r="G353" s="561">
        <v>21600</v>
      </c>
      <c r="H353" s="578"/>
      <c r="I353" s="579"/>
      <c r="J353" s="580"/>
      <c r="K353" s="580"/>
      <c r="L353" s="578"/>
      <c r="M353" s="579"/>
      <c r="N353" s="578"/>
      <c r="O353" s="579"/>
      <c r="P353" s="578"/>
      <c r="Q353" s="560">
        <f t="shared" si="19"/>
        <v>21600</v>
      </c>
      <c r="R353" s="489"/>
    </row>
    <row r="354" spans="1:18" s="1" customFormat="1" ht="14.45" hidden="1" customHeight="1" x14ac:dyDescent="0.25">
      <c r="A354" s="557">
        <v>312</v>
      </c>
      <c r="B354" s="556">
        <v>23</v>
      </c>
      <c r="C354" s="557" t="s">
        <v>2119</v>
      </c>
      <c r="D354" s="557" t="str">
        <f t="shared" si="21"/>
        <v>5</v>
      </c>
      <c r="E354" s="557">
        <v>515</v>
      </c>
      <c r="F354" s="573" t="s">
        <v>592</v>
      </c>
      <c r="G354" s="561">
        <v>18000</v>
      </c>
      <c r="H354" s="578"/>
      <c r="I354" s="579"/>
      <c r="J354" s="580"/>
      <c r="K354" s="580"/>
      <c r="L354" s="578"/>
      <c r="M354" s="579"/>
      <c r="N354" s="578"/>
      <c r="O354" s="579"/>
      <c r="P354" s="578"/>
      <c r="Q354" s="560">
        <f t="shared" si="19"/>
        <v>18000</v>
      </c>
      <c r="R354" s="489"/>
    </row>
    <row r="355" spans="1:18" s="1" customFormat="1" ht="14.45" hidden="1" customHeight="1" x14ac:dyDescent="0.25">
      <c r="A355" s="557">
        <v>313</v>
      </c>
      <c r="B355" s="556">
        <v>24</v>
      </c>
      <c r="C355" s="557" t="s">
        <v>1254</v>
      </c>
      <c r="D355" s="557">
        <v>1</v>
      </c>
      <c r="E355" s="557">
        <v>113</v>
      </c>
      <c r="F355" s="573" t="s">
        <v>349</v>
      </c>
      <c r="G355" s="561">
        <v>246537.65999999997</v>
      </c>
      <c r="H355" s="578"/>
      <c r="I355" s="579"/>
      <c r="J355" s="580"/>
      <c r="K355" s="580"/>
      <c r="L355" s="578"/>
      <c r="M355" s="579"/>
      <c r="N355" s="578"/>
      <c r="O355" s="579"/>
      <c r="P355" s="578"/>
      <c r="Q355" s="560">
        <f t="shared" si="19"/>
        <v>246537.65999999997</v>
      </c>
      <c r="R355" s="489"/>
    </row>
    <row r="356" spans="1:18" s="1" customFormat="1" ht="14.45" customHeight="1" x14ac:dyDescent="0.25">
      <c r="A356" s="557">
        <v>314</v>
      </c>
      <c r="B356" s="556">
        <v>24</v>
      </c>
      <c r="C356" s="557" t="s">
        <v>1254</v>
      </c>
      <c r="D356" s="557">
        <v>1</v>
      </c>
      <c r="E356" s="557">
        <v>132</v>
      </c>
      <c r="F356" s="574" t="s">
        <v>358</v>
      </c>
      <c r="G356" s="561">
        <v>37149.591834721832</v>
      </c>
      <c r="H356" s="578"/>
      <c r="I356" s="579"/>
      <c r="J356" s="580"/>
      <c r="K356" s="580"/>
      <c r="L356" s="578"/>
      <c r="M356" s="579"/>
      <c r="N356" s="578"/>
      <c r="O356" s="579"/>
      <c r="P356" s="578"/>
      <c r="Q356" s="560">
        <f t="shared" si="19"/>
        <v>37149.591834721832</v>
      </c>
      <c r="R356" s="489"/>
    </row>
    <row r="357" spans="1:18" s="1" customFormat="1" ht="14.45" hidden="1" customHeight="1" x14ac:dyDescent="0.25">
      <c r="A357" s="557">
        <v>315</v>
      </c>
      <c r="B357" s="556">
        <v>24</v>
      </c>
      <c r="C357" s="557" t="s">
        <v>1252</v>
      </c>
      <c r="D357" s="557" t="str">
        <f t="shared" ref="D357:D376" si="22">MID(E357,1,1)</f>
        <v>2</v>
      </c>
      <c r="E357" s="557">
        <v>211</v>
      </c>
      <c r="F357" s="573" t="s">
        <v>384</v>
      </c>
      <c r="G357" s="561">
        <v>12000</v>
      </c>
      <c r="H357" s="578">
        <v>0</v>
      </c>
      <c r="I357" s="579">
        <v>0</v>
      </c>
      <c r="J357" s="580">
        <v>0</v>
      </c>
      <c r="K357" s="580">
        <v>0</v>
      </c>
      <c r="L357" s="578">
        <v>0</v>
      </c>
      <c r="M357" s="579">
        <v>0</v>
      </c>
      <c r="N357" s="578">
        <v>0</v>
      </c>
      <c r="O357" s="579">
        <v>0</v>
      </c>
      <c r="P357" s="578">
        <v>0</v>
      </c>
      <c r="Q357" s="560">
        <f t="shared" si="19"/>
        <v>12000</v>
      </c>
      <c r="R357" s="489"/>
    </row>
    <row r="358" spans="1:18" s="1" customFormat="1" ht="14.45" hidden="1" customHeight="1" x14ac:dyDescent="0.25">
      <c r="A358" s="557">
        <v>316</v>
      </c>
      <c r="B358" s="556">
        <v>24</v>
      </c>
      <c r="C358" s="557" t="s">
        <v>1252</v>
      </c>
      <c r="D358" s="557" t="str">
        <f t="shared" si="22"/>
        <v>2</v>
      </c>
      <c r="E358" s="557">
        <v>212</v>
      </c>
      <c r="F358" s="575" t="s">
        <v>385</v>
      </c>
      <c r="G358" s="561">
        <v>17000</v>
      </c>
      <c r="H358" s="578">
        <v>0</v>
      </c>
      <c r="I358" s="579">
        <v>0</v>
      </c>
      <c r="J358" s="580">
        <v>0</v>
      </c>
      <c r="K358" s="580">
        <v>0</v>
      </c>
      <c r="L358" s="578">
        <v>0</v>
      </c>
      <c r="M358" s="579">
        <v>0</v>
      </c>
      <c r="N358" s="578">
        <v>0</v>
      </c>
      <c r="O358" s="579">
        <v>0</v>
      </c>
      <c r="P358" s="578">
        <v>0</v>
      </c>
      <c r="Q358" s="560">
        <f t="shared" si="19"/>
        <v>17000</v>
      </c>
      <c r="R358" s="489"/>
    </row>
    <row r="359" spans="1:18" s="1" customFormat="1" ht="14.45" hidden="1" customHeight="1" x14ac:dyDescent="0.25">
      <c r="A359" s="557">
        <v>317</v>
      </c>
      <c r="B359" s="556">
        <v>24</v>
      </c>
      <c r="C359" s="557" t="s">
        <v>1252</v>
      </c>
      <c r="D359" s="557" t="str">
        <f t="shared" si="22"/>
        <v>2</v>
      </c>
      <c r="E359" s="557">
        <v>214</v>
      </c>
      <c r="F359" s="575" t="s">
        <v>387</v>
      </c>
      <c r="G359" s="561">
        <v>2000</v>
      </c>
      <c r="H359" s="578"/>
      <c r="I359" s="579">
        <v>0</v>
      </c>
      <c r="J359" s="580">
        <v>0</v>
      </c>
      <c r="K359" s="580">
        <v>0</v>
      </c>
      <c r="L359" s="578">
        <v>0</v>
      </c>
      <c r="M359" s="579">
        <v>0</v>
      </c>
      <c r="N359" s="578">
        <v>0</v>
      </c>
      <c r="O359" s="579">
        <v>0</v>
      </c>
      <c r="P359" s="578">
        <v>0</v>
      </c>
      <c r="Q359" s="560">
        <f t="shared" si="19"/>
        <v>2000</v>
      </c>
      <c r="R359" s="489" t="s">
        <v>1921</v>
      </c>
    </row>
    <row r="360" spans="1:18" s="1" customFormat="1" ht="14.45" hidden="1" customHeight="1" x14ac:dyDescent="0.25">
      <c r="A360" s="557">
        <v>318</v>
      </c>
      <c r="B360" s="556">
        <v>24</v>
      </c>
      <c r="C360" s="557" t="s">
        <v>1252</v>
      </c>
      <c r="D360" s="557" t="str">
        <f t="shared" si="22"/>
        <v>2</v>
      </c>
      <c r="E360" s="557">
        <v>215</v>
      </c>
      <c r="F360" s="575" t="s">
        <v>388</v>
      </c>
      <c r="G360" s="561">
        <v>80000</v>
      </c>
      <c r="H360" s="578">
        <v>0</v>
      </c>
      <c r="I360" s="579">
        <v>0</v>
      </c>
      <c r="J360" s="580">
        <v>0</v>
      </c>
      <c r="K360" s="580">
        <v>0</v>
      </c>
      <c r="L360" s="578">
        <v>0</v>
      </c>
      <c r="M360" s="579">
        <v>0</v>
      </c>
      <c r="N360" s="578">
        <v>0</v>
      </c>
      <c r="O360" s="579">
        <v>0</v>
      </c>
      <c r="P360" s="578">
        <v>0</v>
      </c>
      <c r="Q360" s="560">
        <f t="shared" si="19"/>
        <v>80000</v>
      </c>
      <c r="R360" s="489" t="s">
        <v>1921</v>
      </c>
    </row>
    <row r="361" spans="1:18" s="1" customFormat="1" ht="14.45" hidden="1" customHeight="1" x14ac:dyDescent="0.25">
      <c r="A361" s="557">
        <v>319</v>
      </c>
      <c r="B361" s="556">
        <v>24</v>
      </c>
      <c r="C361" s="557" t="s">
        <v>1252</v>
      </c>
      <c r="D361" s="557" t="str">
        <f t="shared" si="22"/>
        <v>2</v>
      </c>
      <c r="E361" s="557">
        <v>221</v>
      </c>
      <c r="F361" s="573" t="s">
        <v>393</v>
      </c>
      <c r="G361" s="561">
        <v>35000</v>
      </c>
      <c r="H361" s="578">
        <v>0</v>
      </c>
      <c r="I361" s="579">
        <v>0</v>
      </c>
      <c r="J361" s="580">
        <v>0</v>
      </c>
      <c r="K361" s="580">
        <v>0</v>
      </c>
      <c r="L361" s="578">
        <v>0</v>
      </c>
      <c r="M361" s="579">
        <v>0</v>
      </c>
      <c r="N361" s="578">
        <v>0</v>
      </c>
      <c r="O361" s="579">
        <v>0</v>
      </c>
      <c r="P361" s="578">
        <v>0</v>
      </c>
      <c r="Q361" s="560">
        <f t="shared" si="19"/>
        <v>35000</v>
      </c>
      <c r="R361" s="489" t="s">
        <v>1921</v>
      </c>
    </row>
    <row r="362" spans="1:18" s="1" customFormat="1" ht="14.45" hidden="1" customHeight="1" x14ac:dyDescent="0.25">
      <c r="A362" s="557">
        <v>320</v>
      </c>
      <c r="B362" s="556">
        <v>24</v>
      </c>
      <c r="C362" s="557" t="s">
        <v>1252</v>
      </c>
      <c r="D362" s="557" t="str">
        <f t="shared" si="22"/>
        <v>2</v>
      </c>
      <c r="E362" s="557">
        <v>261</v>
      </c>
      <c r="F362" s="573" t="s">
        <v>425</v>
      </c>
      <c r="G362" s="561">
        <v>12000</v>
      </c>
      <c r="H362" s="578">
        <v>0</v>
      </c>
      <c r="I362" s="579">
        <v>0</v>
      </c>
      <c r="J362" s="580">
        <v>0</v>
      </c>
      <c r="K362" s="580">
        <v>0</v>
      </c>
      <c r="L362" s="578">
        <v>0</v>
      </c>
      <c r="M362" s="579">
        <v>0</v>
      </c>
      <c r="N362" s="578">
        <v>0</v>
      </c>
      <c r="O362" s="579">
        <v>0</v>
      </c>
      <c r="P362" s="578">
        <v>0</v>
      </c>
      <c r="Q362" s="560">
        <f t="shared" si="19"/>
        <v>12000</v>
      </c>
      <c r="R362" s="489" t="s">
        <v>1921</v>
      </c>
    </row>
    <row r="363" spans="1:18" s="1" customFormat="1" ht="14.45" hidden="1" customHeight="1" x14ac:dyDescent="0.25">
      <c r="A363" s="557">
        <v>321</v>
      </c>
      <c r="B363" s="556">
        <v>24</v>
      </c>
      <c r="C363" s="557" t="s">
        <v>1252</v>
      </c>
      <c r="D363" s="557" t="str">
        <f t="shared" si="22"/>
        <v>3</v>
      </c>
      <c r="E363" s="557">
        <v>317</v>
      </c>
      <c r="F363" s="573" t="s">
        <v>454</v>
      </c>
      <c r="G363" s="561">
        <v>2400</v>
      </c>
      <c r="H363" s="578">
        <v>0</v>
      </c>
      <c r="I363" s="579">
        <v>0</v>
      </c>
      <c r="J363" s="580">
        <v>0</v>
      </c>
      <c r="K363" s="580">
        <v>0</v>
      </c>
      <c r="L363" s="578">
        <v>0</v>
      </c>
      <c r="M363" s="579">
        <v>0</v>
      </c>
      <c r="N363" s="578">
        <v>0</v>
      </c>
      <c r="O363" s="579">
        <v>0</v>
      </c>
      <c r="P363" s="578">
        <v>0</v>
      </c>
      <c r="Q363" s="560">
        <f t="shared" si="19"/>
        <v>2400</v>
      </c>
      <c r="R363" s="489" t="s">
        <v>1921</v>
      </c>
    </row>
    <row r="364" spans="1:18" s="1" customFormat="1" ht="14.45" hidden="1" customHeight="1" x14ac:dyDescent="0.25">
      <c r="A364" s="557">
        <v>322</v>
      </c>
      <c r="B364" s="556">
        <v>24</v>
      </c>
      <c r="C364" s="557" t="s">
        <v>1252</v>
      </c>
      <c r="D364" s="557" t="str">
        <f t="shared" si="22"/>
        <v>3</v>
      </c>
      <c r="E364" s="557">
        <v>334</v>
      </c>
      <c r="F364" s="573" t="s">
        <v>471</v>
      </c>
      <c r="G364" s="561">
        <v>8000</v>
      </c>
      <c r="H364" s="578">
        <v>0</v>
      </c>
      <c r="I364" s="579">
        <v>0</v>
      </c>
      <c r="J364" s="580">
        <v>0</v>
      </c>
      <c r="K364" s="580">
        <v>0</v>
      </c>
      <c r="L364" s="578">
        <v>0</v>
      </c>
      <c r="M364" s="579">
        <v>0</v>
      </c>
      <c r="N364" s="578">
        <v>0</v>
      </c>
      <c r="O364" s="579">
        <v>0</v>
      </c>
      <c r="P364" s="578">
        <v>0</v>
      </c>
      <c r="Q364" s="560">
        <f t="shared" si="19"/>
        <v>8000</v>
      </c>
      <c r="R364" s="489" t="s">
        <v>1921</v>
      </c>
    </row>
    <row r="365" spans="1:18" s="1" customFormat="1" ht="14.45" hidden="1" customHeight="1" x14ac:dyDescent="0.25">
      <c r="A365" s="557">
        <v>323</v>
      </c>
      <c r="B365" s="556">
        <v>24</v>
      </c>
      <c r="C365" s="557" t="s">
        <v>1252</v>
      </c>
      <c r="D365" s="557" t="str">
        <f t="shared" si="22"/>
        <v>3</v>
      </c>
      <c r="E365" s="557">
        <v>351</v>
      </c>
      <c r="F365" s="573" t="s">
        <v>488</v>
      </c>
      <c r="G365" s="561">
        <v>6000</v>
      </c>
      <c r="H365" s="578">
        <v>0</v>
      </c>
      <c r="I365" s="579">
        <v>0</v>
      </c>
      <c r="J365" s="580">
        <v>0</v>
      </c>
      <c r="K365" s="580">
        <v>0</v>
      </c>
      <c r="L365" s="578">
        <v>0</v>
      </c>
      <c r="M365" s="579">
        <v>0</v>
      </c>
      <c r="N365" s="578">
        <v>0</v>
      </c>
      <c r="O365" s="579">
        <v>0</v>
      </c>
      <c r="P365" s="578">
        <v>0</v>
      </c>
      <c r="Q365" s="560">
        <f t="shared" si="19"/>
        <v>6000</v>
      </c>
      <c r="R365" s="489" t="s">
        <v>1921</v>
      </c>
    </row>
    <row r="366" spans="1:18" s="1" customFormat="1" ht="14.45" hidden="1" customHeight="1" x14ac:dyDescent="0.25">
      <c r="A366" s="557">
        <v>324</v>
      </c>
      <c r="B366" s="556">
        <v>24</v>
      </c>
      <c r="C366" s="557" t="s">
        <v>1252</v>
      </c>
      <c r="D366" s="557" t="str">
        <f t="shared" si="22"/>
        <v>3</v>
      </c>
      <c r="E366" s="557">
        <v>352</v>
      </c>
      <c r="F366" s="573" t="s">
        <v>489</v>
      </c>
      <c r="G366" s="561">
        <v>5000</v>
      </c>
      <c r="H366" s="578">
        <v>0</v>
      </c>
      <c r="I366" s="579">
        <v>0</v>
      </c>
      <c r="J366" s="580">
        <v>0</v>
      </c>
      <c r="K366" s="580">
        <v>0</v>
      </c>
      <c r="L366" s="578">
        <v>0</v>
      </c>
      <c r="M366" s="579">
        <v>0</v>
      </c>
      <c r="N366" s="578">
        <v>0</v>
      </c>
      <c r="O366" s="579">
        <v>0</v>
      </c>
      <c r="P366" s="578">
        <v>0</v>
      </c>
      <c r="Q366" s="560">
        <f t="shared" si="19"/>
        <v>5000</v>
      </c>
      <c r="R366" s="489" t="s">
        <v>1921</v>
      </c>
    </row>
    <row r="367" spans="1:18" s="1" customFormat="1" ht="14.45" hidden="1" customHeight="1" x14ac:dyDescent="0.25">
      <c r="A367" s="557">
        <v>325</v>
      </c>
      <c r="B367" s="556">
        <v>24</v>
      </c>
      <c r="C367" s="557" t="s">
        <v>1252</v>
      </c>
      <c r="D367" s="557" t="str">
        <f t="shared" si="22"/>
        <v>3</v>
      </c>
      <c r="E367" s="557">
        <v>353</v>
      </c>
      <c r="F367" s="573" t="s">
        <v>490</v>
      </c>
      <c r="G367" s="561">
        <v>6000</v>
      </c>
      <c r="H367" s="578">
        <v>0</v>
      </c>
      <c r="I367" s="579">
        <v>0</v>
      </c>
      <c r="J367" s="580">
        <v>0</v>
      </c>
      <c r="K367" s="580">
        <v>0</v>
      </c>
      <c r="L367" s="578">
        <v>0</v>
      </c>
      <c r="M367" s="579">
        <v>0</v>
      </c>
      <c r="N367" s="578">
        <v>0</v>
      </c>
      <c r="O367" s="579">
        <v>0</v>
      </c>
      <c r="P367" s="578">
        <v>0</v>
      </c>
      <c r="Q367" s="560">
        <f t="shared" si="19"/>
        <v>6000</v>
      </c>
      <c r="R367" s="489" t="s">
        <v>1925</v>
      </c>
    </row>
    <row r="368" spans="1:18" s="1" customFormat="1" ht="14.45" hidden="1" customHeight="1" x14ac:dyDescent="0.25">
      <c r="A368" s="557">
        <v>326</v>
      </c>
      <c r="B368" s="556">
        <v>24</v>
      </c>
      <c r="C368" s="557" t="s">
        <v>1252</v>
      </c>
      <c r="D368" s="557" t="str">
        <f t="shared" si="22"/>
        <v>3</v>
      </c>
      <c r="E368" s="557">
        <v>361</v>
      </c>
      <c r="F368" s="573" t="s">
        <v>498</v>
      </c>
      <c r="G368" s="561">
        <v>48000</v>
      </c>
      <c r="H368" s="578">
        <v>0</v>
      </c>
      <c r="I368" s="579">
        <v>0</v>
      </c>
      <c r="J368" s="580">
        <v>0</v>
      </c>
      <c r="K368" s="580">
        <v>0</v>
      </c>
      <c r="L368" s="578">
        <v>0</v>
      </c>
      <c r="M368" s="579">
        <v>0</v>
      </c>
      <c r="N368" s="578">
        <v>0</v>
      </c>
      <c r="O368" s="579">
        <v>0</v>
      </c>
      <c r="P368" s="578">
        <v>0</v>
      </c>
      <c r="Q368" s="560">
        <f t="shared" si="19"/>
        <v>48000</v>
      </c>
      <c r="R368" s="489" t="s">
        <v>1925</v>
      </c>
    </row>
    <row r="369" spans="1:18" s="1" customFormat="1" ht="14.45" hidden="1" customHeight="1" x14ac:dyDescent="0.25">
      <c r="A369" s="557">
        <v>327</v>
      </c>
      <c r="B369" s="556">
        <v>24</v>
      </c>
      <c r="C369" s="557" t="s">
        <v>1252</v>
      </c>
      <c r="D369" s="557" t="str">
        <f t="shared" si="22"/>
        <v>3</v>
      </c>
      <c r="E369" s="557">
        <v>371</v>
      </c>
      <c r="F369" s="573" t="s">
        <v>506</v>
      </c>
      <c r="G369" s="561">
        <v>21000</v>
      </c>
      <c r="H369" s="578">
        <v>0</v>
      </c>
      <c r="I369" s="579">
        <v>0</v>
      </c>
      <c r="J369" s="580">
        <v>0</v>
      </c>
      <c r="K369" s="580">
        <v>0</v>
      </c>
      <c r="L369" s="578">
        <v>0</v>
      </c>
      <c r="M369" s="579">
        <v>0</v>
      </c>
      <c r="N369" s="578">
        <v>0</v>
      </c>
      <c r="O369" s="579">
        <v>0</v>
      </c>
      <c r="P369" s="578">
        <v>0</v>
      </c>
      <c r="Q369" s="560">
        <f t="shared" si="19"/>
        <v>21000</v>
      </c>
      <c r="R369" s="489" t="s">
        <v>1925</v>
      </c>
    </row>
    <row r="370" spans="1:18" s="1" customFormat="1" ht="14.45" hidden="1" customHeight="1" x14ac:dyDescent="0.25">
      <c r="A370" s="557">
        <v>328</v>
      </c>
      <c r="B370" s="556">
        <v>24</v>
      </c>
      <c r="C370" s="557" t="s">
        <v>1252</v>
      </c>
      <c r="D370" s="557" t="str">
        <f t="shared" si="22"/>
        <v>3</v>
      </c>
      <c r="E370" s="557">
        <v>372</v>
      </c>
      <c r="F370" s="573" t="s">
        <v>507</v>
      </c>
      <c r="G370" s="561">
        <v>30000</v>
      </c>
      <c r="H370" s="578">
        <v>0</v>
      </c>
      <c r="I370" s="579">
        <v>0</v>
      </c>
      <c r="J370" s="580">
        <v>0</v>
      </c>
      <c r="K370" s="580">
        <v>0</v>
      </c>
      <c r="L370" s="578">
        <v>0</v>
      </c>
      <c r="M370" s="579">
        <v>0</v>
      </c>
      <c r="N370" s="578">
        <v>0</v>
      </c>
      <c r="O370" s="579">
        <v>0</v>
      </c>
      <c r="P370" s="578">
        <v>0</v>
      </c>
      <c r="Q370" s="560">
        <f t="shared" si="19"/>
        <v>30000</v>
      </c>
      <c r="R370" s="489" t="s">
        <v>1925</v>
      </c>
    </row>
    <row r="371" spans="1:18" s="1" customFormat="1" ht="14.45" hidden="1" customHeight="1" x14ac:dyDescent="0.25">
      <c r="A371" s="557">
        <v>329</v>
      </c>
      <c r="B371" s="556">
        <v>24</v>
      </c>
      <c r="C371" s="557" t="s">
        <v>1252</v>
      </c>
      <c r="D371" s="557" t="str">
        <f t="shared" si="22"/>
        <v>3</v>
      </c>
      <c r="E371" s="557">
        <v>375</v>
      </c>
      <c r="F371" s="573" t="s">
        <v>510</v>
      </c>
      <c r="G371" s="561">
        <v>65000</v>
      </c>
      <c r="H371" s="578">
        <v>0</v>
      </c>
      <c r="I371" s="579">
        <v>0</v>
      </c>
      <c r="J371" s="580">
        <v>0</v>
      </c>
      <c r="K371" s="580">
        <v>0</v>
      </c>
      <c r="L371" s="578">
        <v>0</v>
      </c>
      <c r="M371" s="579">
        <v>0</v>
      </c>
      <c r="N371" s="578">
        <v>0</v>
      </c>
      <c r="O371" s="579">
        <v>0</v>
      </c>
      <c r="P371" s="578">
        <v>0</v>
      </c>
      <c r="Q371" s="560">
        <f t="shared" si="19"/>
        <v>65000</v>
      </c>
      <c r="R371" s="489" t="s">
        <v>1925</v>
      </c>
    </row>
    <row r="372" spans="1:18" s="1" customFormat="1" ht="14.45" hidden="1" customHeight="1" x14ac:dyDescent="0.25">
      <c r="A372" s="557">
        <v>330</v>
      </c>
      <c r="B372" s="556">
        <v>24</v>
      </c>
      <c r="C372" s="557" t="s">
        <v>1252</v>
      </c>
      <c r="D372" s="557" t="str">
        <f t="shared" si="22"/>
        <v>3</v>
      </c>
      <c r="E372" s="557">
        <v>379</v>
      </c>
      <c r="F372" s="573" t="s">
        <v>514</v>
      </c>
      <c r="G372" s="561">
        <v>48000</v>
      </c>
      <c r="H372" s="578">
        <v>0</v>
      </c>
      <c r="I372" s="579">
        <v>0</v>
      </c>
      <c r="J372" s="580">
        <v>0</v>
      </c>
      <c r="K372" s="580">
        <v>0</v>
      </c>
      <c r="L372" s="578">
        <v>0</v>
      </c>
      <c r="M372" s="579">
        <v>0</v>
      </c>
      <c r="N372" s="578">
        <v>0</v>
      </c>
      <c r="O372" s="579">
        <v>0</v>
      </c>
      <c r="P372" s="578">
        <v>0</v>
      </c>
      <c r="Q372" s="560">
        <f t="shared" si="19"/>
        <v>48000</v>
      </c>
      <c r="R372" s="489" t="s">
        <v>1925</v>
      </c>
    </row>
    <row r="373" spans="1:18" s="1" customFormat="1" ht="14.45" hidden="1" customHeight="1" x14ac:dyDescent="0.25">
      <c r="A373" s="557">
        <v>331</v>
      </c>
      <c r="B373" s="556">
        <v>24</v>
      </c>
      <c r="C373" s="557" t="s">
        <v>1252</v>
      </c>
      <c r="D373" s="557" t="str">
        <f t="shared" si="22"/>
        <v>3</v>
      </c>
      <c r="E373" s="557">
        <v>383</v>
      </c>
      <c r="F373" s="573" t="s">
        <v>518</v>
      </c>
      <c r="G373" s="561">
        <v>10800</v>
      </c>
      <c r="H373" s="578">
        <v>0</v>
      </c>
      <c r="I373" s="579">
        <v>0</v>
      </c>
      <c r="J373" s="580">
        <v>0</v>
      </c>
      <c r="K373" s="580">
        <v>0</v>
      </c>
      <c r="L373" s="578">
        <v>0</v>
      </c>
      <c r="M373" s="579">
        <v>0</v>
      </c>
      <c r="N373" s="578">
        <v>0</v>
      </c>
      <c r="O373" s="579">
        <v>0</v>
      </c>
      <c r="P373" s="578">
        <v>0</v>
      </c>
      <c r="Q373" s="560">
        <f t="shared" si="19"/>
        <v>10800</v>
      </c>
      <c r="R373" s="489" t="s">
        <v>1925</v>
      </c>
    </row>
    <row r="374" spans="1:18" s="1" customFormat="1" ht="14.45" hidden="1" customHeight="1" x14ac:dyDescent="0.25">
      <c r="A374" s="557">
        <v>332</v>
      </c>
      <c r="B374" s="556">
        <v>24</v>
      </c>
      <c r="C374" s="557" t="s">
        <v>1252</v>
      </c>
      <c r="D374" s="557" t="str">
        <f t="shared" si="22"/>
        <v>5</v>
      </c>
      <c r="E374" s="557">
        <v>511</v>
      </c>
      <c r="F374" s="573" t="s">
        <v>588</v>
      </c>
      <c r="G374" s="561">
        <v>6000</v>
      </c>
      <c r="H374" s="578">
        <v>0</v>
      </c>
      <c r="I374" s="579">
        <v>0</v>
      </c>
      <c r="J374" s="580">
        <v>0</v>
      </c>
      <c r="K374" s="580">
        <v>0</v>
      </c>
      <c r="L374" s="578">
        <v>0</v>
      </c>
      <c r="M374" s="579">
        <v>0</v>
      </c>
      <c r="N374" s="578">
        <v>0</v>
      </c>
      <c r="O374" s="579">
        <v>0</v>
      </c>
      <c r="P374" s="578">
        <v>0</v>
      </c>
      <c r="Q374" s="560">
        <f t="shared" si="19"/>
        <v>6000</v>
      </c>
      <c r="R374" s="489" t="s">
        <v>1925</v>
      </c>
    </row>
    <row r="375" spans="1:18" s="1" customFormat="1" ht="14.45" hidden="1" customHeight="1" x14ac:dyDescent="0.25">
      <c r="A375" s="557">
        <v>333</v>
      </c>
      <c r="B375" s="556">
        <v>24</v>
      </c>
      <c r="C375" s="557" t="s">
        <v>1252</v>
      </c>
      <c r="D375" s="557" t="str">
        <f t="shared" si="22"/>
        <v>5</v>
      </c>
      <c r="E375" s="557">
        <v>515</v>
      </c>
      <c r="F375" s="575" t="s">
        <v>592</v>
      </c>
      <c r="G375" s="561">
        <v>7000</v>
      </c>
      <c r="H375" s="578">
        <v>0</v>
      </c>
      <c r="I375" s="579">
        <v>0</v>
      </c>
      <c r="J375" s="580">
        <v>0</v>
      </c>
      <c r="K375" s="580">
        <v>0</v>
      </c>
      <c r="L375" s="578">
        <v>0</v>
      </c>
      <c r="M375" s="579">
        <v>0</v>
      </c>
      <c r="N375" s="578">
        <v>0</v>
      </c>
      <c r="O375" s="579">
        <v>0</v>
      </c>
      <c r="P375" s="578">
        <v>0</v>
      </c>
      <c r="Q375" s="560">
        <f t="shared" si="19"/>
        <v>7000</v>
      </c>
      <c r="R375" s="489" t="s">
        <v>1925</v>
      </c>
    </row>
    <row r="376" spans="1:18" s="1" customFormat="1" ht="14.45" hidden="1" customHeight="1" x14ac:dyDescent="0.25">
      <c r="A376" s="557">
        <v>334</v>
      </c>
      <c r="B376" s="556">
        <v>24</v>
      </c>
      <c r="C376" s="557" t="s">
        <v>1252</v>
      </c>
      <c r="D376" s="557" t="str">
        <f t="shared" si="22"/>
        <v>5</v>
      </c>
      <c r="E376" s="557">
        <v>523</v>
      </c>
      <c r="F376" s="573" t="s">
        <v>597</v>
      </c>
      <c r="G376" s="561">
        <v>10000</v>
      </c>
      <c r="H376" s="578">
        <v>0</v>
      </c>
      <c r="I376" s="579">
        <v>0</v>
      </c>
      <c r="J376" s="580">
        <v>0</v>
      </c>
      <c r="K376" s="580">
        <v>0</v>
      </c>
      <c r="L376" s="578">
        <v>0</v>
      </c>
      <c r="M376" s="579">
        <v>0</v>
      </c>
      <c r="N376" s="578">
        <v>0</v>
      </c>
      <c r="O376" s="579">
        <v>0</v>
      </c>
      <c r="P376" s="578">
        <v>0</v>
      </c>
      <c r="Q376" s="560">
        <f t="shared" si="19"/>
        <v>10000</v>
      </c>
      <c r="R376" s="489" t="s">
        <v>1925</v>
      </c>
    </row>
    <row r="377" spans="1:18" s="1" customFormat="1" ht="14.45" hidden="1" customHeight="1" x14ac:dyDescent="0.25">
      <c r="A377" s="557">
        <v>335</v>
      </c>
      <c r="B377" s="556">
        <v>25</v>
      </c>
      <c r="C377" s="557" t="s">
        <v>1822</v>
      </c>
      <c r="D377" s="557">
        <v>1</v>
      </c>
      <c r="E377" s="557">
        <v>113</v>
      </c>
      <c r="F377" s="575" t="s">
        <v>349</v>
      </c>
      <c r="G377" s="561">
        <v>761338.26984000008</v>
      </c>
      <c r="H377" s="578"/>
      <c r="I377" s="579"/>
      <c r="J377" s="580"/>
      <c r="K377" s="580"/>
      <c r="L377" s="578"/>
      <c r="M377" s="579"/>
      <c r="N377" s="578"/>
      <c r="O377" s="579"/>
      <c r="P377" s="578"/>
      <c r="Q377" s="560">
        <f t="shared" si="19"/>
        <v>761338.26984000008</v>
      </c>
      <c r="R377" s="489" t="s">
        <v>1925</v>
      </c>
    </row>
    <row r="378" spans="1:18" s="1" customFormat="1" ht="14.45" customHeight="1" x14ac:dyDescent="0.25">
      <c r="A378" s="557">
        <v>336</v>
      </c>
      <c r="B378" s="556">
        <v>25</v>
      </c>
      <c r="C378" s="557" t="s">
        <v>1822</v>
      </c>
      <c r="D378" s="557">
        <v>1</v>
      </c>
      <c r="E378" s="557">
        <v>132</v>
      </c>
      <c r="F378" s="574" t="s">
        <v>358</v>
      </c>
      <c r="G378" s="561">
        <v>114722.45649086355</v>
      </c>
      <c r="H378" s="578"/>
      <c r="I378" s="579"/>
      <c r="J378" s="580"/>
      <c r="K378" s="580"/>
      <c r="L378" s="578"/>
      <c r="M378" s="579"/>
      <c r="N378" s="578"/>
      <c r="O378" s="579"/>
      <c r="P378" s="578"/>
      <c r="Q378" s="560">
        <f t="shared" si="19"/>
        <v>114722.45649086355</v>
      </c>
      <c r="R378" s="489" t="s">
        <v>1925</v>
      </c>
    </row>
    <row r="379" spans="1:18" s="1" customFormat="1" ht="14.45" hidden="1" customHeight="1" x14ac:dyDescent="0.25">
      <c r="A379" s="557">
        <v>337</v>
      </c>
      <c r="B379" s="556">
        <v>25</v>
      </c>
      <c r="C379" s="557" t="s">
        <v>1822</v>
      </c>
      <c r="D379" s="557" t="str">
        <f t="shared" ref="D379:D393" si="23">MID(E379,1,1)</f>
        <v>2</v>
      </c>
      <c r="E379" s="557">
        <v>211</v>
      </c>
      <c r="F379" s="573" t="s">
        <v>384</v>
      </c>
      <c r="G379" s="561">
        <v>6000</v>
      </c>
      <c r="H379" s="578"/>
      <c r="I379" s="579">
        <v>0</v>
      </c>
      <c r="J379" s="580">
        <v>0</v>
      </c>
      <c r="K379" s="580">
        <v>0</v>
      </c>
      <c r="L379" s="578">
        <v>0</v>
      </c>
      <c r="M379" s="579">
        <v>0</v>
      </c>
      <c r="N379" s="578">
        <v>0</v>
      </c>
      <c r="O379" s="579">
        <v>0</v>
      </c>
      <c r="P379" s="578">
        <v>0</v>
      </c>
      <c r="Q379" s="560">
        <f t="shared" si="19"/>
        <v>6000</v>
      </c>
      <c r="R379" s="489" t="s">
        <v>1925</v>
      </c>
    </row>
    <row r="380" spans="1:18" s="1" customFormat="1" ht="14.45" hidden="1" customHeight="1" x14ac:dyDescent="0.25">
      <c r="A380" s="557">
        <v>338</v>
      </c>
      <c r="B380" s="556">
        <v>25</v>
      </c>
      <c r="C380" s="557" t="s">
        <v>1822</v>
      </c>
      <c r="D380" s="557" t="str">
        <f t="shared" si="23"/>
        <v>2</v>
      </c>
      <c r="E380" s="557">
        <v>212</v>
      </c>
      <c r="F380" s="573" t="s">
        <v>385</v>
      </c>
      <c r="G380" s="561">
        <v>6000</v>
      </c>
      <c r="H380" s="578"/>
      <c r="I380" s="579">
        <v>0</v>
      </c>
      <c r="J380" s="580">
        <v>0</v>
      </c>
      <c r="K380" s="580">
        <v>0</v>
      </c>
      <c r="L380" s="578">
        <v>0</v>
      </c>
      <c r="M380" s="579">
        <v>0</v>
      </c>
      <c r="N380" s="578">
        <v>0</v>
      </c>
      <c r="O380" s="579">
        <v>0</v>
      </c>
      <c r="P380" s="578">
        <v>0</v>
      </c>
      <c r="Q380" s="560">
        <f t="shared" si="19"/>
        <v>6000</v>
      </c>
      <c r="R380" s="489" t="s">
        <v>1925</v>
      </c>
    </row>
    <row r="381" spans="1:18" s="1" customFormat="1" ht="14.45" hidden="1" customHeight="1" x14ac:dyDescent="0.25">
      <c r="A381" s="557">
        <v>339</v>
      </c>
      <c r="B381" s="556">
        <v>25</v>
      </c>
      <c r="C381" s="557" t="s">
        <v>1822</v>
      </c>
      <c r="D381" s="557" t="str">
        <f t="shared" si="23"/>
        <v>2</v>
      </c>
      <c r="E381" s="557">
        <v>214</v>
      </c>
      <c r="F381" s="573" t="s">
        <v>387</v>
      </c>
      <c r="G381" s="561">
        <v>1000</v>
      </c>
      <c r="H381" s="578"/>
      <c r="I381" s="579">
        <v>0</v>
      </c>
      <c r="J381" s="580">
        <v>0</v>
      </c>
      <c r="K381" s="580">
        <v>0</v>
      </c>
      <c r="L381" s="578">
        <v>0</v>
      </c>
      <c r="M381" s="579">
        <v>0</v>
      </c>
      <c r="N381" s="578">
        <v>0</v>
      </c>
      <c r="O381" s="579">
        <v>0</v>
      </c>
      <c r="P381" s="578">
        <v>0</v>
      </c>
      <c r="Q381" s="560">
        <f t="shared" si="19"/>
        <v>1000</v>
      </c>
      <c r="R381" s="489" t="s">
        <v>1925</v>
      </c>
    </row>
    <row r="382" spans="1:18" s="1" customFormat="1" ht="14.45" hidden="1" customHeight="1" x14ac:dyDescent="0.25">
      <c r="A382" s="557">
        <v>340</v>
      </c>
      <c r="B382" s="556">
        <v>25</v>
      </c>
      <c r="C382" s="557" t="s">
        <v>1822</v>
      </c>
      <c r="D382" s="557" t="str">
        <f t="shared" si="23"/>
        <v>2</v>
      </c>
      <c r="E382" s="557">
        <v>215</v>
      </c>
      <c r="F382" s="573" t="s">
        <v>388</v>
      </c>
      <c r="G382" s="561">
        <v>7500</v>
      </c>
      <c r="H382" s="578"/>
      <c r="I382" s="579">
        <v>0</v>
      </c>
      <c r="J382" s="580">
        <v>0</v>
      </c>
      <c r="K382" s="580">
        <v>0</v>
      </c>
      <c r="L382" s="578">
        <v>0</v>
      </c>
      <c r="M382" s="579">
        <v>0</v>
      </c>
      <c r="N382" s="578">
        <v>0</v>
      </c>
      <c r="O382" s="579">
        <v>0</v>
      </c>
      <c r="P382" s="578">
        <v>0</v>
      </c>
      <c r="Q382" s="560">
        <f t="shared" si="19"/>
        <v>7500</v>
      </c>
      <c r="R382" s="489" t="s">
        <v>1925</v>
      </c>
    </row>
    <row r="383" spans="1:18" s="1" customFormat="1" ht="14.45" hidden="1" customHeight="1" x14ac:dyDescent="0.25">
      <c r="A383" s="557">
        <v>341</v>
      </c>
      <c r="B383" s="556">
        <v>25</v>
      </c>
      <c r="C383" s="557" t="s">
        <v>1822</v>
      </c>
      <c r="D383" s="557" t="str">
        <f t="shared" si="23"/>
        <v>2</v>
      </c>
      <c r="E383" s="557">
        <v>216</v>
      </c>
      <c r="F383" s="573" t="s">
        <v>389</v>
      </c>
      <c r="G383" s="561">
        <v>60000</v>
      </c>
      <c r="H383" s="578"/>
      <c r="I383" s="579">
        <v>0</v>
      </c>
      <c r="J383" s="580">
        <v>0</v>
      </c>
      <c r="K383" s="580">
        <v>0</v>
      </c>
      <c r="L383" s="578">
        <v>0</v>
      </c>
      <c r="M383" s="579">
        <v>0</v>
      </c>
      <c r="N383" s="578">
        <v>0</v>
      </c>
      <c r="O383" s="579">
        <v>0</v>
      </c>
      <c r="P383" s="578">
        <v>0</v>
      </c>
      <c r="Q383" s="560">
        <f t="shared" si="19"/>
        <v>60000</v>
      </c>
      <c r="R383" s="489" t="s">
        <v>1925</v>
      </c>
    </row>
    <row r="384" spans="1:18" s="1" customFormat="1" ht="14.45" hidden="1" customHeight="1" x14ac:dyDescent="0.25">
      <c r="A384" s="557">
        <v>342</v>
      </c>
      <c r="B384" s="556">
        <v>25</v>
      </c>
      <c r="C384" s="557" t="s">
        <v>1822</v>
      </c>
      <c r="D384" s="557" t="str">
        <f t="shared" si="23"/>
        <v>2</v>
      </c>
      <c r="E384" s="557">
        <v>221</v>
      </c>
      <c r="F384" s="573" t="s">
        <v>393</v>
      </c>
      <c r="G384" s="561">
        <v>10000</v>
      </c>
      <c r="H384" s="578"/>
      <c r="I384" s="579">
        <v>0</v>
      </c>
      <c r="J384" s="580">
        <v>0</v>
      </c>
      <c r="K384" s="580">
        <v>0</v>
      </c>
      <c r="L384" s="578">
        <v>0</v>
      </c>
      <c r="M384" s="579">
        <v>0</v>
      </c>
      <c r="N384" s="578">
        <v>0</v>
      </c>
      <c r="O384" s="579">
        <v>0</v>
      </c>
      <c r="P384" s="578">
        <v>0</v>
      </c>
      <c r="Q384" s="560">
        <f t="shared" si="19"/>
        <v>10000</v>
      </c>
      <c r="R384" s="489" t="s">
        <v>1925</v>
      </c>
    </row>
    <row r="385" spans="1:18" s="1" customFormat="1" ht="14.45" hidden="1" customHeight="1" x14ac:dyDescent="0.25">
      <c r="A385" s="557">
        <v>343</v>
      </c>
      <c r="B385" s="556">
        <v>25</v>
      </c>
      <c r="C385" s="557" t="s">
        <v>1822</v>
      </c>
      <c r="D385" s="557" t="str">
        <f t="shared" si="23"/>
        <v>2</v>
      </c>
      <c r="E385" s="557">
        <v>223</v>
      </c>
      <c r="F385" s="573" t="s">
        <v>395</v>
      </c>
      <c r="G385" s="561">
        <v>1500</v>
      </c>
      <c r="H385" s="578"/>
      <c r="I385" s="579">
        <v>0</v>
      </c>
      <c r="J385" s="580">
        <v>0</v>
      </c>
      <c r="K385" s="580">
        <v>0</v>
      </c>
      <c r="L385" s="578">
        <v>0</v>
      </c>
      <c r="M385" s="579">
        <v>0</v>
      </c>
      <c r="N385" s="578">
        <v>0</v>
      </c>
      <c r="O385" s="579">
        <v>0</v>
      </c>
      <c r="P385" s="578">
        <v>0</v>
      </c>
      <c r="Q385" s="560">
        <f t="shared" si="19"/>
        <v>1500</v>
      </c>
      <c r="R385" s="489" t="s">
        <v>1925</v>
      </c>
    </row>
    <row r="386" spans="1:18" s="1" customFormat="1" ht="14.45" hidden="1" customHeight="1" x14ac:dyDescent="0.25">
      <c r="A386" s="557">
        <v>344</v>
      </c>
      <c r="B386" s="556">
        <v>25</v>
      </c>
      <c r="C386" s="557" t="s">
        <v>1822</v>
      </c>
      <c r="D386" s="557" t="str">
        <f t="shared" si="23"/>
        <v>2</v>
      </c>
      <c r="E386" s="557">
        <v>261</v>
      </c>
      <c r="F386" s="573" t="s">
        <v>425</v>
      </c>
      <c r="G386" s="561">
        <v>12000</v>
      </c>
      <c r="H386" s="578"/>
      <c r="I386" s="579">
        <v>0</v>
      </c>
      <c r="J386" s="580">
        <v>0</v>
      </c>
      <c r="K386" s="580">
        <v>0</v>
      </c>
      <c r="L386" s="578">
        <v>0</v>
      </c>
      <c r="M386" s="579">
        <v>0</v>
      </c>
      <c r="N386" s="578">
        <v>0</v>
      </c>
      <c r="O386" s="579">
        <v>0</v>
      </c>
      <c r="P386" s="578">
        <v>0</v>
      </c>
      <c r="Q386" s="560">
        <f t="shared" si="19"/>
        <v>12000</v>
      </c>
      <c r="R386" s="489" t="s">
        <v>1925</v>
      </c>
    </row>
    <row r="387" spans="1:18" s="1" customFormat="1" ht="14.45" hidden="1" customHeight="1" x14ac:dyDescent="0.25">
      <c r="A387" s="557">
        <v>345</v>
      </c>
      <c r="B387" s="556">
        <v>25</v>
      </c>
      <c r="C387" s="557" t="s">
        <v>1822</v>
      </c>
      <c r="D387" s="557" t="str">
        <f t="shared" si="23"/>
        <v>2</v>
      </c>
      <c r="E387" s="557">
        <v>296</v>
      </c>
      <c r="F387" s="573" t="s">
        <v>443</v>
      </c>
      <c r="G387" s="561">
        <v>6000</v>
      </c>
      <c r="H387" s="578"/>
      <c r="I387" s="579">
        <v>0</v>
      </c>
      <c r="J387" s="580">
        <v>0</v>
      </c>
      <c r="K387" s="580">
        <v>0</v>
      </c>
      <c r="L387" s="578">
        <v>0</v>
      </c>
      <c r="M387" s="579">
        <v>0</v>
      </c>
      <c r="N387" s="578">
        <v>0</v>
      </c>
      <c r="O387" s="579">
        <v>0</v>
      </c>
      <c r="P387" s="578">
        <v>0</v>
      </c>
      <c r="Q387" s="560">
        <f t="shared" si="19"/>
        <v>6000</v>
      </c>
      <c r="R387" s="489"/>
    </row>
    <row r="388" spans="1:18" s="1" customFormat="1" ht="14.45" hidden="1" customHeight="1" x14ac:dyDescent="0.25">
      <c r="A388" s="557">
        <v>346</v>
      </c>
      <c r="B388" s="556">
        <v>25</v>
      </c>
      <c r="C388" s="557" t="s">
        <v>1822</v>
      </c>
      <c r="D388" s="557" t="str">
        <f t="shared" si="23"/>
        <v>3</v>
      </c>
      <c r="E388" s="557">
        <v>334</v>
      </c>
      <c r="F388" s="573" t="s">
        <v>471</v>
      </c>
      <c r="G388" s="561">
        <v>10000</v>
      </c>
      <c r="H388" s="578"/>
      <c r="I388" s="579">
        <v>0</v>
      </c>
      <c r="J388" s="580">
        <v>0</v>
      </c>
      <c r="K388" s="580">
        <v>0</v>
      </c>
      <c r="L388" s="578">
        <v>0</v>
      </c>
      <c r="M388" s="579">
        <v>0</v>
      </c>
      <c r="N388" s="578">
        <v>0</v>
      </c>
      <c r="O388" s="579">
        <v>0</v>
      </c>
      <c r="P388" s="578">
        <v>0</v>
      </c>
      <c r="Q388" s="560">
        <f t="shared" si="19"/>
        <v>10000</v>
      </c>
      <c r="R388" s="489"/>
    </row>
    <row r="389" spans="1:18" s="1" customFormat="1" ht="14.45" hidden="1" customHeight="1" x14ac:dyDescent="0.25">
      <c r="A389" s="557">
        <v>347</v>
      </c>
      <c r="B389" s="556">
        <v>25</v>
      </c>
      <c r="C389" s="557" t="s">
        <v>1822</v>
      </c>
      <c r="D389" s="557" t="str">
        <f t="shared" si="23"/>
        <v>3</v>
      </c>
      <c r="E389" s="557">
        <v>353</v>
      </c>
      <c r="F389" s="573" t="s">
        <v>490</v>
      </c>
      <c r="G389" s="561">
        <v>3000</v>
      </c>
      <c r="H389" s="578"/>
      <c r="I389" s="579">
        <v>0</v>
      </c>
      <c r="J389" s="580">
        <v>0</v>
      </c>
      <c r="K389" s="580">
        <v>0</v>
      </c>
      <c r="L389" s="578">
        <v>0</v>
      </c>
      <c r="M389" s="579">
        <v>0</v>
      </c>
      <c r="N389" s="578">
        <v>0</v>
      </c>
      <c r="O389" s="579">
        <v>0</v>
      </c>
      <c r="P389" s="578">
        <v>0</v>
      </c>
      <c r="Q389" s="560">
        <f t="shared" si="19"/>
        <v>3000</v>
      </c>
      <c r="R389" s="489"/>
    </row>
    <row r="390" spans="1:18" s="1" customFormat="1" ht="14.45" hidden="1" customHeight="1" x14ac:dyDescent="0.25">
      <c r="A390" s="557">
        <v>348</v>
      </c>
      <c r="B390" s="556">
        <v>25</v>
      </c>
      <c r="C390" s="557" t="s">
        <v>1822</v>
      </c>
      <c r="D390" s="557" t="str">
        <f t="shared" si="23"/>
        <v>3</v>
      </c>
      <c r="E390" s="557">
        <v>355</v>
      </c>
      <c r="F390" s="573" t="s">
        <v>492</v>
      </c>
      <c r="G390" s="561">
        <v>20000</v>
      </c>
      <c r="H390" s="578"/>
      <c r="I390" s="579">
        <v>0</v>
      </c>
      <c r="J390" s="580">
        <v>0</v>
      </c>
      <c r="K390" s="580">
        <v>0</v>
      </c>
      <c r="L390" s="578">
        <v>0</v>
      </c>
      <c r="M390" s="579">
        <v>0</v>
      </c>
      <c r="N390" s="578">
        <v>0</v>
      </c>
      <c r="O390" s="579">
        <v>0</v>
      </c>
      <c r="P390" s="578">
        <v>0</v>
      </c>
      <c r="Q390" s="560">
        <f t="shared" ref="Q390:Q453" si="24">SUM(G390:P390)</f>
        <v>20000</v>
      </c>
      <c r="R390" s="489"/>
    </row>
    <row r="391" spans="1:18" s="1" customFormat="1" ht="14.45" hidden="1" customHeight="1" x14ac:dyDescent="0.25">
      <c r="A391" s="557">
        <v>349</v>
      </c>
      <c r="B391" s="556">
        <v>25</v>
      </c>
      <c r="C391" s="557" t="s">
        <v>1822</v>
      </c>
      <c r="D391" s="557" t="str">
        <f t="shared" si="23"/>
        <v>3</v>
      </c>
      <c r="E391" s="557">
        <v>372</v>
      </c>
      <c r="F391" s="573" t="s">
        <v>507</v>
      </c>
      <c r="G391" s="561">
        <v>10000</v>
      </c>
      <c r="H391" s="578"/>
      <c r="I391" s="579">
        <v>0</v>
      </c>
      <c r="J391" s="580">
        <v>0</v>
      </c>
      <c r="K391" s="580">
        <v>0</v>
      </c>
      <c r="L391" s="578">
        <v>0</v>
      </c>
      <c r="M391" s="579">
        <v>0</v>
      </c>
      <c r="N391" s="578">
        <v>0</v>
      </c>
      <c r="O391" s="579">
        <v>0</v>
      </c>
      <c r="P391" s="578">
        <v>0</v>
      </c>
      <c r="Q391" s="560">
        <f t="shared" si="24"/>
        <v>10000</v>
      </c>
      <c r="R391" s="489"/>
    </row>
    <row r="392" spans="1:18" s="1" customFormat="1" ht="14.45" hidden="1" customHeight="1" x14ac:dyDescent="0.25">
      <c r="A392" s="557">
        <v>350</v>
      </c>
      <c r="B392" s="556">
        <v>25</v>
      </c>
      <c r="C392" s="557" t="s">
        <v>1822</v>
      </c>
      <c r="D392" s="557" t="str">
        <f t="shared" si="23"/>
        <v>3</v>
      </c>
      <c r="E392" s="557">
        <v>375</v>
      </c>
      <c r="F392" s="573" t="s">
        <v>510</v>
      </c>
      <c r="G392" s="561">
        <v>10000</v>
      </c>
      <c r="H392" s="578"/>
      <c r="I392" s="579">
        <v>0</v>
      </c>
      <c r="J392" s="580">
        <v>0</v>
      </c>
      <c r="K392" s="580">
        <v>0</v>
      </c>
      <c r="L392" s="578">
        <v>0</v>
      </c>
      <c r="M392" s="579">
        <v>0</v>
      </c>
      <c r="N392" s="578">
        <v>0</v>
      </c>
      <c r="O392" s="579">
        <v>0</v>
      </c>
      <c r="P392" s="578">
        <v>0</v>
      </c>
      <c r="Q392" s="560">
        <f t="shared" si="24"/>
        <v>10000</v>
      </c>
      <c r="R392" s="489"/>
    </row>
    <row r="393" spans="1:18" s="1" customFormat="1" ht="14.45" hidden="1" customHeight="1" x14ac:dyDescent="0.25">
      <c r="A393" s="557">
        <v>351</v>
      </c>
      <c r="B393" s="556">
        <v>25</v>
      </c>
      <c r="C393" s="557" t="s">
        <v>1822</v>
      </c>
      <c r="D393" s="557" t="str">
        <f t="shared" si="23"/>
        <v>5</v>
      </c>
      <c r="E393" s="557">
        <v>515</v>
      </c>
      <c r="F393" s="573" t="s">
        <v>592</v>
      </c>
      <c r="G393" s="561">
        <v>15000</v>
      </c>
      <c r="H393" s="578"/>
      <c r="I393" s="579">
        <v>0</v>
      </c>
      <c r="J393" s="580">
        <v>0</v>
      </c>
      <c r="K393" s="580">
        <v>0</v>
      </c>
      <c r="L393" s="578">
        <v>0</v>
      </c>
      <c r="M393" s="579">
        <v>0</v>
      </c>
      <c r="N393" s="578">
        <v>0</v>
      </c>
      <c r="O393" s="579">
        <v>0</v>
      </c>
      <c r="P393" s="578">
        <v>0</v>
      </c>
      <c r="Q393" s="560">
        <f t="shared" si="24"/>
        <v>15000</v>
      </c>
      <c r="R393" s="489"/>
    </row>
    <row r="394" spans="1:18" s="1" customFormat="1" ht="14.45" hidden="1" customHeight="1" x14ac:dyDescent="0.25">
      <c r="A394" s="557">
        <v>352</v>
      </c>
      <c r="B394" s="556">
        <v>26</v>
      </c>
      <c r="C394" s="557" t="s">
        <v>1804</v>
      </c>
      <c r="D394" s="557">
        <v>1</v>
      </c>
      <c r="E394" s="557">
        <v>113</v>
      </c>
      <c r="F394" s="573" t="s">
        <v>349</v>
      </c>
      <c r="G394" s="561">
        <v>67176</v>
      </c>
      <c r="H394" s="578"/>
      <c r="I394" s="579"/>
      <c r="J394" s="580"/>
      <c r="K394" s="580"/>
      <c r="L394" s="578"/>
      <c r="M394" s="579"/>
      <c r="N394" s="578"/>
      <c r="O394" s="579"/>
      <c r="P394" s="578"/>
      <c r="Q394" s="560">
        <f t="shared" si="24"/>
        <v>67176</v>
      </c>
      <c r="R394" s="489"/>
    </row>
    <row r="395" spans="1:18" s="1" customFormat="1" ht="14.45" hidden="1" customHeight="1" x14ac:dyDescent="0.25">
      <c r="A395" s="557">
        <v>353</v>
      </c>
      <c r="B395" s="556">
        <v>26</v>
      </c>
      <c r="C395" s="557" t="s">
        <v>1804</v>
      </c>
      <c r="D395" s="557">
        <v>1</v>
      </c>
      <c r="E395" s="557">
        <v>122</v>
      </c>
      <c r="F395" s="574" t="s">
        <v>353</v>
      </c>
      <c r="G395" s="561">
        <v>28566</v>
      </c>
      <c r="H395" s="578"/>
      <c r="I395" s="579"/>
      <c r="J395" s="580"/>
      <c r="K395" s="580"/>
      <c r="L395" s="578"/>
      <c r="M395" s="579"/>
      <c r="N395" s="578"/>
      <c r="O395" s="579"/>
      <c r="P395" s="578"/>
      <c r="Q395" s="560">
        <f t="shared" si="24"/>
        <v>28566</v>
      </c>
      <c r="R395" s="489"/>
    </row>
    <row r="396" spans="1:18" s="1" customFormat="1" ht="14.45" customHeight="1" x14ac:dyDescent="0.25">
      <c r="A396" s="557">
        <v>354</v>
      </c>
      <c r="B396" s="556">
        <v>26</v>
      </c>
      <c r="C396" s="557" t="s">
        <v>1804</v>
      </c>
      <c r="D396" s="557">
        <v>1</v>
      </c>
      <c r="E396" s="557">
        <v>132</v>
      </c>
      <c r="F396" s="574" t="s">
        <v>358</v>
      </c>
      <c r="G396" s="561">
        <v>10122.433145058949</v>
      </c>
      <c r="H396" s="578"/>
      <c r="I396" s="579"/>
      <c r="J396" s="580"/>
      <c r="K396" s="580"/>
      <c r="L396" s="578"/>
      <c r="M396" s="579"/>
      <c r="N396" s="578"/>
      <c r="O396" s="579"/>
      <c r="P396" s="578"/>
      <c r="Q396" s="560">
        <f t="shared" si="24"/>
        <v>10122.433145058949</v>
      </c>
      <c r="R396" s="489"/>
    </row>
    <row r="397" spans="1:18" s="1" customFormat="1" ht="14.45" customHeight="1" x14ac:dyDescent="0.25">
      <c r="A397" s="557">
        <v>355</v>
      </c>
      <c r="B397" s="556">
        <v>26</v>
      </c>
      <c r="C397" s="557" t="s">
        <v>1804</v>
      </c>
      <c r="D397" s="557">
        <v>1</v>
      </c>
      <c r="E397" s="557">
        <v>132</v>
      </c>
      <c r="F397" s="574" t="s">
        <v>358</v>
      </c>
      <c r="G397" s="561">
        <v>4304.4751878908228</v>
      </c>
      <c r="H397" s="578"/>
      <c r="I397" s="579"/>
      <c r="J397" s="580"/>
      <c r="K397" s="580"/>
      <c r="L397" s="578"/>
      <c r="M397" s="579"/>
      <c r="N397" s="578"/>
      <c r="O397" s="579"/>
      <c r="P397" s="578"/>
      <c r="Q397" s="560">
        <f t="shared" si="24"/>
        <v>4304.4751878908228</v>
      </c>
      <c r="R397" s="489"/>
    </row>
    <row r="398" spans="1:18" s="1" customFormat="1" ht="14.45" hidden="1" customHeight="1" x14ac:dyDescent="0.25">
      <c r="A398" s="557">
        <v>356</v>
      </c>
      <c r="B398" s="556">
        <v>26</v>
      </c>
      <c r="C398" s="557" t="s">
        <v>1804</v>
      </c>
      <c r="D398" s="557" t="str">
        <f t="shared" ref="D398:D411" si="25">MID(E398,1,1)</f>
        <v>2</v>
      </c>
      <c r="E398" s="557">
        <v>211</v>
      </c>
      <c r="F398" s="573" t="s">
        <v>384</v>
      </c>
      <c r="G398" s="561">
        <v>4800</v>
      </c>
      <c r="H398" s="578"/>
      <c r="I398" s="579"/>
      <c r="J398" s="580"/>
      <c r="K398" s="580"/>
      <c r="L398" s="578"/>
      <c r="M398" s="579"/>
      <c r="N398" s="578"/>
      <c r="O398" s="579"/>
      <c r="P398" s="578"/>
      <c r="Q398" s="560">
        <f t="shared" si="24"/>
        <v>4800</v>
      </c>
      <c r="R398" s="489"/>
    </row>
    <row r="399" spans="1:18" s="1" customFormat="1" ht="14.45" hidden="1" customHeight="1" x14ac:dyDescent="0.25">
      <c r="A399" s="557">
        <v>357</v>
      </c>
      <c r="B399" s="556">
        <v>26</v>
      </c>
      <c r="C399" s="557" t="s">
        <v>1804</v>
      </c>
      <c r="D399" s="557" t="str">
        <f t="shared" si="25"/>
        <v>2</v>
      </c>
      <c r="E399" s="557">
        <v>212</v>
      </c>
      <c r="F399" s="573" t="s">
        <v>385</v>
      </c>
      <c r="G399" s="561">
        <v>6000</v>
      </c>
      <c r="H399" s="578"/>
      <c r="I399" s="579"/>
      <c r="J399" s="580"/>
      <c r="K399" s="580"/>
      <c r="L399" s="578"/>
      <c r="M399" s="579"/>
      <c r="N399" s="578"/>
      <c r="O399" s="579"/>
      <c r="P399" s="578"/>
      <c r="Q399" s="560">
        <f t="shared" si="24"/>
        <v>6000</v>
      </c>
      <c r="R399" s="489"/>
    </row>
    <row r="400" spans="1:18" s="1" customFormat="1" ht="14.45" hidden="1" customHeight="1" x14ac:dyDescent="0.25">
      <c r="A400" s="557">
        <v>358</v>
      </c>
      <c r="B400" s="556">
        <v>26</v>
      </c>
      <c r="C400" s="557" t="s">
        <v>1804</v>
      </c>
      <c r="D400" s="557" t="str">
        <f t="shared" si="25"/>
        <v>2</v>
      </c>
      <c r="E400" s="557">
        <v>215</v>
      </c>
      <c r="F400" s="573" t="s">
        <v>388</v>
      </c>
      <c r="G400" s="561">
        <v>2000</v>
      </c>
      <c r="H400" s="578"/>
      <c r="I400" s="579"/>
      <c r="J400" s="580"/>
      <c r="K400" s="580"/>
      <c r="L400" s="578"/>
      <c r="M400" s="579"/>
      <c r="N400" s="578"/>
      <c r="O400" s="579"/>
      <c r="P400" s="578"/>
      <c r="Q400" s="560">
        <f t="shared" si="24"/>
        <v>2000</v>
      </c>
      <c r="R400" s="489"/>
    </row>
    <row r="401" spans="1:18" s="1" customFormat="1" ht="14.45" hidden="1" customHeight="1" x14ac:dyDescent="0.25">
      <c r="A401" s="557">
        <v>359</v>
      </c>
      <c r="B401" s="556">
        <v>26</v>
      </c>
      <c r="C401" s="557" t="s">
        <v>1804</v>
      </c>
      <c r="D401" s="557" t="str">
        <f t="shared" si="25"/>
        <v>2</v>
      </c>
      <c r="E401" s="557">
        <v>216</v>
      </c>
      <c r="F401" s="573" t="s">
        <v>389</v>
      </c>
      <c r="G401" s="561">
        <v>3000</v>
      </c>
      <c r="H401" s="578"/>
      <c r="I401" s="579"/>
      <c r="J401" s="580"/>
      <c r="K401" s="580"/>
      <c r="L401" s="578"/>
      <c r="M401" s="579"/>
      <c r="N401" s="578"/>
      <c r="O401" s="579"/>
      <c r="P401" s="578"/>
      <c r="Q401" s="560">
        <f t="shared" si="24"/>
        <v>3000</v>
      </c>
      <c r="R401" s="489"/>
    </row>
    <row r="402" spans="1:18" s="1" customFormat="1" ht="14.45" hidden="1" customHeight="1" x14ac:dyDescent="0.25">
      <c r="A402" s="557">
        <v>360</v>
      </c>
      <c r="B402" s="556">
        <v>26</v>
      </c>
      <c r="C402" s="557" t="s">
        <v>1804</v>
      </c>
      <c r="D402" s="557" t="str">
        <f t="shared" si="25"/>
        <v>2</v>
      </c>
      <c r="E402" s="557">
        <v>273</v>
      </c>
      <c r="F402" s="573" t="s">
        <v>430</v>
      </c>
      <c r="G402" s="561">
        <v>1000</v>
      </c>
      <c r="H402" s="578"/>
      <c r="I402" s="579"/>
      <c r="J402" s="580"/>
      <c r="K402" s="580"/>
      <c r="L402" s="578"/>
      <c r="M402" s="579"/>
      <c r="N402" s="578"/>
      <c r="O402" s="579"/>
      <c r="P402" s="578"/>
      <c r="Q402" s="560">
        <f t="shared" si="24"/>
        <v>1000</v>
      </c>
      <c r="R402" s="489"/>
    </row>
    <row r="403" spans="1:18" s="1" customFormat="1" ht="14.45" hidden="1" customHeight="1" x14ac:dyDescent="0.25">
      <c r="A403" s="557">
        <v>361</v>
      </c>
      <c r="B403" s="556">
        <v>26</v>
      </c>
      <c r="C403" s="557" t="s">
        <v>1804</v>
      </c>
      <c r="D403" s="557" t="str">
        <f t="shared" si="25"/>
        <v>3</v>
      </c>
      <c r="E403" s="557">
        <v>314</v>
      </c>
      <c r="F403" s="573" t="s">
        <v>451</v>
      </c>
      <c r="G403" s="561">
        <v>9000</v>
      </c>
      <c r="H403" s="578"/>
      <c r="I403" s="579"/>
      <c r="J403" s="580"/>
      <c r="K403" s="580"/>
      <c r="L403" s="578"/>
      <c r="M403" s="579"/>
      <c r="N403" s="578"/>
      <c r="O403" s="579"/>
      <c r="P403" s="578"/>
      <c r="Q403" s="560">
        <f t="shared" si="24"/>
        <v>9000</v>
      </c>
      <c r="R403" s="489"/>
    </row>
    <row r="404" spans="1:18" s="1" customFormat="1" ht="14.45" hidden="1" customHeight="1" x14ac:dyDescent="0.25">
      <c r="A404" s="557">
        <v>362</v>
      </c>
      <c r="B404" s="556">
        <v>26</v>
      </c>
      <c r="C404" s="557" t="s">
        <v>1804</v>
      </c>
      <c r="D404" s="557" t="str">
        <f t="shared" si="25"/>
        <v>3</v>
      </c>
      <c r="E404" s="557">
        <v>352</v>
      </c>
      <c r="F404" s="573" t="s">
        <v>489</v>
      </c>
      <c r="G404" s="561">
        <v>3600</v>
      </c>
      <c r="H404" s="578"/>
      <c r="I404" s="579"/>
      <c r="J404" s="580"/>
      <c r="K404" s="580"/>
      <c r="L404" s="578"/>
      <c r="M404" s="579"/>
      <c r="N404" s="578"/>
      <c r="O404" s="579"/>
      <c r="P404" s="578"/>
      <c r="Q404" s="560">
        <f t="shared" si="24"/>
        <v>3600</v>
      </c>
      <c r="R404" s="489"/>
    </row>
    <row r="405" spans="1:18" s="1" customFormat="1" ht="14.45" hidden="1" customHeight="1" x14ac:dyDescent="0.25">
      <c r="A405" s="557">
        <v>363</v>
      </c>
      <c r="B405" s="556">
        <v>26</v>
      </c>
      <c r="C405" s="557" t="s">
        <v>1804</v>
      </c>
      <c r="D405" s="557" t="str">
        <f t="shared" si="25"/>
        <v>3</v>
      </c>
      <c r="E405" s="557">
        <v>353</v>
      </c>
      <c r="F405" s="573" t="s">
        <v>490</v>
      </c>
      <c r="G405" s="561">
        <v>7500</v>
      </c>
      <c r="H405" s="578"/>
      <c r="I405" s="579"/>
      <c r="J405" s="580"/>
      <c r="K405" s="580"/>
      <c r="L405" s="578"/>
      <c r="M405" s="579"/>
      <c r="N405" s="578"/>
      <c r="O405" s="579"/>
      <c r="P405" s="578"/>
      <c r="Q405" s="560">
        <f t="shared" si="24"/>
        <v>7500</v>
      </c>
      <c r="R405" s="489"/>
    </row>
    <row r="406" spans="1:18" s="1" customFormat="1" ht="14.45" hidden="1" customHeight="1" x14ac:dyDescent="0.25">
      <c r="A406" s="557">
        <v>364</v>
      </c>
      <c r="B406" s="556">
        <v>26</v>
      </c>
      <c r="C406" s="557" t="s">
        <v>1804</v>
      </c>
      <c r="D406" s="557" t="str">
        <f t="shared" si="25"/>
        <v>3</v>
      </c>
      <c r="E406" s="557">
        <v>372</v>
      </c>
      <c r="F406" s="573" t="s">
        <v>507</v>
      </c>
      <c r="G406" s="561">
        <v>2000</v>
      </c>
      <c r="H406" s="578"/>
      <c r="I406" s="579"/>
      <c r="J406" s="580"/>
      <c r="K406" s="580"/>
      <c r="L406" s="578"/>
      <c r="M406" s="579"/>
      <c r="N406" s="578"/>
      <c r="O406" s="579"/>
      <c r="P406" s="578"/>
      <c r="Q406" s="560">
        <f t="shared" si="24"/>
        <v>2000</v>
      </c>
      <c r="R406" s="489"/>
    </row>
    <row r="407" spans="1:18" s="1" customFormat="1" ht="14.45" hidden="1" customHeight="1" x14ac:dyDescent="0.25">
      <c r="A407" s="557">
        <v>365</v>
      </c>
      <c r="B407" s="556">
        <v>26</v>
      </c>
      <c r="C407" s="557" t="s">
        <v>1804</v>
      </c>
      <c r="D407" s="557" t="str">
        <f t="shared" si="25"/>
        <v>3</v>
      </c>
      <c r="E407" s="557">
        <v>375</v>
      </c>
      <c r="F407" s="573" t="s">
        <v>510</v>
      </c>
      <c r="G407" s="561">
        <v>1500</v>
      </c>
      <c r="H407" s="578"/>
      <c r="I407" s="579"/>
      <c r="J407" s="580"/>
      <c r="K407" s="580"/>
      <c r="L407" s="578"/>
      <c r="M407" s="579"/>
      <c r="N407" s="578"/>
      <c r="O407" s="579"/>
      <c r="P407" s="578"/>
      <c r="Q407" s="560">
        <f t="shared" si="24"/>
        <v>1500</v>
      </c>
      <c r="R407" s="489"/>
    </row>
    <row r="408" spans="1:18" s="1" customFormat="1" ht="14.45" hidden="1" customHeight="1" x14ac:dyDescent="0.25">
      <c r="A408" s="557">
        <v>366</v>
      </c>
      <c r="B408" s="556">
        <v>26</v>
      </c>
      <c r="C408" s="557" t="s">
        <v>1804</v>
      </c>
      <c r="D408" s="557" t="str">
        <f t="shared" si="25"/>
        <v>5</v>
      </c>
      <c r="E408" s="557">
        <v>515</v>
      </c>
      <c r="F408" s="573" t="s">
        <v>592</v>
      </c>
      <c r="G408" s="561">
        <v>8000</v>
      </c>
      <c r="H408" s="578"/>
      <c r="I408" s="579"/>
      <c r="J408" s="580"/>
      <c r="K408" s="580"/>
      <c r="L408" s="578"/>
      <c r="M408" s="579"/>
      <c r="N408" s="578"/>
      <c r="O408" s="579"/>
      <c r="P408" s="578"/>
      <c r="Q408" s="560">
        <f t="shared" si="24"/>
        <v>8000</v>
      </c>
      <c r="R408" s="489"/>
    </row>
    <row r="409" spans="1:18" s="1" customFormat="1" ht="14.45" hidden="1" customHeight="1" x14ac:dyDescent="0.25">
      <c r="A409" s="557">
        <v>367</v>
      </c>
      <c r="B409" s="556">
        <v>26</v>
      </c>
      <c r="C409" s="557" t="s">
        <v>1804</v>
      </c>
      <c r="D409" s="557" t="str">
        <f t="shared" si="25"/>
        <v>5</v>
      </c>
      <c r="E409" s="557">
        <v>521</v>
      </c>
      <c r="F409" s="573" t="s">
        <v>595</v>
      </c>
      <c r="G409" s="561">
        <v>2000</v>
      </c>
      <c r="H409" s="578"/>
      <c r="I409" s="579"/>
      <c r="J409" s="580"/>
      <c r="K409" s="580"/>
      <c r="L409" s="578"/>
      <c r="M409" s="579"/>
      <c r="N409" s="578"/>
      <c r="O409" s="579"/>
      <c r="P409" s="578"/>
      <c r="Q409" s="560">
        <f t="shared" si="24"/>
        <v>2000</v>
      </c>
      <c r="R409" s="489"/>
    </row>
    <row r="410" spans="1:18" s="1" customFormat="1" ht="14.45" hidden="1" customHeight="1" x14ac:dyDescent="0.25">
      <c r="A410" s="557">
        <v>368</v>
      </c>
      <c r="B410" s="556">
        <v>26</v>
      </c>
      <c r="C410" s="557" t="s">
        <v>1804</v>
      </c>
      <c r="D410" s="557" t="str">
        <f t="shared" si="25"/>
        <v>5</v>
      </c>
      <c r="E410" s="557">
        <v>529</v>
      </c>
      <c r="F410" s="573" t="s">
        <v>598</v>
      </c>
      <c r="G410" s="561">
        <v>3500</v>
      </c>
      <c r="H410" s="578"/>
      <c r="I410" s="579"/>
      <c r="J410" s="580"/>
      <c r="K410" s="580"/>
      <c r="L410" s="578"/>
      <c r="M410" s="579"/>
      <c r="N410" s="578"/>
      <c r="O410" s="579"/>
      <c r="P410" s="578"/>
      <c r="Q410" s="560">
        <f t="shared" si="24"/>
        <v>3500</v>
      </c>
      <c r="R410" s="489"/>
    </row>
    <row r="411" spans="1:18" s="1" customFormat="1" ht="14.45" hidden="1" customHeight="1" x14ac:dyDescent="0.25">
      <c r="A411" s="557">
        <v>369</v>
      </c>
      <c r="B411" s="556">
        <v>27</v>
      </c>
      <c r="C411" s="557" t="s">
        <v>1827</v>
      </c>
      <c r="D411" s="557" t="str">
        <f t="shared" si="25"/>
        <v>1</v>
      </c>
      <c r="E411" s="557">
        <v>113</v>
      </c>
      <c r="F411" s="573" t="s">
        <v>349</v>
      </c>
      <c r="G411" s="561"/>
      <c r="H411" s="578"/>
      <c r="I411" s="579"/>
      <c r="J411" s="580">
        <v>3651713.2644000007</v>
      </c>
      <c r="K411" s="580"/>
      <c r="L411" s="578"/>
      <c r="M411" s="579"/>
      <c r="N411" s="578"/>
      <c r="O411" s="579"/>
      <c r="P411" s="578"/>
      <c r="Q411" s="560">
        <f t="shared" si="24"/>
        <v>3651713.2644000007</v>
      </c>
      <c r="R411" s="489"/>
    </row>
    <row r="412" spans="1:18" s="1" customFormat="1" ht="14.45" hidden="1" customHeight="1" x14ac:dyDescent="0.25">
      <c r="A412" s="557">
        <v>370</v>
      </c>
      <c r="B412" s="556">
        <v>27</v>
      </c>
      <c r="C412" s="557" t="s">
        <v>1827</v>
      </c>
      <c r="D412" s="557">
        <v>1</v>
      </c>
      <c r="E412" s="557">
        <v>122</v>
      </c>
      <c r="F412" s="574" t="s">
        <v>353</v>
      </c>
      <c r="G412" s="561">
        <v>321202.20959999994</v>
      </c>
      <c r="H412" s="578"/>
      <c r="I412" s="579"/>
      <c r="J412" s="580"/>
      <c r="K412" s="580"/>
      <c r="L412" s="578"/>
      <c r="M412" s="579"/>
      <c r="N412" s="578"/>
      <c r="O412" s="579"/>
      <c r="P412" s="578"/>
      <c r="Q412" s="560">
        <f t="shared" si="24"/>
        <v>321202.20959999994</v>
      </c>
      <c r="R412" s="489"/>
    </row>
    <row r="413" spans="1:18" s="1" customFormat="1" ht="14.45" customHeight="1" x14ac:dyDescent="0.25">
      <c r="A413" s="557">
        <v>371</v>
      </c>
      <c r="B413" s="556">
        <v>27</v>
      </c>
      <c r="C413" s="557" t="s">
        <v>1827</v>
      </c>
      <c r="D413" s="557" t="str">
        <f>MID(E413,1,1)</f>
        <v>1</v>
      </c>
      <c r="E413" s="557">
        <v>132</v>
      </c>
      <c r="F413" s="573" t="s">
        <v>358</v>
      </c>
      <c r="G413" s="561"/>
      <c r="H413" s="578"/>
      <c r="I413" s="579"/>
      <c r="J413" s="580">
        <v>550259.36917669955</v>
      </c>
      <c r="K413" s="580"/>
      <c r="L413" s="578"/>
      <c r="M413" s="579"/>
      <c r="N413" s="578"/>
      <c r="O413" s="579"/>
      <c r="P413" s="578"/>
      <c r="Q413" s="560">
        <f t="shared" si="24"/>
        <v>550259.36917669955</v>
      </c>
      <c r="R413" s="489"/>
    </row>
    <row r="414" spans="1:18" s="1" customFormat="1" ht="14.45" customHeight="1" x14ac:dyDescent="0.25">
      <c r="A414" s="557">
        <v>372</v>
      </c>
      <c r="B414" s="556">
        <v>27</v>
      </c>
      <c r="C414" s="557" t="s">
        <v>1827</v>
      </c>
      <c r="D414" s="557">
        <v>1</v>
      </c>
      <c r="E414" s="557">
        <v>132</v>
      </c>
      <c r="F414" s="574" t="s">
        <v>358</v>
      </c>
      <c r="G414" s="561">
        <v>48400.439036578711</v>
      </c>
      <c r="H414" s="578"/>
      <c r="I414" s="579"/>
      <c r="J414" s="580"/>
      <c r="K414" s="580"/>
      <c r="L414" s="578"/>
      <c r="M414" s="579"/>
      <c r="N414" s="578"/>
      <c r="O414" s="579"/>
      <c r="P414" s="578"/>
      <c r="Q414" s="560">
        <f t="shared" si="24"/>
        <v>48400.439036578711</v>
      </c>
      <c r="R414" s="489"/>
    </row>
    <row r="415" spans="1:18" s="1" customFormat="1" ht="14.45" hidden="1" customHeight="1" x14ac:dyDescent="0.25">
      <c r="A415" s="557">
        <v>373</v>
      </c>
      <c r="B415" s="556">
        <v>27</v>
      </c>
      <c r="C415" s="557" t="s">
        <v>1827</v>
      </c>
      <c r="D415" s="557" t="str">
        <f t="shared" ref="D415:D467" si="26">MID(E415,1,1)</f>
        <v>2</v>
      </c>
      <c r="E415" s="557">
        <v>211</v>
      </c>
      <c r="F415" s="573" t="s">
        <v>384</v>
      </c>
      <c r="G415" s="561">
        <v>12000</v>
      </c>
      <c r="H415" s="578"/>
      <c r="I415" s="579">
        <v>0</v>
      </c>
      <c r="J415" s="580">
        <v>0</v>
      </c>
      <c r="K415" s="580">
        <v>0</v>
      </c>
      <c r="L415" s="578">
        <v>0</v>
      </c>
      <c r="M415" s="579">
        <v>0</v>
      </c>
      <c r="N415" s="578">
        <v>0</v>
      </c>
      <c r="O415" s="579">
        <v>0</v>
      </c>
      <c r="P415" s="578">
        <v>0</v>
      </c>
      <c r="Q415" s="560">
        <f t="shared" si="24"/>
        <v>12000</v>
      </c>
      <c r="R415" s="489"/>
    </row>
    <row r="416" spans="1:18" s="1" customFormat="1" ht="14.45" hidden="1" customHeight="1" x14ac:dyDescent="0.25">
      <c r="A416" s="557">
        <v>374</v>
      </c>
      <c r="B416" s="556">
        <v>27</v>
      </c>
      <c r="C416" s="557" t="s">
        <v>1827</v>
      </c>
      <c r="D416" s="557" t="str">
        <f t="shared" si="26"/>
        <v>2</v>
      </c>
      <c r="E416" s="557">
        <v>212</v>
      </c>
      <c r="F416" s="573" t="s">
        <v>385</v>
      </c>
      <c r="G416" s="561">
        <f>500*12</f>
        <v>6000</v>
      </c>
      <c r="H416" s="578"/>
      <c r="I416" s="579">
        <v>0</v>
      </c>
      <c r="J416" s="580">
        <v>0</v>
      </c>
      <c r="K416" s="580">
        <v>0</v>
      </c>
      <c r="L416" s="578">
        <v>0</v>
      </c>
      <c r="M416" s="579">
        <v>0</v>
      </c>
      <c r="N416" s="578">
        <v>0</v>
      </c>
      <c r="O416" s="579">
        <v>0</v>
      </c>
      <c r="P416" s="578">
        <v>0</v>
      </c>
      <c r="Q416" s="560">
        <f t="shared" si="24"/>
        <v>6000</v>
      </c>
      <c r="R416" s="489"/>
    </row>
    <row r="417" spans="1:18" s="1" customFormat="1" ht="14.45" hidden="1" customHeight="1" x14ac:dyDescent="0.25">
      <c r="A417" s="557">
        <v>375</v>
      </c>
      <c r="B417" s="556">
        <v>27</v>
      </c>
      <c r="C417" s="557" t="s">
        <v>1827</v>
      </c>
      <c r="D417" s="557" t="str">
        <f t="shared" si="26"/>
        <v>2</v>
      </c>
      <c r="E417" s="557">
        <v>214</v>
      </c>
      <c r="F417" s="573" t="s">
        <v>387</v>
      </c>
      <c r="G417" s="561">
        <v>1500</v>
      </c>
      <c r="H417" s="578"/>
      <c r="I417" s="579">
        <v>0</v>
      </c>
      <c r="J417" s="580">
        <v>0</v>
      </c>
      <c r="K417" s="580">
        <v>0</v>
      </c>
      <c r="L417" s="578">
        <v>0</v>
      </c>
      <c r="M417" s="579">
        <v>0</v>
      </c>
      <c r="N417" s="578">
        <v>0</v>
      </c>
      <c r="O417" s="579">
        <v>0</v>
      </c>
      <c r="P417" s="578">
        <v>0</v>
      </c>
      <c r="Q417" s="560">
        <f t="shared" si="24"/>
        <v>1500</v>
      </c>
      <c r="R417" s="489"/>
    </row>
    <row r="418" spans="1:18" s="1" customFormat="1" ht="14.45" hidden="1" customHeight="1" x14ac:dyDescent="0.25">
      <c r="A418" s="557">
        <v>376</v>
      </c>
      <c r="B418" s="556">
        <v>27</v>
      </c>
      <c r="C418" s="557" t="s">
        <v>1827</v>
      </c>
      <c r="D418" s="557" t="str">
        <f t="shared" si="26"/>
        <v>2</v>
      </c>
      <c r="E418" s="557">
        <v>216</v>
      </c>
      <c r="F418" s="573" t="s">
        <v>389</v>
      </c>
      <c r="G418" s="561">
        <v>10000</v>
      </c>
      <c r="H418" s="578"/>
      <c r="I418" s="579">
        <v>0</v>
      </c>
      <c r="J418" s="580">
        <v>0</v>
      </c>
      <c r="K418" s="580">
        <v>0</v>
      </c>
      <c r="L418" s="578">
        <v>0</v>
      </c>
      <c r="M418" s="579">
        <v>0</v>
      </c>
      <c r="N418" s="578">
        <v>0</v>
      </c>
      <c r="O418" s="579">
        <v>0</v>
      </c>
      <c r="P418" s="578">
        <v>0</v>
      </c>
      <c r="Q418" s="560">
        <f t="shared" si="24"/>
        <v>10000</v>
      </c>
      <c r="R418" s="489"/>
    </row>
    <row r="419" spans="1:18" s="1" customFormat="1" ht="14.45" hidden="1" customHeight="1" x14ac:dyDescent="0.25">
      <c r="A419" s="557">
        <v>377</v>
      </c>
      <c r="B419" s="556">
        <v>27</v>
      </c>
      <c r="C419" s="557" t="s">
        <v>1827</v>
      </c>
      <c r="D419" s="557" t="str">
        <f t="shared" si="26"/>
        <v>2</v>
      </c>
      <c r="E419" s="557">
        <v>221</v>
      </c>
      <c r="F419" s="573" t="s">
        <v>393</v>
      </c>
      <c r="G419" s="561">
        <v>840000</v>
      </c>
      <c r="H419" s="578"/>
      <c r="I419" s="579">
        <v>0</v>
      </c>
      <c r="J419" s="580">
        <v>0</v>
      </c>
      <c r="K419" s="580">
        <v>0</v>
      </c>
      <c r="L419" s="578">
        <v>0</v>
      </c>
      <c r="M419" s="579">
        <v>0</v>
      </c>
      <c r="N419" s="578">
        <v>0</v>
      </c>
      <c r="O419" s="579">
        <v>0</v>
      </c>
      <c r="P419" s="578">
        <v>0</v>
      </c>
      <c r="Q419" s="560">
        <f t="shared" si="24"/>
        <v>840000</v>
      </c>
      <c r="R419" s="489"/>
    </row>
    <row r="420" spans="1:18" s="1" customFormat="1" ht="14.45" hidden="1" customHeight="1" x14ac:dyDescent="0.25">
      <c r="A420" s="557">
        <v>378</v>
      </c>
      <c r="B420" s="556">
        <v>27</v>
      </c>
      <c r="C420" s="557" t="s">
        <v>1827</v>
      </c>
      <c r="D420" s="557" t="str">
        <f t="shared" si="26"/>
        <v>2</v>
      </c>
      <c r="E420" s="557">
        <v>261</v>
      </c>
      <c r="F420" s="573" t="s">
        <v>425</v>
      </c>
      <c r="G420" s="561">
        <v>70000</v>
      </c>
      <c r="H420" s="578">
        <v>0</v>
      </c>
      <c r="I420" s="579">
        <v>0</v>
      </c>
      <c r="J420" s="580">
        <v>0</v>
      </c>
      <c r="K420" s="580">
        <v>0</v>
      </c>
      <c r="L420" s="578">
        <v>0</v>
      </c>
      <c r="M420" s="579">
        <v>0</v>
      </c>
      <c r="N420" s="578">
        <v>0</v>
      </c>
      <c r="O420" s="579">
        <v>0</v>
      </c>
      <c r="P420" s="578">
        <v>0</v>
      </c>
      <c r="Q420" s="560">
        <f t="shared" si="24"/>
        <v>70000</v>
      </c>
      <c r="R420" s="489"/>
    </row>
    <row r="421" spans="1:18" s="1" customFormat="1" ht="14.45" hidden="1" customHeight="1" x14ac:dyDescent="0.25">
      <c r="A421" s="557">
        <v>379</v>
      </c>
      <c r="B421" s="556">
        <v>27</v>
      </c>
      <c r="C421" s="557" t="s">
        <v>1827</v>
      </c>
      <c r="D421" s="557" t="str">
        <f t="shared" si="26"/>
        <v>2</v>
      </c>
      <c r="E421" s="557">
        <v>272</v>
      </c>
      <c r="F421" s="573" t="s">
        <v>429</v>
      </c>
      <c r="G421" s="561">
        <v>70000</v>
      </c>
      <c r="H421" s="578">
        <v>0</v>
      </c>
      <c r="I421" s="579">
        <v>0</v>
      </c>
      <c r="J421" s="580">
        <v>0</v>
      </c>
      <c r="K421" s="580">
        <v>0</v>
      </c>
      <c r="L421" s="578">
        <v>0</v>
      </c>
      <c r="M421" s="579">
        <v>0</v>
      </c>
      <c r="N421" s="578">
        <v>0</v>
      </c>
      <c r="O421" s="579">
        <v>0</v>
      </c>
      <c r="P421" s="578">
        <v>0</v>
      </c>
      <c r="Q421" s="560">
        <f t="shared" si="24"/>
        <v>70000</v>
      </c>
      <c r="R421" s="489"/>
    </row>
    <row r="422" spans="1:18" s="1" customFormat="1" ht="14.45" hidden="1" customHeight="1" x14ac:dyDescent="0.25">
      <c r="A422" s="557">
        <v>380</v>
      </c>
      <c r="B422" s="556">
        <v>27</v>
      </c>
      <c r="C422" s="557" t="s">
        <v>1827</v>
      </c>
      <c r="D422" s="557" t="str">
        <f t="shared" si="26"/>
        <v>3</v>
      </c>
      <c r="E422" s="557">
        <v>351</v>
      </c>
      <c r="F422" s="573" t="s">
        <v>488</v>
      </c>
      <c r="G422" s="561">
        <v>10000</v>
      </c>
      <c r="H422" s="578">
        <v>0</v>
      </c>
      <c r="I422" s="579">
        <v>0</v>
      </c>
      <c r="J422" s="580">
        <v>0</v>
      </c>
      <c r="K422" s="580">
        <v>0</v>
      </c>
      <c r="L422" s="578">
        <v>0</v>
      </c>
      <c r="M422" s="579">
        <v>0</v>
      </c>
      <c r="N422" s="578">
        <v>0</v>
      </c>
      <c r="O422" s="579">
        <v>0</v>
      </c>
      <c r="P422" s="578">
        <v>0</v>
      </c>
      <c r="Q422" s="560">
        <f t="shared" si="24"/>
        <v>10000</v>
      </c>
      <c r="R422" s="489"/>
    </row>
    <row r="423" spans="1:18" s="1" customFormat="1" ht="14.45" hidden="1" customHeight="1" x14ac:dyDescent="0.25">
      <c r="A423" s="557">
        <v>381</v>
      </c>
      <c r="B423" s="556">
        <v>27</v>
      </c>
      <c r="C423" s="557" t="s">
        <v>1827</v>
      </c>
      <c r="D423" s="557" t="str">
        <f t="shared" si="26"/>
        <v>3</v>
      </c>
      <c r="E423" s="557">
        <v>353</v>
      </c>
      <c r="F423" s="573" t="s">
        <v>490</v>
      </c>
      <c r="G423" s="561">
        <v>5000</v>
      </c>
      <c r="H423" s="578">
        <v>0</v>
      </c>
      <c r="I423" s="579">
        <v>0</v>
      </c>
      <c r="J423" s="580">
        <v>0</v>
      </c>
      <c r="K423" s="580">
        <v>0</v>
      </c>
      <c r="L423" s="578">
        <v>0</v>
      </c>
      <c r="M423" s="579">
        <v>0</v>
      </c>
      <c r="N423" s="578">
        <v>0</v>
      </c>
      <c r="O423" s="579">
        <v>0</v>
      </c>
      <c r="P423" s="578">
        <v>0</v>
      </c>
      <c r="Q423" s="560">
        <f t="shared" si="24"/>
        <v>5000</v>
      </c>
      <c r="R423" s="489"/>
    </row>
    <row r="424" spans="1:18" s="1" customFormat="1" ht="14.45" hidden="1" customHeight="1" x14ac:dyDescent="0.25">
      <c r="A424" s="557">
        <v>382</v>
      </c>
      <c r="B424" s="556">
        <v>27</v>
      </c>
      <c r="C424" s="557" t="s">
        <v>1827</v>
      </c>
      <c r="D424" s="557" t="str">
        <f t="shared" si="26"/>
        <v>3</v>
      </c>
      <c r="E424" s="557">
        <v>372</v>
      </c>
      <c r="F424" s="573" t="s">
        <v>507</v>
      </c>
      <c r="G424" s="561">
        <v>15000</v>
      </c>
      <c r="H424" s="578">
        <v>0</v>
      </c>
      <c r="I424" s="579">
        <v>0</v>
      </c>
      <c r="J424" s="580">
        <v>0</v>
      </c>
      <c r="K424" s="580">
        <v>0</v>
      </c>
      <c r="L424" s="578">
        <v>0</v>
      </c>
      <c r="M424" s="579">
        <v>0</v>
      </c>
      <c r="N424" s="578">
        <v>0</v>
      </c>
      <c r="O424" s="579">
        <v>0</v>
      </c>
      <c r="P424" s="578">
        <v>0</v>
      </c>
      <c r="Q424" s="560">
        <f t="shared" si="24"/>
        <v>15000</v>
      </c>
      <c r="R424" s="489"/>
    </row>
    <row r="425" spans="1:18" s="1" customFormat="1" ht="14.45" hidden="1" customHeight="1" x14ac:dyDescent="0.25">
      <c r="A425" s="557">
        <v>383</v>
      </c>
      <c r="B425" s="556">
        <v>27</v>
      </c>
      <c r="C425" s="557" t="s">
        <v>1827</v>
      </c>
      <c r="D425" s="557" t="str">
        <f t="shared" si="26"/>
        <v>3</v>
      </c>
      <c r="E425" s="557">
        <v>375</v>
      </c>
      <c r="F425" s="573" t="s">
        <v>510</v>
      </c>
      <c r="G425" s="561">
        <v>30000</v>
      </c>
      <c r="H425" s="578">
        <v>0</v>
      </c>
      <c r="I425" s="579">
        <v>0</v>
      </c>
      <c r="J425" s="580">
        <v>0</v>
      </c>
      <c r="K425" s="580">
        <v>0</v>
      </c>
      <c r="L425" s="578">
        <v>0</v>
      </c>
      <c r="M425" s="579">
        <v>0</v>
      </c>
      <c r="N425" s="578">
        <v>0</v>
      </c>
      <c r="O425" s="579">
        <v>0</v>
      </c>
      <c r="P425" s="578">
        <v>0</v>
      </c>
      <c r="Q425" s="560">
        <f t="shared" si="24"/>
        <v>30000</v>
      </c>
      <c r="R425" s="489"/>
    </row>
    <row r="426" spans="1:18" s="1" customFormat="1" ht="14.45" hidden="1" customHeight="1" x14ac:dyDescent="0.25">
      <c r="A426" s="557">
        <v>384</v>
      </c>
      <c r="B426" s="556">
        <v>27</v>
      </c>
      <c r="C426" s="557" t="s">
        <v>1827</v>
      </c>
      <c r="D426" s="557" t="str">
        <f t="shared" si="26"/>
        <v>5</v>
      </c>
      <c r="E426" s="557">
        <v>511</v>
      </c>
      <c r="F426" s="573" t="s">
        <v>588</v>
      </c>
      <c r="G426" s="561">
        <v>10000</v>
      </c>
      <c r="H426" s="578">
        <v>0</v>
      </c>
      <c r="I426" s="579">
        <v>0</v>
      </c>
      <c r="J426" s="580">
        <v>0</v>
      </c>
      <c r="K426" s="580">
        <v>0</v>
      </c>
      <c r="L426" s="578">
        <v>0</v>
      </c>
      <c r="M426" s="579">
        <v>0</v>
      </c>
      <c r="N426" s="578">
        <v>0</v>
      </c>
      <c r="O426" s="579">
        <v>0</v>
      </c>
      <c r="P426" s="578">
        <v>0</v>
      </c>
      <c r="Q426" s="560">
        <f t="shared" si="24"/>
        <v>10000</v>
      </c>
      <c r="R426" s="489"/>
    </row>
    <row r="427" spans="1:18" s="1" customFormat="1" ht="14.45" hidden="1" customHeight="1" x14ac:dyDescent="0.25">
      <c r="A427" s="557">
        <v>385</v>
      </c>
      <c r="B427" s="556">
        <v>27</v>
      </c>
      <c r="C427" s="557" t="s">
        <v>1827</v>
      </c>
      <c r="D427" s="557" t="str">
        <f t="shared" si="26"/>
        <v>5</v>
      </c>
      <c r="E427" s="557">
        <v>515</v>
      </c>
      <c r="F427" s="573" t="s">
        <v>592</v>
      </c>
      <c r="G427" s="561">
        <v>10000</v>
      </c>
      <c r="H427" s="578">
        <v>0</v>
      </c>
      <c r="I427" s="579">
        <v>0</v>
      </c>
      <c r="J427" s="580">
        <v>0</v>
      </c>
      <c r="K427" s="580">
        <v>0</v>
      </c>
      <c r="L427" s="578">
        <v>0</v>
      </c>
      <c r="M427" s="579">
        <v>0</v>
      </c>
      <c r="N427" s="578">
        <v>0</v>
      </c>
      <c r="O427" s="579">
        <v>0</v>
      </c>
      <c r="P427" s="578">
        <v>0</v>
      </c>
      <c r="Q427" s="560">
        <f t="shared" si="24"/>
        <v>10000</v>
      </c>
      <c r="R427" s="489"/>
    </row>
    <row r="428" spans="1:18" s="1" customFormat="1" ht="14.45" hidden="1" customHeight="1" x14ac:dyDescent="0.25">
      <c r="A428" s="557">
        <v>386</v>
      </c>
      <c r="B428" s="556">
        <v>28</v>
      </c>
      <c r="C428" s="557" t="s">
        <v>1829</v>
      </c>
      <c r="D428" s="557" t="str">
        <f t="shared" si="26"/>
        <v>2</v>
      </c>
      <c r="E428" s="557">
        <v>211</v>
      </c>
      <c r="F428" s="573" t="s">
        <v>384</v>
      </c>
      <c r="G428" s="561">
        <v>8000</v>
      </c>
      <c r="H428" s="578"/>
      <c r="I428" s="579">
        <v>0</v>
      </c>
      <c r="J428" s="580">
        <v>0</v>
      </c>
      <c r="K428" s="580">
        <v>0</v>
      </c>
      <c r="L428" s="578">
        <v>0</v>
      </c>
      <c r="M428" s="579">
        <v>0</v>
      </c>
      <c r="N428" s="578">
        <v>0</v>
      </c>
      <c r="O428" s="579">
        <v>0</v>
      </c>
      <c r="P428" s="578">
        <v>0</v>
      </c>
      <c r="Q428" s="560">
        <f t="shared" si="24"/>
        <v>8000</v>
      </c>
      <c r="R428" s="489"/>
    </row>
    <row r="429" spans="1:18" s="1" customFormat="1" ht="14.45" hidden="1" customHeight="1" x14ac:dyDescent="0.25">
      <c r="A429" s="557">
        <v>387</v>
      </c>
      <c r="B429" s="556">
        <v>28</v>
      </c>
      <c r="C429" s="557" t="s">
        <v>1829</v>
      </c>
      <c r="D429" s="557" t="str">
        <f t="shared" si="26"/>
        <v>2</v>
      </c>
      <c r="E429" s="557">
        <v>212</v>
      </c>
      <c r="F429" s="573" t="s">
        <v>385</v>
      </c>
      <c r="G429" s="561">
        <v>8000</v>
      </c>
      <c r="H429" s="578"/>
      <c r="I429" s="579">
        <v>0</v>
      </c>
      <c r="J429" s="580">
        <v>0</v>
      </c>
      <c r="K429" s="580">
        <v>0</v>
      </c>
      <c r="L429" s="578">
        <v>0</v>
      </c>
      <c r="M429" s="579">
        <v>0</v>
      </c>
      <c r="N429" s="578">
        <v>0</v>
      </c>
      <c r="O429" s="579">
        <v>0</v>
      </c>
      <c r="P429" s="578">
        <v>0</v>
      </c>
      <c r="Q429" s="560">
        <f t="shared" si="24"/>
        <v>8000</v>
      </c>
      <c r="R429" s="489"/>
    </row>
    <row r="430" spans="1:18" s="1" customFormat="1" ht="14.45" hidden="1" customHeight="1" x14ac:dyDescent="0.25">
      <c r="A430" s="557">
        <v>388</v>
      </c>
      <c r="B430" s="556">
        <v>28</v>
      </c>
      <c r="C430" s="557" t="s">
        <v>1829</v>
      </c>
      <c r="D430" s="557" t="str">
        <f t="shared" si="26"/>
        <v>2</v>
      </c>
      <c r="E430" s="557">
        <v>214</v>
      </c>
      <c r="F430" s="573" t="s">
        <v>387</v>
      </c>
      <c r="G430" s="561">
        <v>800</v>
      </c>
      <c r="H430" s="578"/>
      <c r="I430" s="579">
        <v>0</v>
      </c>
      <c r="J430" s="580">
        <v>0</v>
      </c>
      <c r="K430" s="580">
        <v>0</v>
      </c>
      <c r="L430" s="578">
        <v>0</v>
      </c>
      <c r="M430" s="579">
        <v>0</v>
      </c>
      <c r="N430" s="578">
        <v>0</v>
      </c>
      <c r="O430" s="579">
        <v>0</v>
      </c>
      <c r="P430" s="578">
        <v>0</v>
      </c>
      <c r="Q430" s="560">
        <f t="shared" si="24"/>
        <v>800</v>
      </c>
      <c r="R430" s="489" t="s">
        <v>1931</v>
      </c>
    </row>
    <row r="431" spans="1:18" s="1" customFormat="1" ht="14.45" hidden="1" customHeight="1" x14ac:dyDescent="0.25">
      <c r="A431" s="557">
        <v>389</v>
      </c>
      <c r="B431" s="556">
        <v>28</v>
      </c>
      <c r="C431" s="557" t="s">
        <v>1829</v>
      </c>
      <c r="D431" s="557" t="str">
        <f t="shared" si="26"/>
        <v>2</v>
      </c>
      <c r="E431" s="557">
        <v>249</v>
      </c>
      <c r="F431" s="573" t="s">
        <v>415</v>
      </c>
      <c r="G431" s="561">
        <v>30000</v>
      </c>
      <c r="H431" s="578"/>
      <c r="I431" s="579">
        <v>0</v>
      </c>
      <c r="J431" s="580">
        <v>0</v>
      </c>
      <c r="K431" s="580">
        <v>0</v>
      </c>
      <c r="L431" s="578">
        <v>0</v>
      </c>
      <c r="M431" s="579">
        <v>0</v>
      </c>
      <c r="N431" s="578">
        <v>0</v>
      </c>
      <c r="O431" s="579">
        <v>0</v>
      </c>
      <c r="P431" s="578">
        <v>0</v>
      </c>
      <c r="Q431" s="560">
        <f t="shared" si="24"/>
        <v>30000</v>
      </c>
      <c r="R431" s="489" t="s">
        <v>1989</v>
      </c>
    </row>
    <row r="432" spans="1:18" s="1" customFormat="1" ht="14.45" hidden="1" customHeight="1" x14ac:dyDescent="0.25">
      <c r="A432" s="557">
        <v>390</v>
      </c>
      <c r="B432" s="556">
        <v>28</v>
      </c>
      <c r="C432" s="557" t="s">
        <v>1829</v>
      </c>
      <c r="D432" s="557" t="str">
        <f t="shared" si="26"/>
        <v>2</v>
      </c>
      <c r="E432" s="557">
        <v>261</v>
      </c>
      <c r="F432" s="575" t="s">
        <v>425</v>
      </c>
      <c r="G432" s="561">
        <v>50000</v>
      </c>
      <c r="H432" s="578"/>
      <c r="I432" s="579">
        <v>0</v>
      </c>
      <c r="J432" s="580">
        <v>0</v>
      </c>
      <c r="K432" s="580">
        <v>0</v>
      </c>
      <c r="L432" s="578">
        <v>0</v>
      </c>
      <c r="M432" s="579">
        <v>0</v>
      </c>
      <c r="N432" s="578">
        <v>0</v>
      </c>
      <c r="O432" s="579">
        <v>0</v>
      </c>
      <c r="P432" s="578">
        <v>0</v>
      </c>
      <c r="Q432" s="560">
        <f t="shared" si="24"/>
        <v>50000</v>
      </c>
      <c r="R432" s="489"/>
    </row>
    <row r="433" spans="1:18" s="1" customFormat="1" ht="14.45" hidden="1" customHeight="1" x14ac:dyDescent="0.25">
      <c r="A433" s="557">
        <v>391</v>
      </c>
      <c r="B433" s="556">
        <v>28</v>
      </c>
      <c r="C433" s="557" t="s">
        <v>1829</v>
      </c>
      <c r="D433" s="557" t="str">
        <f t="shared" si="26"/>
        <v>2</v>
      </c>
      <c r="E433" s="557">
        <v>296</v>
      </c>
      <c r="F433" s="575" t="s">
        <v>445</v>
      </c>
      <c r="G433" s="561">
        <v>35000</v>
      </c>
      <c r="H433" s="578"/>
      <c r="I433" s="579">
        <v>0</v>
      </c>
      <c r="J433" s="580">
        <v>0</v>
      </c>
      <c r="K433" s="580">
        <v>0</v>
      </c>
      <c r="L433" s="578">
        <v>0</v>
      </c>
      <c r="M433" s="579">
        <v>0</v>
      </c>
      <c r="N433" s="578">
        <v>0</v>
      </c>
      <c r="O433" s="579">
        <v>0</v>
      </c>
      <c r="P433" s="578">
        <v>0</v>
      </c>
      <c r="Q433" s="560">
        <f t="shared" si="24"/>
        <v>35000</v>
      </c>
      <c r="R433" s="489"/>
    </row>
    <row r="434" spans="1:18" s="1" customFormat="1" ht="14.45" hidden="1" customHeight="1" x14ac:dyDescent="0.25">
      <c r="A434" s="557">
        <v>392</v>
      </c>
      <c r="B434" s="556">
        <v>28</v>
      </c>
      <c r="C434" s="557" t="s">
        <v>1829</v>
      </c>
      <c r="D434" s="557" t="str">
        <f t="shared" si="26"/>
        <v>3</v>
      </c>
      <c r="E434" s="557">
        <v>314</v>
      </c>
      <c r="F434" s="575" t="s">
        <v>451</v>
      </c>
      <c r="G434" s="561">
        <v>12000</v>
      </c>
      <c r="H434" s="578"/>
      <c r="I434" s="579">
        <v>0</v>
      </c>
      <c r="J434" s="580">
        <v>0</v>
      </c>
      <c r="K434" s="580">
        <v>0</v>
      </c>
      <c r="L434" s="578">
        <v>0</v>
      </c>
      <c r="M434" s="579">
        <v>0</v>
      </c>
      <c r="N434" s="578">
        <v>0</v>
      </c>
      <c r="O434" s="579">
        <v>0</v>
      </c>
      <c r="P434" s="578">
        <v>0</v>
      </c>
      <c r="Q434" s="560">
        <f t="shared" si="24"/>
        <v>12000</v>
      </c>
      <c r="R434" s="489"/>
    </row>
    <row r="435" spans="1:18" s="1" customFormat="1" ht="14.45" hidden="1" customHeight="1" x14ac:dyDescent="0.25">
      <c r="A435" s="557">
        <v>393</v>
      </c>
      <c r="B435" s="556">
        <v>28</v>
      </c>
      <c r="C435" s="557" t="s">
        <v>1829</v>
      </c>
      <c r="D435" s="557" t="str">
        <f t="shared" si="26"/>
        <v>3</v>
      </c>
      <c r="E435" s="557">
        <v>334</v>
      </c>
      <c r="F435" s="573" t="s">
        <v>471</v>
      </c>
      <c r="G435" s="561">
        <v>10000</v>
      </c>
      <c r="H435" s="578"/>
      <c r="I435" s="579">
        <v>0</v>
      </c>
      <c r="J435" s="580">
        <v>0</v>
      </c>
      <c r="K435" s="580">
        <v>0</v>
      </c>
      <c r="L435" s="578">
        <v>0</v>
      </c>
      <c r="M435" s="579">
        <v>0</v>
      </c>
      <c r="N435" s="578">
        <v>0</v>
      </c>
      <c r="O435" s="579">
        <v>0</v>
      </c>
      <c r="P435" s="578">
        <v>0</v>
      </c>
      <c r="Q435" s="560">
        <f t="shared" si="24"/>
        <v>10000</v>
      </c>
      <c r="R435" s="489"/>
    </row>
    <row r="436" spans="1:18" s="1" customFormat="1" ht="14.45" hidden="1" customHeight="1" x14ac:dyDescent="0.25">
      <c r="A436" s="557">
        <v>394</v>
      </c>
      <c r="B436" s="556">
        <v>28</v>
      </c>
      <c r="C436" s="557" t="s">
        <v>1829</v>
      </c>
      <c r="D436" s="557" t="str">
        <f t="shared" si="26"/>
        <v>3</v>
      </c>
      <c r="E436" s="557">
        <v>351</v>
      </c>
      <c r="F436" s="575" t="s">
        <v>488</v>
      </c>
      <c r="G436" s="561">
        <v>10000</v>
      </c>
      <c r="H436" s="578"/>
      <c r="I436" s="579">
        <v>0</v>
      </c>
      <c r="J436" s="580">
        <v>0</v>
      </c>
      <c r="K436" s="580">
        <v>0</v>
      </c>
      <c r="L436" s="578">
        <v>0</v>
      </c>
      <c r="M436" s="579">
        <v>0</v>
      </c>
      <c r="N436" s="578">
        <v>0</v>
      </c>
      <c r="O436" s="579">
        <v>0</v>
      </c>
      <c r="P436" s="578">
        <v>0</v>
      </c>
      <c r="Q436" s="560">
        <f t="shared" si="24"/>
        <v>10000</v>
      </c>
      <c r="R436" s="489"/>
    </row>
    <row r="437" spans="1:18" s="1" customFormat="1" ht="14.45" hidden="1" customHeight="1" x14ac:dyDescent="0.25">
      <c r="A437" s="557">
        <v>395</v>
      </c>
      <c r="B437" s="556">
        <v>28</v>
      </c>
      <c r="C437" s="557" t="s">
        <v>1829</v>
      </c>
      <c r="D437" s="557" t="str">
        <f t="shared" si="26"/>
        <v>3</v>
      </c>
      <c r="E437" s="557">
        <v>353</v>
      </c>
      <c r="F437" s="573" t="s">
        <v>490</v>
      </c>
      <c r="G437" s="561">
        <v>1500</v>
      </c>
      <c r="H437" s="578"/>
      <c r="I437" s="579">
        <v>0</v>
      </c>
      <c r="J437" s="580">
        <v>0</v>
      </c>
      <c r="K437" s="580">
        <v>0</v>
      </c>
      <c r="L437" s="578">
        <v>0</v>
      </c>
      <c r="M437" s="579">
        <v>0</v>
      </c>
      <c r="N437" s="578">
        <v>0</v>
      </c>
      <c r="O437" s="579">
        <v>0</v>
      </c>
      <c r="P437" s="578">
        <v>0</v>
      </c>
      <c r="Q437" s="560">
        <f t="shared" si="24"/>
        <v>1500</v>
      </c>
      <c r="R437" s="489"/>
    </row>
    <row r="438" spans="1:18" s="1" customFormat="1" ht="14.45" hidden="1" customHeight="1" x14ac:dyDescent="0.25">
      <c r="A438" s="557">
        <v>396</v>
      </c>
      <c r="B438" s="556">
        <v>28</v>
      </c>
      <c r="C438" s="557" t="s">
        <v>1829</v>
      </c>
      <c r="D438" s="557" t="str">
        <f t="shared" si="26"/>
        <v>3</v>
      </c>
      <c r="E438" s="557">
        <v>355</v>
      </c>
      <c r="F438" s="573" t="s">
        <v>492</v>
      </c>
      <c r="G438" s="561">
        <v>25000</v>
      </c>
      <c r="H438" s="578"/>
      <c r="I438" s="579">
        <v>0</v>
      </c>
      <c r="J438" s="580">
        <v>0</v>
      </c>
      <c r="K438" s="580">
        <v>0</v>
      </c>
      <c r="L438" s="578">
        <v>0</v>
      </c>
      <c r="M438" s="579">
        <v>0</v>
      </c>
      <c r="N438" s="578">
        <v>0</v>
      </c>
      <c r="O438" s="579">
        <v>0</v>
      </c>
      <c r="P438" s="578">
        <v>0</v>
      </c>
      <c r="Q438" s="560">
        <f t="shared" si="24"/>
        <v>25000</v>
      </c>
      <c r="R438" s="489"/>
    </row>
    <row r="439" spans="1:18" s="1" customFormat="1" ht="14.45" hidden="1" customHeight="1" x14ac:dyDescent="0.25">
      <c r="A439" s="557">
        <v>397</v>
      </c>
      <c r="B439" s="556">
        <v>28</v>
      </c>
      <c r="C439" s="557" t="s">
        <v>1829</v>
      </c>
      <c r="D439" s="557" t="str">
        <f t="shared" si="26"/>
        <v>3</v>
      </c>
      <c r="E439" s="557">
        <v>361</v>
      </c>
      <c r="F439" s="573" t="s">
        <v>498</v>
      </c>
      <c r="G439" s="561">
        <v>20000</v>
      </c>
      <c r="H439" s="578"/>
      <c r="I439" s="579">
        <v>0</v>
      </c>
      <c r="J439" s="580">
        <v>0</v>
      </c>
      <c r="K439" s="580">
        <v>0</v>
      </c>
      <c r="L439" s="578">
        <v>0</v>
      </c>
      <c r="M439" s="579">
        <v>0</v>
      </c>
      <c r="N439" s="578">
        <v>0</v>
      </c>
      <c r="O439" s="579">
        <v>0</v>
      </c>
      <c r="P439" s="578">
        <v>0</v>
      </c>
      <c r="Q439" s="560">
        <f t="shared" si="24"/>
        <v>20000</v>
      </c>
      <c r="R439" s="489"/>
    </row>
    <row r="440" spans="1:18" s="1" customFormat="1" ht="14.45" hidden="1" customHeight="1" x14ac:dyDescent="0.25">
      <c r="A440" s="557">
        <v>398</v>
      </c>
      <c r="B440" s="556">
        <v>28</v>
      </c>
      <c r="C440" s="557" t="s">
        <v>1829</v>
      </c>
      <c r="D440" s="557" t="str">
        <f t="shared" si="26"/>
        <v>3</v>
      </c>
      <c r="E440" s="557">
        <v>372</v>
      </c>
      <c r="F440" s="573" t="s">
        <v>507</v>
      </c>
      <c r="G440" s="561">
        <v>5000</v>
      </c>
      <c r="H440" s="578"/>
      <c r="I440" s="579">
        <v>0</v>
      </c>
      <c r="J440" s="580">
        <v>0</v>
      </c>
      <c r="K440" s="580">
        <v>0</v>
      </c>
      <c r="L440" s="578">
        <v>0</v>
      </c>
      <c r="M440" s="579">
        <v>0</v>
      </c>
      <c r="N440" s="578">
        <v>0</v>
      </c>
      <c r="O440" s="579">
        <v>0</v>
      </c>
      <c r="P440" s="578">
        <v>0</v>
      </c>
      <c r="Q440" s="560">
        <f t="shared" si="24"/>
        <v>5000</v>
      </c>
      <c r="R440" s="489"/>
    </row>
    <row r="441" spans="1:18" s="1" customFormat="1" ht="14.45" hidden="1" customHeight="1" x14ac:dyDescent="0.25">
      <c r="A441" s="557">
        <v>399</v>
      </c>
      <c r="B441" s="556">
        <v>28</v>
      </c>
      <c r="C441" s="557" t="s">
        <v>1829</v>
      </c>
      <c r="D441" s="557" t="str">
        <f t="shared" si="26"/>
        <v>3</v>
      </c>
      <c r="E441" s="557">
        <v>375</v>
      </c>
      <c r="F441" s="573" t="s">
        <v>510</v>
      </c>
      <c r="G441" s="561">
        <v>5000</v>
      </c>
      <c r="H441" s="578"/>
      <c r="I441" s="579">
        <v>0</v>
      </c>
      <c r="J441" s="580">
        <v>0</v>
      </c>
      <c r="K441" s="580">
        <v>0</v>
      </c>
      <c r="L441" s="578">
        <v>0</v>
      </c>
      <c r="M441" s="579">
        <v>0</v>
      </c>
      <c r="N441" s="578">
        <v>0</v>
      </c>
      <c r="O441" s="579">
        <v>0</v>
      </c>
      <c r="P441" s="578">
        <v>0</v>
      </c>
      <c r="Q441" s="560">
        <f t="shared" si="24"/>
        <v>5000</v>
      </c>
      <c r="R441" s="489"/>
    </row>
    <row r="442" spans="1:18" s="1" customFormat="1" ht="14.45" hidden="1" customHeight="1" x14ac:dyDescent="0.25">
      <c r="A442" s="557">
        <v>400</v>
      </c>
      <c r="B442" s="556">
        <v>28</v>
      </c>
      <c r="C442" s="557" t="s">
        <v>1829</v>
      </c>
      <c r="D442" s="557" t="str">
        <f t="shared" si="26"/>
        <v>5</v>
      </c>
      <c r="E442" s="557">
        <v>515</v>
      </c>
      <c r="F442" s="573" t="s">
        <v>592</v>
      </c>
      <c r="G442" s="561">
        <v>8000</v>
      </c>
      <c r="H442" s="578"/>
      <c r="I442" s="579">
        <v>0</v>
      </c>
      <c r="J442" s="580">
        <v>0</v>
      </c>
      <c r="K442" s="580">
        <v>0</v>
      </c>
      <c r="L442" s="578">
        <v>0</v>
      </c>
      <c r="M442" s="579">
        <v>0</v>
      </c>
      <c r="N442" s="578">
        <v>0</v>
      </c>
      <c r="O442" s="579">
        <v>0</v>
      </c>
      <c r="P442" s="578">
        <v>0</v>
      </c>
      <c r="Q442" s="560">
        <f t="shared" si="24"/>
        <v>8000</v>
      </c>
      <c r="R442" s="489"/>
    </row>
    <row r="443" spans="1:18" s="1" customFormat="1" ht="14.45" hidden="1" customHeight="1" x14ac:dyDescent="0.25">
      <c r="A443" s="557">
        <v>401</v>
      </c>
      <c r="B443" s="556">
        <v>29</v>
      </c>
      <c r="C443" s="557" t="s">
        <v>1824</v>
      </c>
      <c r="D443" s="557" t="str">
        <f t="shared" si="26"/>
        <v>2</v>
      </c>
      <c r="E443" s="557">
        <v>211</v>
      </c>
      <c r="F443" s="573" t="s">
        <v>384</v>
      </c>
      <c r="G443" s="561">
        <v>6000</v>
      </c>
      <c r="H443" s="578"/>
      <c r="I443" s="579">
        <v>0</v>
      </c>
      <c r="J443" s="580">
        <v>0</v>
      </c>
      <c r="K443" s="580">
        <v>0</v>
      </c>
      <c r="L443" s="578">
        <v>0</v>
      </c>
      <c r="M443" s="579">
        <v>0</v>
      </c>
      <c r="N443" s="578">
        <v>0</v>
      </c>
      <c r="O443" s="579">
        <v>0</v>
      </c>
      <c r="P443" s="578">
        <v>0</v>
      </c>
      <c r="Q443" s="560">
        <f t="shared" si="24"/>
        <v>6000</v>
      </c>
      <c r="R443" s="489"/>
    </row>
    <row r="444" spans="1:18" s="1" customFormat="1" ht="14.45" hidden="1" customHeight="1" x14ac:dyDescent="0.25">
      <c r="A444" s="557">
        <v>402</v>
      </c>
      <c r="B444" s="556">
        <v>29</v>
      </c>
      <c r="C444" s="557" t="s">
        <v>1824</v>
      </c>
      <c r="D444" s="557" t="str">
        <f t="shared" si="26"/>
        <v>2</v>
      </c>
      <c r="E444" s="557">
        <v>212</v>
      </c>
      <c r="F444" s="573" t="s">
        <v>385</v>
      </c>
      <c r="G444" s="561">
        <f>800*12</f>
        <v>9600</v>
      </c>
      <c r="H444" s="578"/>
      <c r="I444" s="579">
        <v>0</v>
      </c>
      <c r="J444" s="580">
        <v>0</v>
      </c>
      <c r="K444" s="580">
        <v>0</v>
      </c>
      <c r="L444" s="578">
        <v>0</v>
      </c>
      <c r="M444" s="579">
        <v>0</v>
      </c>
      <c r="N444" s="578">
        <v>0</v>
      </c>
      <c r="O444" s="579">
        <v>0</v>
      </c>
      <c r="P444" s="578">
        <v>0</v>
      </c>
      <c r="Q444" s="560">
        <f t="shared" si="24"/>
        <v>9600</v>
      </c>
      <c r="R444" s="489"/>
    </row>
    <row r="445" spans="1:18" s="1" customFormat="1" ht="14.45" hidden="1" customHeight="1" x14ac:dyDescent="0.25">
      <c r="A445" s="557">
        <v>403</v>
      </c>
      <c r="B445" s="556">
        <v>29</v>
      </c>
      <c r="C445" s="557" t="s">
        <v>1824</v>
      </c>
      <c r="D445" s="557" t="str">
        <f t="shared" si="26"/>
        <v>2</v>
      </c>
      <c r="E445" s="557">
        <v>214</v>
      </c>
      <c r="F445" s="573" t="s">
        <v>387</v>
      </c>
      <c r="G445" s="561">
        <v>800</v>
      </c>
      <c r="H445" s="578"/>
      <c r="I445" s="579">
        <v>0</v>
      </c>
      <c r="J445" s="580">
        <v>0</v>
      </c>
      <c r="K445" s="580">
        <v>0</v>
      </c>
      <c r="L445" s="578">
        <v>0</v>
      </c>
      <c r="M445" s="579">
        <v>0</v>
      </c>
      <c r="N445" s="578">
        <v>0</v>
      </c>
      <c r="O445" s="579">
        <v>0</v>
      </c>
      <c r="P445" s="578">
        <v>0</v>
      </c>
      <c r="Q445" s="560">
        <f t="shared" si="24"/>
        <v>800</v>
      </c>
      <c r="R445" s="489"/>
    </row>
    <row r="446" spans="1:18" s="1" customFormat="1" ht="14.45" hidden="1" customHeight="1" x14ac:dyDescent="0.25">
      <c r="A446" s="557">
        <v>404</v>
      </c>
      <c r="B446" s="556">
        <v>29</v>
      </c>
      <c r="C446" s="557" t="s">
        <v>1824</v>
      </c>
      <c r="D446" s="557" t="str">
        <f t="shared" si="26"/>
        <v>2</v>
      </c>
      <c r="E446" s="557">
        <v>216</v>
      </c>
      <c r="F446" s="573" t="s">
        <v>389</v>
      </c>
      <c r="G446" s="561">
        <v>7000</v>
      </c>
      <c r="H446" s="578"/>
      <c r="I446" s="579">
        <v>0</v>
      </c>
      <c r="J446" s="580">
        <v>0</v>
      </c>
      <c r="K446" s="580">
        <v>0</v>
      </c>
      <c r="L446" s="578">
        <v>0</v>
      </c>
      <c r="M446" s="579">
        <v>0</v>
      </c>
      <c r="N446" s="578">
        <v>0</v>
      </c>
      <c r="O446" s="579">
        <v>0</v>
      </c>
      <c r="P446" s="578">
        <v>0</v>
      </c>
      <c r="Q446" s="560">
        <f t="shared" si="24"/>
        <v>7000</v>
      </c>
      <c r="R446" s="489"/>
    </row>
    <row r="447" spans="1:18" s="1" customFormat="1" ht="14.45" hidden="1" customHeight="1" x14ac:dyDescent="0.25">
      <c r="A447" s="557">
        <v>405</v>
      </c>
      <c r="B447" s="556">
        <v>29</v>
      </c>
      <c r="C447" s="557" t="s">
        <v>1824</v>
      </c>
      <c r="D447" s="557" t="str">
        <f t="shared" si="26"/>
        <v>2</v>
      </c>
      <c r="E447" s="557">
        <v>261</v>
      </c>
      <c r="F447" s="573" t="s">
        <v>425</v>
      </c>
      <c r="G447" s="561">
        <v>100000</v>
      </c>
      <c r="H447" s="578"/>
      <c r="I447" s="579">
        <v>0</v>
      </c>
      <c r="J447" s="580">
        <v>0</v>
      </c>
      <c r="K447" s="580">
        <v>0</v>
      </c>
      <c r="L447" s="578">
        <v>0</v>
      </c>
      <c r="M447" s="579">
        <v>0</v>
      </c>
      <c r="N447" s="578">
        <v>0</v>
      </c>
      <c r="O447" s="579">
        <v>0</v>
      </c>
      <c r="P447" s="578">
        <v>0</v>
      </c>
      <c r="Q447" s="560">
        <f t="shared" si="24"/>
        <v>100000</v>
      </c>
      <c r="R447" s="489"/>
    </row>
    <row r="448" spans="1:18" s="1" customFormat="1" ht="14.45" hidden="1" customHeight="1" x14ac:dyDescent="0.25">
      <c r="A448" s="557">
        <v>406</v>
      </c>
      <c r="B448" s="556">
        <v>29</v>
      </c>
      <c r="C448" s="557" t="s">
        <v>1824</v>
      </c>
      <c r="D448" s="557" t="str">
        <f t="shared" si="26"/>
        <v>3</v>
      </c>
      <c r="E448" s="557">
        <v>351</v>
      </c>
      <c r="F448" s="573" t="s">
        <v>488</v>
      </c>
      <c r="G448" s="561">
        <v>20000</v>
      </c>
      <c r="H448" s="578"/>
      <c r="I448" s="579">
        <v>0</v>
      </c>
      <c r="J448" s="580">
        <v>0</v>
      </c>
      <c r="K448" s="580">
        <v>0</v>
      </c>
      <c r="L448" s="578">
        <v>0</v>
      </c>
      <c r="M448" s="579">
        <v>0</v>
      </c>
      <c r="N448" s="578">
        <v>0</v>
      </c>
      <c r="O448" s="579">
        <v>0</v>
      </c>
      <c r="P448" s="578">
        <v>0</v>
      </c>
      <c r="Q448" s="560">
        <f t="shared" si="24"/>
        <v>20000</v>
      </c>
      <c r="R448" s="489"/>
    </row>
    <row r="449" spans="1:18" s="1" customFormat="1" ht="14.45" hidden="1" customHeight="1" x14ac:dyDescent="0.25">
      <c r="A449" s="557">
        <v>407</v>
      </c>
      <c r="B449" s="556">
        <v>29</v>
      </c>
      <c r="C449" s="557" t="s">
        <v>1824</v>
      </c>
      <c r="D449" s="557" t="str">
        <f t="shared" si="26"/>
        <v>3</v>
      </c>
      <c r="E449" s="557">
        <v>353</v>
      </c>
      <c r="F449" s="573" t="s">
        <v>490</v>
      </c>
      <c r="G449" s="561">
        <v>3000</v>
      </c>
      <c r="H449" s="578"/>
      <c r="I449" s="579">
        <v>0</v>
      </c>
      <c r="J449" s="580">
        <v>0</v>
      </c>
      <c r="K449" s="580">
        <v>0</v>
      </c>
      <c r="L449" s="578">
        <v>0</v>
      </c>
      <c r="M449" s="579">
        <v>0</v>
      </c>
      <c r="N449" s="578">
        <v>0</v>
      </c>
      <c r="O449" s="579">
        <v>0</v>
      </c>
      <c r="P449" s="578">
        <v>0</v>
      </c>
      <c r="Q449" s="560">
        <f t="shared" si="24"/>
        <v>3000</v>
      </c>
      <c r="R449" s="489"/>
    </row>
    <row r="450" spans="1:18" s="1" customFormat="1" ht="14.45" hidden="1" customHeight="1" x14ac:dyDescent="0.25">
      <c r="A450" s="557">
        <v>408</v>
      </c>
      <c r="B450" s="556">
        <v>29</v>
      </c>
      <c r="C450" s="557" t="s">
        <v>1824</v>
      </c>
      <c r="D450" s="557" t="str">
        <f t="shared" si="26"/>
        <v>3</v>
      </c>
      <c r="E450" s="557">
        <v>355</v>
      </c>
      <c r="F450" s="573" t="s">
        <v>492</v>
      </c>
      <c r="G450" s="561">
        <v>25000</v>
      </c>
      <c r="H450" s="578"/>
      <c r="I450" s="579">
        <v>0</v>
      </c>
      <c r="J450" s="580">
        <v>0</v>
      </c>
      <c r="K450" s="580">
        <v>0</v>
      </c>
      <c r="L450" s="578">
        <v>0</v>
      </c>
      <c r="M450" s="579">
        <v>0</v>
      </c>
      <c r="N450" s="578">
        <v>0</v>
      </c>
      <c r="O450" s="579">
        <v>0</v>
      </c>
      <c r="P450" s="578">
        <v>0</v>
      </c>
      <c r="Q450" s="560">
        <f t="shared" si="24"/>
        <v>25000</v>
      </c>
      <c r="R450" s="489"/>
    </row>
    <row r="451" spans="1:18" s="1" customFormat="1" ht="14.45" hidden="1" customHeight="1" x14ac:dyDescent="0.25">
      <c r="A451" s="557">
        <v>409</v>
      </c>
      <c r="B451" s="556">
        <v>29</v>
      </c>
      <c r="C451" s="557" t="s">
        <v>1824</v>
      </c>
      <c r="D451" s="557" t="str">
        <f t="shared" si="26"/>
        <v>3</v>
      </c>
      <c r="E451" s="557">
        <v>372</v>
      </c>
      <c r="F451" s="575" t="s">
        <v>507</v>
      </c>
      <c r="G451" s="561">
        <v>5000</v>
      </c>
      <c r="H451" s="578"/>
      <c r="I451" s="579">
        <v>0</v>
      </c>
      <c r="J451" s="580">
        <v>0</v>
      </c>
      <c r="K451" s="580">
        <v>0</v>
      </c>
      <c r="L451" s="578">
        <v>0</v>
      </c>
      <c r="M451" s="579">
        <v>0</v>
      </c>
      <c r="N451" s="578">
        <v>0</v>
      </c>
      <c r="O451" s="579">
        <v>0</v>
      </c>
      <c r="P451" s="578">
        <v>0</v>
      </c>
      <c r="Q451" s="560">
        <f t="shared" si="24"/>
        <v>5000</v>
      </c>
      <c r="R451" s="489"/>
    </row>
    <row r="452" spans="1:18" s="1" customFormat="1" ht="14.45" hidden="1" customHeight="1" x14ac:dyDescent="0.25">
      <c r="A452" s="557">
        <v>410</v>
      </c>
      <c r="B452" s="556">
        <v>29</v>
      </c>
      <c r="C452" s="557" t="s">
        <v>1824</v>
      </c>
      <c r="D452" s="557" t="str">
        <f t="shared" si="26"/>
        <v>3</v>
      </c>
      <c r="E452" s="557">
        <v>375</v>
      </c>
      <c r="F452" s="573" t="s">
        <v>510</v>
      </c>
      <c r="G452" s="561">
        <v>5000</v>
      </c>
      <c r="H452" s="578"/>
      <c r="I452" s="579">
        <v>0</v>
      </c>
      <c r="J452" s="580">
        <v>0</v>
      </c>
      <c r="K452" s="580">
        <v>0</v>
      </c>
      <c r="L452" s="578">
        <v>0</v>
      </c>
      <c r="M452" s="579">
        <v>0</v>
      </c>
      <c r="N452" s="578">
        <v>0</v>
      </c>
      <c r="O452" s="579">
        <v>0</v>
      </c>
      <c r="P452" s="578">
        <v>0</v>
      </c>
      <c r="Q452" s="560">
        <f t="shared" si="24"/>
        <v>5000</v>
      </c>
      <c r="R452" s="489"/>
    </row>
    <row r="453" spans="1:18" s="1" customFormat="1" ht="14.45" hidden="1" customHeight="1" x14ac:dyDescent="0.25">
      <c r="A453" s="557">
        <v>411</v>
      </c>
      <c r="B453" s="556">
        <v>29</v>
      </c>
      <c r="C453" s="557" t="s">
        <v>1824</v>
      </c>
      <c r="D453" s="557" t="str">
        <f t="shared" si="26"/>
        <v>5</v>
      </c>
      <c r="E453" s="557">
        <v>511</v>
      </c>
      <c r="F453" s="573" t="s">
        <v>588</v>
      </c>
      <c r="G453" s="561">
        <v>6000</v>
      </c>
      <c r="H453" s="578"/>
      <c r="I453" s="579">
        <v>0</v>
      </c>
      <c r="J453" s="580">
        <v>0</v>
      </c>
      <c r="K453" s="580">
        <v>0</v>
      </c>
      <c r="L453" s="578">
        <v>0</v>
      </c>
      <c r="M453" s="579">
        <v>0</v>
      </c>
      <c r="N453" s="578">
        <v>0</v>
      </c>
      <c r="O453" s="579">
        <v>0</v>
      </c>
      <c r="P453" s="578">
        <v>0</v>
      </c>
      <c r="Q453" s="560">
        <f t="shared" si="24"/>
        <v>6000</v>
      </c>
      <c r="R453" s="489"/>
    </row>
    <row r="454" spans="1:18" s="1" customFormat="1" ht="14.45" hidden="1" customHeight="1" x14ac:dyDescent="0.25">
      <c r="A454" s="557">
        <v>412</v>
      </c>
      <c r="B454" s="556">
        <v>29</v>
      </c>
      <c r="C454" s="557" t="s">
        <v>1824</v>
      </c>
      <c r="D454" s="557" t="str">
        <f t="shared" si="26"/>
        <v>5</v>
      </c>
      <c r="E454" s="557">
        <v>515</v>
      </c>
      <c r="F454" s="573" t="s">
        <v>592</v>
      </c>
      <c r="G454" s="561">
        <v>8000</v>
      </c>
      <c r="H454" s="578"/>
      <c r="I454" s="579">
        <v>0</v>
      </c>
      <c r="J454" s="580">
        <v>0</v>
      </c>
      <c r="K454" s="580">
        <v>0</v>
      </c>
      <c r="L454" s="578">
        <v>0</v>
      </c>
      <c r="M454" s="579">
        <v>0</v>
      </c>
      <c r="N454" s="578">
        <v>0</v>
      </c>
      <c r="O454" s="579">
        <v>0</v>
      </c>
      <c r="P454" s="578">
        <v>0</v>
      </c>
      <c r="Q454" s="560">
        <f t="shared" ref="Q454:Q503" si="27">SUM(G454:P454)</f>
        <v>8000</v>
      </c>
      <c r="R454" s="489"/>
    </row>
    <row r="455" spans="1:18" s="1" customFormat="1" ht="14.45" hidden="1" customHeight="1" x14ac:dyDescent="0.25">
      <c r="A455" s="557">
        <v>413</v>
      </c>
      <c r="B455" s="556">
        <v>30</v>
      </c>
      <c r="C455" s="557" t="s">
        <v>1813</v>
      </c>
      <c r="D455" s="557" t="str">
        <f t="shared" si="26"/>
        <v>2</v>
      </c>
      <c r="E455" s="557">
        <v>211</v>
      </c>
      <c r="F455" s="573" t="s">
        <v>384</v>
      </c>
      <c r="G455" s="561">
        <v>12000</v>
      </c>
      <c r="H455" s="578"/>
      <c r="I455" s="579">
        <v>0</v>
      </c>
      <c r="J455" s="580">
        <v>0</v>
      </c>
      <c r="K455" s="580">
        <v>0</v>
      </c>
      <c r="L455" s="578">
        <v>0</v>
      </c>
      <c r="M455" s="579">
        <v>0</v>
      </c>
      <c r="N455" s="578">
        <v>0</v>
      </c>
      <c r="O455" s="579">
        <v>0</v>
      </c>
      <c r="P455" s="578">
        <v>0</v>
      </c>
      <c r="Q455" s="560">
        <f t="shared" si="27"/>
        <v>12000</v>
      </c>
      <c r="R455" s="489"/>
    </row>
    <row r="456" spans="1:18" s="1" customFormat="1" ht="14.45" hidden="1" customHeight="1" x14ac:dyDescent="0.25">
      <c r="A456" s="557">
        <v>414</v>
      </c>
      <c r="B456" s="556">
        <v>30</v>
      </c>
      <c r="C456" s="557" t="s">
        <v>1813</v>
      </c>
      <c r="D456" s="557" t="str">
        <f t="shared" si="26"/>
        <v>2</v>
      </c>
      <c r="E456" s="557">
        <v>212</v>
      </c>
      <c r="F456" s="573" t="s">
        <v>385</v>
      </c>
      <c r="G456" s="561">
        <v>6000</v>
      </c>
      <c r="H456" s="578"/>
      <c r="I456" s="579">
        <v>0</v>
      </c>
      <c r="J456" s="580">
        <v>0</v>
      </c>
      <c r="K456" s="580">
        <v>0</v>
      </c>
      <c r="L456" s="578">
        <v>0</v>
      </c>
      <c r="M456" s="579">
        <v>0</v>
      </c>
      <c r="N456" s="578">
        <v>0</v>
      </c>
      <c r="O456" s="579">
        <v>0</v>
      </c>
      <c r="P456" s="578">
        <v>0</v>
      </c>
      <c r="Q456" s="560">
        <f t="shared" si="27"/>
        <v>6000</v>
      </c>
      <c r="R456" s="489"/>
    </row>
    <row r="457" spans="1:18" s="1" customFormat="1" ht="14.45" hidden="1" customHeight="1" x14ac:dyDescent="0.25">
      <c r="A457" s="557">
        <v>415</v>
      </c>
      <c r="B457" s="556">
        <v>30</v>
      </c>
      <c r="C457" s="557" t="s">
        <v>1813</v>
      </c>
      <c r="D457" s="557" t="str">
        <f t="shared" si="26"/>
        <v>2</v>
      </c>
      <c r="E457" s="557">
        <v>214</v>
      </c>
      <c r="F457" s="573" t="s">
        <v>387</v>
      </c>
      <c r="G457" s="561">
        <v>5000</v>
      </c>
      <c r="H457" s="578"/>
      <c r="I457" s="579">
        <v>0</v>
      </c>
      <c r="J457" s="580">
        <v>0</v>
      </c>
      <c r="K457" s="580">
        <v>0</v>
      </c>
      <c r="L457" s="578">
        <v>0</v>
      </c>
      <c r="M457" s="579">
        <v>0</v>
      </c>
      <c r="N457" s="578">
        <v>0</v>
      </c>
      <c r="O457" s="579">
        <v>0</v>
      </c>
      <c r="P457" s="578">
        <v>0</v>
      </c>
      <c r="Q457" s="560">
        <f t="shared" si="27"/>
        <v>5000</v>
      </c>
      <c r="R457" s="489"/>
    </row>
    <row r="458" spans="1:18" s="1" customFormat="1" ht="14.45" hidden="1" customHeight="1" x14ac:dyDescent="0.25">
      <c r="A458" s="557">
        <v>416</v>
      </c>
      <c r="B458" s="556">
        <v>30</v>
      </c>
      <c r="C458" s="557" t="s">
        <v>1813</v>
      </c>
      <c r="D458" s="557" t="str">
        <f t="shared" si="26"/>
        <v>2</v>
      </c>
      <c r="E458" s="557">
        <v>221</v>
      </c>
      <c r="F458" s="573" t="s">
        <v>393</v>
      </c>
      <c r="G458" s="561">
        <v>3000</v>
      </c>
      <c r="H458" s="578"/>
      <c r="I458" s="579">
        <v>0</v>
      </c>
      <c r="J458" s="580">
        <v>0</v>
      </c>
      <c r="K458" s="580">
        <v>0</v>
      </c>
      <c r="L458" s="578">
        <v>0</v>
      </c>
      <c r="M458" s="579">
        <v>0</v>
      </c>
      <c r="N458" s="578">
        <v>0</v>
      </c>
      <c r="O458" s="579">
        <v>0</v>
      </c>
      <c r="P458" s="578">
        <v>0</v>
      </c>
      <c r="Q458" s="560">
        <f t="shared" si="27"/>
        <v>3000</v>
      </c>
      <c r="R458" s="489"/>
    </row>
    <row r="459" spans="1:18" s="1" customFormat="1" ht="14.45" hidden="1" customHeight="1" x14ac:dyDescent="0.25">
      <c r="A459" s="557">
        <v>417</v>
      </c>
      <c r="B459" s="556">
        <v>30</v>
      </c>
      <c r="C459" s="557" t="s">
        <v>1813</v>
      </c>
      <c r="D459" s="557" t="str">
        <f t="shared" si="26"/>
        <v>2</v>
      </c>
      <c r="E459" s="557">
        <v>261</v>
      </c>
      <c r="F459" s="573" t="s">
        <v>425</v>
      </c>
      <c r="G459" s="561">
        <v>50000</v>
      </c>
      <c r="H459" s="578"/>
      <c r="I459" s="579">
        <v>0</v>
      </c>
      <c r="J459" s="580">
        <v>0</v>
      </c>
      <c r="K459" s="580">
        <v>0</v>
      </c>
      <c r="L459" s="578">
        <v>0</v>
      </c>
      <c r="M459" s="579">
        <v>0</v>
      </c>
      <c r="N459" s="578">
        <v>0</v>
      </c>
      <c r="O459" s="579">
        <v>0</v>
      </c>
      <c r="P459" s="578">
        <v>0</v>
      </c>
      <c r="Q459" s="560">
        <f t="shared" si="27"/>
        <v>50000</v>
      </c>
      <c r="R459" s="489"/>
    </row>
    <row r="460" spans="1:18" s="1" customFormat="1" ht="14.45" hidden="1" customHeight="1" x14ac:dyDescent="0.25">
      <c r="A460" s="557">
        <v>418</v>
      </c>
      <c r="B460" s="556">
        <v>30</v>
      </c>
      <c r="C460" s="557" t="s">
        <v>1813</v>
      </c>
      <c r="D460" s="557" t="str">
        <f t="shared" si="26"/>
        <v>2</v>
      </c>
      <c r="E460" s="557">
        <v>294</v>
      </c>
      <c r="F460" s="573" t="s">
        <v>441</v>
      </c>
      <c r="G460" s="561">
        <v>12000</v>
      </c>
      <c r="H460" s="578"/>
      <c r="I460" s="579">
        <v>0</v>
      </c>
      <c r="J460" s="580">
        <v>0</v>
      </c>
      <c r="K460" s="580">
        <v>0</v>
      </c>
      <c r="L460" s="578">
        <v>0</v>
      </c>
      <c r="M460" s="579">
        <v>0</v>
      </c>
      <c r="N460" s="578">
        <v>0</v>
      </c>
      <c r="O460" s="579">
        <v>0</v>
      </c>
      <c r="P460" s="578">
        <v>0</v>
      </c>
      <c r="Q460" s="560">
        <f t="shared" si="27"/>
        <v>12000</v>
      </c>
      <c r="R460" s="489"/>
    </row>
    <row r="461" spans="1:18" s="1" customFormat="1" ht="14.45" hidden="1" customHeight="1" x14ac:dyDescent="0.25">
      <c r="A461" s="557">
        <v>419</v>
      </c>
      <c r="B461" s="556">
        <v>30</v>
      </c>
      <c r="C461" s="557" t="s">
        <v>1813</v>
      </c>
      <c r="D461" s="557" t="str">
        <f t="shared" si="26"/>
        <v>3</v>
      </c>
      <c r="E461" s="557">
        <v>315</v>
      </c>
      <c r="F461" s="573" t="s">
        <v>452</v>
      </c>
      <c r="G461" s="561">
        <v>6000</v>
      </c>
      <c r="H461" s="578"/>
      <c r="I461" s="579">
        <v>0</v>
      </c>
      <c r="J461" s="580">
        <v>0</v>
      </c>
      <c r="K461" s="580">
        <v>0</v>
      </c>
      <c r="L461" s="578">
        <v>0</v>
      </c>
      <c r="M461" s="579">
        <v>0</v>
      </c>
      <c r="N461" s="578">
        <v>0</v>
      </c>
      <c r="O461" s="579">
        <v>0</v>
      </c>
      <c r="P461" s="578">
        <v>0</v>
      </c>
      <c r="Q461" s="560">
        <f t="shared" si="27"/>
        <v>6000</v>
      </c>
      <c r="R461" s="489"/>
    </row>
    <row r="462" spans="1:18" s="1" customFormat="1" ht="14.45" hidden="1" customHeight="1" x14ac:dyDescent="0.25">
      <c r="A462" s="557">
        <v>420</v>
      </c>
      <c r="B462" s="556">
        <v>30</v>
      </c>
      <c r="C462" s="557" t="s">
        <v>1813</v>
      </c>
      <c r="D462" s="557" t="str">
        <f t="shared" si="26"/>
        <v>3</v>
      </c>
      <c r="E462" s="557">
        <v>332</v>
      </c>
      <c r="F462" s="573" t="s">
        <v>469</v>
      </c>
      <c r="G462" s="561">
        <v>100000</v>
      </c>
      <c r="H462" s="578"/>
      <c r="I462" s="579">
        <v>0</v>
      </c>
      <c r="J462" s="580">
        <v>0</v>
      </c>
      <c r="K462" s="580">
        <v>0</v>
      </c>
      <c r="L462" s="578">
        <v>0</v>
      </c>
      <c r="M462" s="579">
        <v>0</v>
      </c>
      <c r="N462" s="578">
        <v>0</v>
      </c>
      <c r="O462" s="579">
        <v>0</v>
      </c>
      <c r="P462" s="578">
        <v>0</v>
      </c>
      <c r="Q462" s="560">
        <f t="shared" si="27"/>
        <v>100000</v>
      </c>
      <c r="R462" s="489"/>
    </row>
    <row r="463" spans="1:18" s="1" customFormat="1" ht="14.45" hidden="1" customHeight="1" x14ac:dyDescent="0.25">
      <c r="A463" s="557">
        <v>421</v>
      </c>
      <c r="B463" s="556">
        <v>30</v>
      </c>
      <c r="C463" s="557" t="s">
        <v>1813</v>
      </c>
      <c r="D463" s="557" t="str">
        <f t="shared" si="26"/>
        <v>3</v>
      </c>
      <c r="E463" s="557">
        <v>353</v>
      </c>
      <c r="F463" s="573" t="s">
        <v>490</v>
      </c>
      <c r="G463" s="561">
        <v>12000</v>
      </c>
      <c r="H463" s="578"/>
      <c r="I463" s="579">
        <v>0</v>
      </c>
      <c r="J463" s="580">
        <v>0</v>
      </c>
      <c r="K463" s="580">
        <v>0</v>
      </c>
      <c r="L463" s="578">
        <v>0</v>
      </c>
      <c r="M463" s="579">
        <v>0</v>
      </c>
      <c r="N463" s="578">
        <v>0</v>
      </c>
      <c r="O463" s="579">
        <v>0</v>
      </c>
      <c r="P463" s="578">
        <v>0</v>
      </c>
      <c r="Q463" s="560">
        <f t="shared" si="27"/>
        <v>12000</v>
      </c>
      <c r="R463" s="489"/>
    </row>
    <row r="464" spans="1:18" s="1" customFormat="1" ht="14.45" hidden="1" customHeight="1" x14ac:dyDescent="0.25">
      <c r="A464" s="557">
        <v>422</v>
      </c>
      <c r="B464" s="556">
        <v>30</v>
      </c>
      <c r="C464" s="557" t="s">
        <v>1813</v>
      </c>
      <c r="D464" s="557" t="str">
        <f t="shared" si="26"/>
        <v>3</v>
      </c>
      <c r="E464" s="557">
        <v>371</v>
      </c>
      <c r="F464" s="573" t="s">
        <v>506</v>
      </c>
      <c r="G464" s="561">
        <v>30000</v>
      </c>
      <c r="H464" s="578"/>
      <c r="I464" s="579">
        <v>0</v>
      </c>
      <c r="J464" s="580">
        <v>0</v>
      </c>
      <c r="K464" s="580">
        <v>0</v>
      </c>
      <c r="L464" s="578">
        <v>0</v>
      </c>
      <c r="M464" s="579">
        <v>0</v>
      </c>
      <c r="N464" s="578">
        <v>0</v>
      </c>
      <c r="O464" s="579">
        <v>0</v>
      </c>
      <c r="P464" s="578">
        <v>0</v>
      </c>
      <c r="Q464" s="560">
        <f t="shared" si="27"/>
        <v>30000</v>
      </c>
      <c r="R464" s="489"/>
    </row>
    <row r="465" spans="1:18" s="1" customFormat="1" ht="14.45" hidden="1" customHeight="1" x14ac:dyDescent="0.25">
      <c r="A465" s="557">
        <v>423</v>
      </c>
      <c r="B465" s="556">
        <v>30</v>
      </c>
      <c r="C465" s="557" t="s">
        <v>1813</v>
      </c>
      <c r="D465" s="557" t="str">
        <f t="shared" si="26"/>
        <v>3</v>
      </c>
      <c r="E465" s="557">
        <v>375</v>
      </c>
      <c r="F465" s="573" t="s">
        <v>510</v>
      </c>
      <c r="G465" s="561">
        <v>30000</v>
      </c>
      <c r="H465" s="578"/>
      <c r="I465" s="579">
        <v>0</v>
      </c>
      <c r="J465" s="580">
        <v>0</v>
      </c>
      <c r="K465" s="580">
        <v>0</v>
      </c>
      <c r="L465" s="578">
        <v>0</v>
      </c>
      <c r="M465" s="579">
        <v>0</v>
      </c>
      <c r="N465" s="578">
        <v>0</v>
      </c>
      <c r="O465" s="579">
        <v>0</v>
      </c>
      <c r="P465" s="578">
        <v>0</v>
      </c>
      <c r="Q465" s="560">
        <f t="shared" si="27"/>
        <v>30000</v>
      </c>
      <c r="R465" s="489"/>
    </row>
    <row r="466" spans="1:18" s="1" customFormat="1" ht="14.45" hidden="1" customHeight="1" x14ac:dyDescent="0.25">
      <c r="A466" s="557">
        <v>424</v>
      </c>
      <c r="B466" s="556">
        <v>30</v>
      </c>
      <c r="C466" s="557" t="s">
        <v>1813</v>
      </c>
      <c r="D466" s="557" t="str">
        <f t="shared" si="26"/>
        <v>5</v>
      </c>
      <c r="E466" s="557">
        <v>515</v>
      </c>
      <c r="F466" s="573" t="s">
        <v>592</v>
      </c>
      <c r="G466" s="561">
        <v>10000</v>
      </c>
      <c r="H466" s="578"/>
      <c r="I466" s="579">
        <v>0</v>
      </c>
      <c r="J466" s="580">
        <v>0</v>
      </c>
      <c r="K466" s="580">
        <v>0</v>
      </c>
      <c r="L466" s="578">
        <v>0</v>
      </c>
      <c r="M466" s="579">
        <v>0</v>
      </c>
      <c r="N466" s="578">
        <v>0</v>
      </c>
      <c r="O466" s="579">
        <v>0</v>
      </c>
      <c r="P466" s="578">
        <v>0</v>
      </c>
      <c r="Q466" s="560">
        <f t="shared" si="27"/>
        <v>10000</v>
      </c>
      <c r="R466" s="489"/>
    </row>
    <row r="467" spans="1:18" s="1" customFormat="1" ht="14.45" hidden="1" customHeight="1" x14ac:dyDescent="0.25">
      <c r="A467" s="557">
        <v>425</v>
      </c>
      <c r="B467" s="556">
        <v>30</v>
      </c>
      <c r="C467" s="557" t="s">
        <v>1813</v>
      </c>
      <c r="D467" s="557" t="str">
        <f t="shared" si="26"/>
        <v>5</v>
      </c>
      <c r="E467" s="557">
        <v>591</v>
      </c>
      <c r="F467" s="573" t="s">
        <v>636</v>
      </c>
      <c r="G467" s="561">
        <v>30000</v>
      </c>
      <c r="H467" s="578"/>
      <c r="I467" s="579">
        <v>0</v>
      </c>
      <c r="J467" s="580">
        <v>0</v>
      </c>
      <c r="K467" s="580">
        <v>0</v>
      </c>
      <c r="L467" s="578">
        <v>0</v>
      </c>
      <c r="M467" s="579">
        <v>0</v>
      </c>
      <c r="N467" s="578">
        <v>0</v>
      </c>
      <c r="O467" s="579">
        <v>0</v>
      </c>
      <c r="P467" s="578">
        <v>0</v>
      </c>
      <c r="Q467" s="560">
        <f t="shared" si="27"/>
        <v>30000</v>
      </c>
      <c r="R467" s="489"/>
    </row>
    <row r="468" spans="1:18" s="1" customFormat="1" ht="14.45" hidden="1" customHeight="1" x14ac:dyDescent="0.25">
      <c r="A468" s="557">
        <v>426</v>
      </c>
      <c r="B468" s="556">
        <v>31</v>
      </c>
      <c r="C468" s="557" t="s">
        <v>1817</v>
      </c>
      <c r="D468" s="557">
        <v>1</v>
      </c>
      <c r="E468" s="557">
        <v>113</v>
      </c>
      <c r="F468" s="573" t="s">
        <v>349</v>
      </c>
      <c r="G468" s="561">
        <v>179916.01199999999</v>
      </c>
      <c r="H468" s="578"/>
      <c r="I468" s="579"/>
      <c r="J468" s="580"/>
      <c r="K468" s="580"/>
      <c r="L468" s="578"/>
      <c r="M468" s="579"/>
      <c r="N468" s="578"/>
      <c r="O468" s="579"/>
      <c r="P468" s="578"/>
      <c r="Q468" s="560">
        <f t="shared" si="27"/>
        <v>179916.01199999999</v>
      </c>
      <c r="R468" s="489"/>
    </row>
    <row r="469" spans="1:18" s="1" customFormat="1" ht="14.45" hidden="1" customHeight="1" x14ac:dyDescent="0.25">
      <c r="A469" s="557">
        <v>427</v>
      </c>
      <c r="B469" s="556">
        <v>31</v>
      </c>
      <c r="C469" s="557" t="s">
        <v>1817</v>
      </c>
      <c r="D469" s="557">
        <v>1</v>
      </c>
      <c r="E469" s="557">
        <v>122</v>
      </c>
      <c r="F469" s="574" t="s">
        <v>353</v>
      </c>
      <c r="G469" s="561">
        <v>151536.50400000002</v>
      </c>
      <c r="H469" s="578"/>
      <c r="I469" s="579"/>
      <c r="J469" s="580"/>
      <c r="K469" s="580"/>
      <c r="L469" s="578"/>
      <c r="M469" s="579"/>
      <c r="N469" s="578"/>
      <c r="O469" s="579"/>
      <c r="P469" s="578"/>
      <c r="Q469" s="560">
        <f t="shared" si="27"/>
        <v>151536.50400000002</v>
      </c>
      <c r="R469" s="489"/>
    </row>
    <row r="470" spans="1:18" s="1" customFormat="1" ht="14.45" customHeight="1" x14ac:dyDescent="0.25">
      <c r="A470" s="557">
        <v>428</v>
      </c>
      <c r="B470" s="556">
        <v>31</v>
      </c>
      <c r="C470" s="557" t="s">
        <v>1817</v>
      </c>
      <c r="D470" s="557">
        <v>1</v>
      </c>
      <c r="E470" s="557">
        <v>132</v>
      </c>
      <c r="F470" s="574" t="s">
        <v>358</v>
      </c>
      <c r="G470" s="561">
        <v>27110.691365898885</v>
      </c>
      <c r="H470" s="578"/>
      <c r="I470" s="579"/>
      <c r="J470" s="580"/>
      <c r="K470" s="580"/>
      <c r="L470" s="578"/>
      <c r="M470" s="579"/>
      <c r="N470" s="578"/>
      <c r="O470" s="579"/>
      <c r="P470" s="578"/>
      <c r="Q470" s="560">
        <f t="shared" si="27"/>
        <v>27110.691365898885</v>
      </c>
      <c r="R470" s="489"/>
    </row>
    <row r="471" spans="1:18" s="1" customFormat="1" ht="14.45" customHeight="1" x14ac:dyDescent="0.25">
      <c r="A471" s="557">
        <v>429</v>
      </c>
      <c r="B471" s="556">
        <v>31</v>
      </c>
      <c r="C471" s="557" t="s">
        <v>1817</v>
      </c>
      <c r="D471" s="557">
        <v>1</v>
      </c>
      <c r="E471" s="557">
        <v>132</v>
      </c>
      <c r="F471" s="574" t="s">
        <v>358</v>
      </c>
      <c r="G471" s="561">
        <v>22834.317773847175</v>
      </c>
      <c r="H471" s="578"/>
      <c r="I471" s="579"/>
      <c r="J471" s="580"/>
      <c r="K471" s="580"/>
      <c r="L471" s="578"/>
      <c r="M471" s="579"/>
      <c r="N471" s="578"/>
      <c r="O471" s="579"/>
      <c r="P471" s="578"/>
      <c r="Q471" s="560">
        <f t="shared" si="27"/>
        <v>22834.317773847175</v>
      </c>
      <c r="R471" s="489"/>
    </row>
    <row r="472" spans="1:18" s="1" customFormat="1" ht="14.45" hidden="1" customHeight="1" x14ac:dyDescent="0.25">
      <c r="A472" s="557">
        <v>447</v>
      </c>
      <c r="B472" s="556">
        <v>31</v>
      </c>
      <c r="C472" s="557" t="s">
        <v>1817</v>
      </c>
      <c r="D472" s="557" t="str">
        <f t="shared" ref="D472:D488" si="28">MID(E472,1,1)</f>
        <v>2</v>
      </c>
      <c r="E472" s="557">
        <v>211</v>
      </c>
      <c r="F472" s="573" t="s">
        <v>384</v>
      </c>
      <c r="G472" s="561">
        <v>8000</v>
      </c>
      <c r="H472" s="578"/>
      <c r="I472" s="579">
        <v>0</v>
      </c>
      <c r="J472" s="580">
        <v>0</v>
      </c>
      <c r="K472" s="580">
        <v>0</v>
      </c>
      <c r="L472" s="578">
        <v>0</v>
      </c>
      <c r="M472" s="579">
        <v>0</v>
      </c>
      <c r="N472" s="578">
        <v>0</v>
      </c>
      <c r="O472" s="579">
        <v>0</v>
      </c>
      <c r="P472" s="578">
        <v>0</v>
      </c>
      <c r="Q472" s="560">
        <f t="shared" si="27"/>
        <v>8000</v>
      </c>
      <c r="R472" s="489"/>
    </row>
    <row r="473" spans="1:18" s="1" customFormat="1" ht="14.45" hidden="1" customHeight="1" x14ac:dyDescent="0.25">
      <c r="A473" s="557">
        <v>450</v>
      </c>
      <c r="B473" s="556">
        <v>31</v>
      </c>
      <c r="C473" s="557" t="s">
        <v>1817</v>
      </c>
      <c r="D473" s="557" t="str">
        <f t="shared" si="28"/>
        <v>2</v>
      </c>
      <c r="E473" s="557">
        <v>212</v>
      </c>
      <c r="F473" s="573" t="s">
        <v>385</v>
      </c>
      <c r="G473" s="561">
        <v>30000</v>
      </c>
      <c r="H473" s="578"/>
      <c r="I473" s="579">
        <v>0</v>
      </c>
      <c r="J473" s="580">
        <v>0</v>
      </c>
      <c r="K473" s="580">
        <v>0</v>
      </c>
      <c r="L473" s="578">
        <v>0</v>
      </c>
      <c r="M473" s="579">
        <v>0</v>
      </c>
      <c r="N473" s="578">
        <v>0</v>
      </c>
      <c r="O473" s="579">
        <v>0</v>
      </c>
      <c r="P473" s="578">
        <v>0</v>
      </c>
      <c r="Q473" s="560">
        <f t="shared" si="27"/>
        <v>30000</v>
      </c>
      <c r="R473" s="489"/>
    </row>
    <row r="474" spans="1:18" s="1" customFormat="1" ht="14.45" hidden="1" customHeight="1" x14ac:dyDescent="0.25">
      <c r="A474" s="557">
        <v>453</v>
      </c>
      <c r="B474" s="556">
        <v>31</v>
      </c>
      <c r="C474" s="557" t="s">
        <v>1817</v>
      </c>
      <c r="D474" s="557" t="str">
        <f t="shared" si="28"/>
        <v>2</v>
      </c>
      <c r="E474" s="557">
        <v>214</v>
      </c>
      <c r="F474" s="573" t="s">
        <v>387</v>
      </c>
      <c r="G474" s="561">
        <v>2500</v>
      </c>
      <c r="H474" s="578"/>
      <c r="I474" s="579">
        <v>0</v>
      </c>
      <c r="J474" s="580">
        <v>0</v>
      </c>
      <c r="K474" s="580">
        <v>0</v>
      </c>
      <c r="L474" s="578">
        <v>0</v>
      </c>
      <c r="M474" s="579">
        <v>0</v>
      </c>
      <c r="N474" s="578">
        <v>0</v>
      </c>
      <c r="O474" s="579">
        <v>0</v>
      </c>
      <c r="P474" s="578">
        <v>0</v>
      </c>
      <c r="Q474" s="560">
        <f t="shared" si="27"/>
        <v>2500</v>
      </c>
      <c r="R474" s="489"/>
    </row>
    <row r="475" spans="1:18" s="1" customFormat="1" ht="14.45" hidden="1" customHeight="1" x14ac:dyDescent="0.25">
      <c r="A475" s="557">
        <v>455</v>
      </c>
      <c r="B475" s="556">
        <v>31</v>
      </c>
      <c r="C475" s="557" t="s">
        <v>1817</v>
      </c>
      <c r="D475" s="557" t="str">
        <f t="shared" si="28"/>
        <v>2</v>
      </c>
      <c r="E475" s="557">
        <v>215</v>
      </c>
      <c r="F475" s="573" t="s">
        <v>388</v>
      </c>
      <c r="G475" s="561">
        <v>50000</v>
      </c>
      <c r="H475" s="578"/>
      <c r="I475" s="579">
        <v>0</v>
      </c>
      <c r="J475" s="580">
        <v>0</v>
      </c>
      <c r="K475" s="580">
        <v>0</v>
      </c>
      <c r="L475" s="578">
        <v>0</v>
      </c>
      <c r="M475" s="579">
        <v>0</v>
      </c>
      <c r="N475" s="578">
        <v>0</v>
      </c>
      <c r="O475" s="579">
        <v>0</v>
      </c>
      <c r="P475" s="578">
        <v>0</v>
      </c>
      <c r="Q475" s="560">
        <f t="shared" si="27"/>
        <v>50000</v>
      </c>
      <c r="R475" s="489"/>
    </row>
    <row r="476" spans="1:18" s="1" customFormat="1" ht="14.45" hidden="1" customHeight="1" x14ac:dyDescent="0.25">
      <c r="A476" s="557">
        <v>461</v>
      </c>
      <c r="B476" s="556">
        <v>31</v>
      </c>
      <c r="C476" s="557" t="s">
        <v>1817</v>
      </c>
      <c r="D476" s="557" t="str">
        <f t="shared" si="28"/>
        <v>2</v>
      </c>
      <c r="E476" s="557">
        <v>244</v>
      </c>
      <c r="F476" s="573" t="s">
        <v>410</v>
      </c>
      <c r="G476" s="561">
        <v>5000</v>
      </c>
      <c r="H476" s="578"/>
      <c r="I476" s="579">
        <v>0</v>
      </c>
      <c r="J476" s="580">
        <v>0</v>
      </c>
      <c r="K476" s="580">
        <v>0</v>
      </c>
      <c r="L476" s="578">
        <v>0</v>
      </c>
      <c r="M476" s="579">
        <v>0</v>
      </c>
      <c r="N476" s="578">
        <v>0</v>
      </c>
      <c r="O476" s="579">
        <v>0</v>
      </c>
      <c r="P476" s="578">
        <v>0</v>
      </c>
      <c r="Q476" s="560">
        <f t="shared" si="27"/>
        <v>5000</v>
      </c>
      <c r="R476" s="489"/>
    </row>
    <row r="477" spans="1:18" s="1" customFormat="1" ht="14.45" hidden="1" customHeight="1" x14ac:dyDescent="0.25">
      <c r="A477" s="557">
        <v>465</v>
      </c>
      <c r="B477" s="556">
        <v>31</v>
      </c>
      <c r="C477" s="557" t="s">
        <v>1817</v>
      </c>
      <c r="D477" s="557" t="str">
        <f t="shared" si="28"/>
        <v>2</v>
      </c>
      <c r="E477" s="557">
        <v>261</v>
      </c>
      <c r="F477" s="573" t="s">
        <v>425</v>
      </c>
      <c r="G477" s="561">
        <v>23000</v>
      </c>
      <c r="H477" s="578"/>
      <c r="I477" s="579">
        <v>0</v>
      </c>
      <c r="J477" s="580">
        <v>0</v>
      </c>
      <c r="K477" s="580">
        <v>0</v>
      </c>
      <c r="L477" s="578">
        <v>0</v>
      </c>
      <c r="M477" s="579">
        <v>0</v>
      </c>
      <c r="N477" s="578">
        <v>0</v>
      </c>
      <c r="O477" s="579">
        <v>0</v>
      </c>
      <c r="P477" s="578">
        <v>0</v>
      </c>
      <c r="Q477" s="560">
        <f t="shared" si="27"/>
        <v>23000</v>
      </c>
      <c r="R477" s="489"/>
    </row>
    <row r="478" spans="1:18" s="1" customFormat="1" ht="14.45" hidden="1" customHeight="1" x14ac:dyDescent="0.25">
      <c r="A478" s="557">
        <v>476</v>
      </c>
      <c r="B478" s="556">
        <v>31</v>
      </c>
      <c r="C478" s="557" t="s">
        <v>1817</v>
      </c>
      <c r="D478" s="557" t="str">
        <f t="shared" si="28"/>
        <v>3</v>
      </c>
      <c r="E478" s="557">
        <v>315</v>
      </c>
      <c r="F478" s="573" t="s">
        <v>452</v>
      </c>
      <c r="G478" s="561">
        <v>4400</v>
      </c>
      <c r="H478" s="578"/>
      <c r="I478" s="579">
        <v>0</v>
      </c>
      <c r="J478" s="580">
        <v>0</v>
      </c>
      <c r="K478" s="580">
        <v>0</v>
      </c>
      <c r="L478" s="578">
        <v>0</v>
      </c>
      <c r="M478" s="579">
        <v>0</v>
      </c>
      <c r="N478" s="578">
        <v>0</v>
      </c>
      <c r="O478" s="579">
        <v>0</v>
      </c>
      <c r="P478" s="578">
        <v>0</v>
      </c>
      <c r="Q478" s="560">
        <f t="shared" si="27"/>
        <v>4400</v>
      </c>
      <c r="R478" s="489"/>
    </row>
    <row r="479" spans="1:18" s="1" customFormat="1" ht="14.45" hidden="1" customHeight="1" x14ac:dyDescent="0.25">
      <c r="A479" s="557">
        <v>480</v>
      </c>
      <c r="B479" s="556">
        <v>31</v>
      </c>
      <c r="C479" s="557" t="s">
        <v>1817</v>
      </c>
      <c r="D479" s="557" t="str">
        <f t="shared" si="28"/>
        <v>3</v>
      </c>
      <c r="E479" s="557">
        <v>361</v>
      </c>
      <c r="F479" s="573" t="s">
        <v>498</v>
      </c>
      <c r="G479" s="561">
        <v>150000</v>
      </c>
      <c r="H479" s="578"/>
      <c r="I479" s="579">
        <v>0</v>
      </c>
      <c r="J479" s="580">
        <v>0</v>
      </c>
      <c r="K479" s="580">
        <v>0</v>
      </c>
      <c r="L479" s="578">
        <v>0</v>
      </c>
      <c r="M479" s="579">
        <v>0</v>
      </c>
      <c r="N479" s="578">
        <v>0</v>
      </c>
      <c r="O479" s="579">
        <v>0</v>
      </c>
      <c r="P479" s="578">
        <v>0</v>
      </c>
      <c r="Q479" s="560">
        <f t="shared" si="27"/>
        <v>150000</v>
      </c>
      <c r="R479" s="489"/>
    </row>
    <row r="480" spans="1:18" s="1" customFormat="1" ht="14.45" hidden="1" customHeight="1" x14ac:dyDescent="0.25">
      <c r="A480" s="557">
        <v>481</v>
      </c>
      <c r="B480" s="556">
        <v>31</v>
      </c>
      <c r="C480" s="557" t="s">
        <v>1817</v>
      </c>
      <c r="D480" s="557" t="str">
        <f t="shared" si="28"/>
        <v>3</v>
      </c>
      <c r="E480" s="557">
        <v>363</v>
      </c>
      <c r="F480" s="573" t="s">
        <v>500</v>
      </c>
      <c r="G480" s="561">
        <v>24000</v>
      </c>
      <c r="H480" s="578"/>
      <c r="I480" s="579">
        <v>0</v>
      </c>
      <c r="J480" s="580">
        <v>0</v>
      </c>
      <c r="K480" s="580">
        <v>0</v>
      </c>
      <c r="L480" s="578">
        <v>0</v>
      </c>
      <c r="M480" s="579">
        <v>0</v>
      </c>
      <c r="N480" s="578">
        <v>0</v>
      </c>
      <c r="O480" s="579">
        <v>0</v>
      </c>
      <c r="P480" s="578">
        <v>0</v>
      </c>
      <c r="Q480" s="560">
        <f t="shared" si="27"/>
        <v>24000</v>
      </c>
      <c r="R480" s="489"/>
    </row>
    <row r="481" spans="1:18" s="1" customFormat="1" ht="14.45" hidden="1" customHeight="1" x14ac:dyDescent="0.25">
      <c r="A481" s="557">
        <v>482</v>
      </c>
      <c r="B481" s="556">
        <v>31</v>
      </c>
      <c r="C481" s="557" t="s">
        <v>1817</v>
      </c>
      <c r="D481" s="557" t="str">
        <f t="shared" si="28"/>
        <v>3</v>
      </c>
      <c r="E481" s="557">
        <v>364</v>
      </c>
      <c r="F481" s="573" t="s">
        <v>501</v>
      </c>
      <c r="G481" s="561">
        <v>5000</v>
      </c>
      <c r="H481" s="578"/>
      <c r="I481" s="579">
        <v>0</v>
      </c>
      <c r="J481" s="580">
        <v>0</v>
      </c>
      <c r="K481" s="580">
        <v>0</v>
      </c>
      <c r="L481" s="578">
        <v>0</v>
      </c>
      <c r="M481" s="579">
        <v>0</v>
      </c>
      <c r="N481" s="578">
        <v>0</v>
      </c>
      <c r="O481" s="579">
        <v>0</v>
      </c>
      <c r="P481" s="578">
        <v>0</v>
      </c>
      <c r="Q481" s="560">
        <f t="shared" si="27"/>
        <v>5000</v>
      </c>
      <c r="R481" s="489"/>
    </row>
    <row r="482" spans="1:18" s="1" customFormat="1" ht="14.45" hidden="1" customHeight="1" x14ac:dyDescent="0.25">
      <c r="A482" s="557">
        <v>483</v>
      </c>
      <c r="B482" s="556">
        <v>31</v>
      </c>
      <c r="C482" s="557" t="s">
        <v>1817</v>
      </c>
      <c r="D482" s="557" t="str">
        <f t="shared" si="28"/>
        <v>3</v>
      </c>
      <c r="E482" s="557">
        <v>365</v>
      </c>
      <c r="F482" s="573" t="s">
        <v>502</v>
      </c>
      <c r="G482" s="561">
        <v>30000</v>
      </c>
      <c r="H482" s="578"/>
      <c r="I482" s="579">
        <v>0</v>
      </c>
      <c r="J482" s="580">
        <v>0</v>
      </c>
      <c r="K482" s="580">
        <v>0</v>
      </c>
      <c r="L482" s="578">
        <v>0</v>
      </c>
      <c r="M482" s="579">
        <v>0</v>
      </c>
      <c r="N482" s="578">
        <v>0</v>
      </c>
      <c r="O482" s="579">
        <v>0</v>
      </c>
      <c r="P482" s="578">
        <v>0</v>
      </c>
      <c r="Q482" s="560">
        <f t="shared" si="27"/>
        <v>30000</v>
      </c>
      <c r="R482" s="489"/>
    </row>
    <row r="483" spans="1:18" s="1" customFormat="1" ht="14.45" hidden="1" customHeight="1" x14ac:dyDescent="0.25">
      <c r="A483" s="557">
        <v>484</v>
      </c>
      <c r="B483" s="556">
        <v>31</v>
      </c>
      <c r="C483" s="557" t="s">
        <v>1817</v>
      </c>
      <c r="D483" s="557" t="str">
        <f t="shared" si="28"/>
        <v>3</v>
      </c>
      <c r="E483" s="557">
        <v>366</v>
      </c>
      <c r="F483" s="573" t="s">
        <v>503</v>
      </c>
      <c r="G483" s="561">
        <v>12000</v>
      </c>
      <c r="H483" s="578"/>
      <c r="I483" s="579">
        <v>0</v>
      </c>
      <c r="J483" s="580">
        <v>0</v>
      </c>
      <c r="K483" s="580">
        <v>0</v>
      </c>
      <c r="L483" s="578">
        <v>0</v>
      </c>
      <c r="M483" s="579">
        <v>0</v>
      </c>
      <c r="N483" s="578">
        <v>0</v>
      </c>
      <c r="O483" s="579">
        <v>0</v>
      </c>
      <c r="P483" s="578">
        <v>0</v>
      </c>
      <c r="Q483" s="560">
        <f t="shared" si="27"/>
        <v>12000</v>
      </c>
      <c r="R483" s="489"/>
    </row>
    <row r="484" spans="1:18" s="1" customFormat="1" ht="14.45" hidden="1" customHeight="1" x14ac:dyDescent="0.25">
      <c r="A484" s="557">
        <v>485</v>
      </c>
      <c r="B484" s="556">
        <v>31</v>
      </c>
      <c r="C484" s="557" t="s">
        <v>1817</v>
      </c>
      <c r="D484" s="557" t="str">
        <f t="shared" si="28"/>
        <v>3</v>
      </c>
      <c r="E484" s="557">
        <v>375</v>
      </c>
      <c r="F484" s="573" t="s">
        <v>510</v>
      </c>
      <c r="G484" s="561">
        <v>15000</v>
      </c>
      <c r="H484" s="578"/>
      <c r="I484" s="579">
        <v>0</v>
      </c>
      <c r="J484" s="580">
        <v>0</v>
      </c>
      <c r="K484" s="580">
        <v>0</v>
      </c>
      <c r="L484" s="578">
        <v>0</v>
      </c>
      <c r="M484" s="579">
        <v>0</v>
      </c>
      <c r="N484" s="578">
        <v>0</v>
      </c>
      <c r="O484" s="579">
        <v>0</v>
      </c>
      <c r="P484" s="578">
        <v>0</v>
      </c>
      <c r="Q484" s="560">
        <f t="shared" si="27"/>
        <v>15000</v>
      </c>
      <c r="R484" s="489"/>
    </row>
    <row r="485" spans="1:18" s="1" customFormat="1" ht="14.45" hidden="1" customHeight="1" x14ac:dyDescent="0.25">
      <c r="A485" s="557">
        <v>490</v>
      </c>
      <c r="B485" s="556">
        <v>31</v>
      </c>
      <c r="C485" s="557" t="s">
        <v>1817</v>
      </c>
      <c r="D485" s="557" t="str">
        <f t="shared" si="28"/>
        <v>5</v>
      </c>
      <c r="E485" s="557">
        <v>511</v>
      </c>
      <c r="F485" s="573" t="s">
        <v>588</v>
      </c>
      <c r="G485" s="561">
        <v>10000</v>
      </c>
      <c r="H485" s="578"/>
      <c r="I485" s="579">
        <v>0</v>
      </c>
      <c r="J485" s="580">
        <v>0</v>
      </c>
      <c r="K485" s="580">
        <v>0</v>
      </c>
      <c r="L485" s="578">
        <v>0</v>
      </c>
      <c r="M485" s="579">
        <v>0</v>
      </c>
      <c r="N485" s="578">
        <v>0</v>
      </c>
      <c r="O485" s="579">
        <v>0</v>
      </c>
      <c r="P485" s="578">
        <v>0</v>
      </c>
      <c r="Q485" s="560">
        <f t="shared" si="27"/>
        <v>10000</v>
      </c>
      <c r="R485" s="489"/>
    </row>
    <row r="486" spans="1:18" s="1" customFormat="1" ht="14.45" hidden="1" customHeight="1" x14ac:dyDescent="0.25">
      <c r="A486" s="557">
        <v>493</v>
      </c>
      <c r="B486" s="556">
        <v>31</v>
      </c>
      <c r="C486" s="557" t="s">
        <v>1817</v>
      </c>
      <c r="D486" s="557" t="str">
        <f t="shared" si="28"/>
        <v>5</v>
      </c>
      <c r="E486" s="557">
        <v>515</v>
      </c>
      <c r="F486" s="573" t="s">
        <v>592</v>
      </c>
      <c r="G486" s="561">
        <v>12000</v>
      </c>
      <c r="H486" s="578"/>
      <c r="I486" s="579">
        <v>0</v>
      </c>
      <c r="J486" s="580">
        <v>0</v>
      </c>
      <c r="K486" s="580">
        <v>0</v>
      </c>
      <c r="L486" s="578">
        <v>0</v>
      </c>
      <c r="M486" s="579">
        <v>0</v>
      </c>
      <c r="N486" s="578">
        <v>0</v>
      </c>
      <c r="O486" s="579">
        <v>0</v>
      </c>
      <c r="P486" s="578">
        <v>0</v>
      </c>
      <c r="Q486" s="560">
        <f t="shared" si="27"/>
        <v>12000</v>
      </c>
      <c r="R486" s="489"/>
    </row>
    <row r="487" spans="1:18" s="1" customFormat="1" ht="14.45" hidden="1" customHeight="1" x14ac:dyDescent="0.25">
      <c r="A487" s="557">
        <v>496</v>
      </c>
      <c r="B487" s="556">
        <v>31</v>
      </c>
      <c r="C487" s="557" t="s">
        <v>1817</v>
      </c>
      <c r="D487" s="557" t="str">
        <f t="shared" si="28"/>
        <v>5</v>
      </c>
      <c r="E487" s="557">
        <v>521</v>
      </c>
      <c r="F487" s="573" t="s">
        <v>595</v>
      </c>
      <c r="G487" s="561">
        <v>15000</v>
      </c>
      <c r="H487" s="578"/>
      <c r="I487" s="579">
        <v>0</v>
      </c>
      <c r="J487" s="580">
        <v>0</v>
      </c>
      <c r="K487" s="580">
        <v>0</v>
      </c>
      <c r="L487" s="578">
        <v>0</v>
      </c>
      <c r="M487" s="579">
        <v>0</v>
      </c>
      <c r="N487" s="578">
        <v>0</v>
      </c>
      <c r="O487" s="579">
        <v>0</v>
      </c>
      <c r="P487" s="578">
        <v>0</v>
      </c>
      <c r="Q487" s="560">
        <f t="shared" si="27"/>
        <v>15000</v>
      </c>
      <c r="R487" s="489"/>
    </row>
    <row r="488" spans="1:18" s="1" customFormat="1" ht="14.45" hidden="1" customHeight="1" x14ac:dyDescent="0.25">
      <c r="A488" s="557">
        <v>498</v>
      </c>
      <c r="B488" s="556">
        <v>31</v>
      </c>
      <c r="C488" s="557" t="s">
        <v>1817</v>
      </c>
      <c r="D488" s="557" t="str">
        <f t="shared" si="28"/>
        <v>5</v>
      </c>
      <c r="E488" s="557">
        <v>523</v>
      </c>
      <c r="F488" s="573" t="s">
        <v>597</v>
      </c>
      <c r="G488" s="561">
        <v>20000</v>
      </c>
      <c r="H488" s="578"/>
      <c r="I488" s="579">
        <v>0</v>
      </c>
      <c r="J488" s="580">
        <v>0</v>
      </c>
      <c r="K488" s="580">
        <v>0</v>
      </c>
      <c r="L488" s="578">
        <v>0</v>
      </c>
      <c r="M488" s="579">
        <v>0</v>
      </c>
      <c r="N488" s="578">
        <v>0</v>
      </c>
      <c r="O488" s="579">
        <v>0</v>
      </c>
      <c r="P488" s="578">
        <v>0</v>
      </c>
      <c r="Q488" s="560">
        <f t="shared" si="27"/>
        <v>20000</v>
      </c>
      <c r="R488" s="489"/>
    </row>
    <row r="489" spans="1:18" s="1" customFormat="1" ht="14.45" hidden="1" customHeight="1" x14ac:dyDescent="0.25">
      <c r="A489" s="557">
        <v>430</v>
      </c>
      <c r="B489" s="556">
        <v>32</v>
      </c>
      <c r="C489" s="557" t="s">
        <v>1830</v>
      </c>
      <c r="D489" s="557">
        <v>1</v>
      </c>
      <c r="E489" s="557">
        <v>113</v>
      </c>
      <c r="F489" s="573" t="s">
        <v>349</v>
      </c>
      <c r="G489" s="561">
        <v>108388.75200000001</v>
      </c>
      <c r="H489" s="578"/>
      <c r="I489" s="579"/>
      <c r="J489" s="580"/>
      <c r="K489" s="580"/>
      <c r="L489" s="578"/>
      <c r="M489" s="579"/>
      <c r="N489" s="578"/>
      <c r="O489" s="579"/>
      <c r="P489" s="578"/>
      <c r="Q489" s="560">
        <f t="shared" si="27"/>
        <v>108388.75200000001</v>
      </c>
      <c r="R489" s="489"/>
    </row>
    <row r="490" spans="1:18" s="1" customFormat="1" ht="14.45" customHeight="1" x14ac:dyDescent="0.25">
      <c r="A490" s="557">
        <v>431</v>
      </c>
      <c r="B490" s="556">
        <v>32</v>
      </c>
      <c r="C490" s="557" t="s">
        <v>1830</v>
      </c>
      <c r="D490" s="557">
        <v>1</v>
      </c>
      <c r="E490" s="557">
        <v>132</v>
      </c>
      <c r="F490" s="574" t="s">
        <v>358</v>
      </c>
      <c r="G490" s="561">
        <v>16332.587468684866</v>
      </c>
      <c r="H490" s="578"/>
      <c r="I490" s="579"/>
      <c r="J490" s="580"/>
      <c r="K490" s="580"/>
      <c r="L490" s="578"/>
      <c r="M490" s="579"/>
      <c r="N490" s="578"/>
      <c r="O490" s="579"/>
      <c r="P490" s="578"/>
      <c r="Q490" s="560">
        <f t="shared" si="27"/>
        <v>16332.587468684866</v>
      </c>
      <c r="R490" s="489"/>
    </row>
    <row r="491" spans="1:18" s="1" customFormat="1" ht="14.45" hidden="1" customHeight="1" x14ac:dyDescent="0.25">
      <c r="A491" s="557">
        <v>432</v>
      </c>
      <c r="B491" s="556">
        <v>32</v>
      </c>
      <c r="C491" s="557" t="s">
        <v>1830</v>
      </c>
      <c r="D491" s="557" t="str">
        <f t="shared" ref="D491:D503" si="29">MID(E491,1,1)</f>
        <v>2</v>
      </c>
      <c r="E491" s="557">
        <v>211</v>
      </c>
      <c r="F491" s="573" t="s">
        <v>384</v>
      </c>
      <c r="G491" s="561">
        <v>7500</v>
      </c>
      <c r="H491" s="578"/>
      <c r="I491" s="579">
        <v>0</v>
      </c>
      <c r="J491" s="580">
        <v>0</v>
      </c>
      <c r="K491" s="580">
        <v>0</v>
      </c>
      <c r="L491" s="578">
        <v>0</v>
      </c>
      <c r="M491" s="579">
        <v>0</v>
      </c>
      <c r="N491" s="578">
        <v>0</v>
      </c>
      <c r="O491" s="579">
        <v>0</v>
      </c>
      <c r="P491" s="578">
        <v>0</v>
      </c>
      <c r="Q491" s="560">
        <f t="shared" si="27"/>
        <v>7500</v>
      </c>
      <c r="R491" s="489"/>
    </row>
    <row r="492" spans="1:18" s="1" customFormat="1" ht="14.45" hidden="1" customHeight="1" x14ac:dyDescent="0.25">
      <c r="A492" s="557">
        <v>433</v>
      </c>
      <c r="B492" s="556">
        <v>32</v>
      </c>
      <c r="C492" s="557" t="s">
        <v>1830</v>
      </c>
      <c r="D492" s="557" t="str">
        <f t="shared" si="29"/>
        <v>2</v>
      </c>
      <c r="E492" s="557">
        <v>212</v>
      </c>
      <c r="F492" s="573" t="s">
        <v>385</v>
      </c>
      <c r="G492" s="561">
        <v>7000</v>
      </c>
      <c r="H492" s="578"/>
      <c r="I492" s="579">
        <v>0</v>
      </c>
      <c r="J492" s="580">
        <v>0</v>
      </c>
      <c r="K492" s="580">
        <v>0</v>
      </c>
      <c r="L492" s="578">
        <v>0</v>
      </c>
      <c r="M492" s="579">
        <v>0</v>
      </c>
      <c r="N492" s="578">
        <v>0</v>
      </c>
      <c r="O492" s="579">
        <v>0</v>
      </c>
      <c r="P492" s="578">
        <v>0</v>
      </c>
      <c r="Q492" s="560">
        <f t="shared" si="27"/>
        <v>7000</v>
      </c>
      <c r="R492" s="489"/>
    </row>
    <row r="493" spans="1:18" s="1" customFormat="1" ht="14.45" hidden="1" customHeight="1" x14ac:dyDescent="0.25">
      <c r="A493" s="557">
        <v>434</v>
      </c>
      <c r="B493" s="556">
        <v>32</v>
      </c>
      <c r="C493" s="557" t="s">
        <v>1830</v>
      </c>
      <c r="D493" s="557" t="str">
        <f t="shared" si="29"/>
        <v>2</v>
      </c>
      <c r="E493" s="557">
        <v>214</v>
      </c>
      <c r="F493" s="573" t="s">
        <v>387</v>
      </c>
      <c r="G493" s="561">
        <v>500</v>
      </c>
      <c r="H493" s="578"/>
      <c r="I493" s="579">
        <v>0</v>
      </c>
      <c r="J493" s="580">
        <v>0</v>
      </c>
      <c r="K493" s="580">
        <v>0</v>
      </c>
      <c r="L493" s="578">
        <v>0</v>
      </c>
      <c r="M493" s="579">
        <v>0</v>
      </c>
      <c r="N493" s="578">
        <v>0</v>
      </c>
      <c r="O493" s="579">
        <v>0</v>
      </c>
      <c r="P493" s="578">
        <v>0</v>
      </c>
      <c r="Q493" s="560">
        <f t="shared" si="27"/>
        <v>500</v>
      </c>
      <c r="R493" s="489"/>
    </row>
    <row r="494" spans="1:18" s="1" customFormat="1" ht="14.45" hidden="1" customHeight="1" x14ac:dyDescent="0.25">
      <c r="A494" s="557">
        <v>435</v>
      </c>
      <c r="B494" s="556">
        <v>32</v>
      </c>
      <c r="C494" s="557" t="s">
        <v>1830</v>
      </c>
      <c r="D494" s="557" t="str">
        <f t="shared" si="29"/>
        <v>2</v>
      </c>
      <c r="E494" s="557">
        <v>221</v>
      </c>
      <c r="F494" s="573" t="s">
        <v>393</v>
      </c>
      <c r="G494" s="561">
        <v>1000</v>
      </c>
      <c r="H494" s="578"/>
      <c r="I494" s="579">
        <v>0</v>
      </c>
      <c r="J494" s="580">
        <v>0</v>
      </c>
      <c r="K494" s="580">
        <v>0</v>
      </c>
      <c r="L494" s="578">
        <v>0</v>
      </c>
      <c r="M494" s="579">
        <v>0</v>
      </c>
      <c r="N494" s="578">
        <v>0</v>
      </c>
      <c r="O494" s="579">
        <v>0</v>
      </c>
      <c r="P494" s="578">
        <v>0</v>
      </c>
      <c r="Q494" s="560">
        <f t="shared" si="27"/>
        <v>1000</v>
      </c>
      <c r="R494" s="489"/>
    </row>
    <row r="495" spans="1:18" s="1" customFormat="1" ht="14.45" hidden="1" customHeight="1" x14ac:dyDescent="0.25">
      <c r="A495" s="557">
        <v>436</v>
      </c>
      <c r="B495" s="556">
        <v>32</v>
      </c>
      <c r="C495" s="557" t="s">
        <v>1830</v>
      </c>
      <c r="D495" s="557" t="str">
        <f t="shared" si="29"/>
        <v>2</v>
      </c>
      <c r="E495" s="557">
        <v>261</v>
      </c>
      <c r="F495" s="573" t="s">
        <v>425</v>
      </c>
      <c r="G495" s="561">
        <v>6000</v>
      </c>
      <c r="H495" s="578"/>
      <c r="I495" s="579">
        <v>0</v>
      </c>
      <c r="J495" s="580">
        <v>0</v>
      </c>
      <c r="K495" s="580">
        <v>0</v>
      </c>
      <c r="L495" s="578">
        <v>0</v>
      </c>
      <c r="M495" s="579">
        <v>0</v>
      </c>
      <c r="N495" s="578">
        <v>0</v>
      </c>
      <c r="O495" s="579">
        <v>0</v>
      </c>
      <c r="P495" s="578">
        <v>0</v>
      </c>
      <c r="Q495" s="560">
        <f t="shared" si="27"/>
        <v>6000</v>
      </c>
      <c r="R495" s="489"/>
    </row>
    <row r="496" spans="1:18" s="1" customFormat="1" ht="14.45" hidden="1" customHeight="1" x14ac:dyDescent="0.25">
      <c r="A496" s="557">
        <v>437</v>
      </c>
      <c r="B496" s="556">
        <v>32</v>
      </c>
      <c r="C496" s="557" t="s">
        <v>1830</v>
      </c>
      <c r="D496" s="557" t="str">
        <f t="shared" si="29"/>
        <v>2</v>
      </c>
      <c r="E496" s="557">
        <v>294</v>
      </c>
      <c r="F496" s="573" t="s">
        <v>441</v>
      </c>
      <c r="G496" s="561">
        <v>3000</v>
      </c>
      <c r="H496" s="578"/>
      <c r="I496" s="579">
        <v>0</v>
      </c>
      <c r="J496" s="580">
        <v>0</v>
      </c>
      <c r="K496" s="580">
        <v>0</v>
      </c>
      <c r="L496" s="578">
        <v>0</v>
      </c>
      <c r="M496" s="579">
        <v>0</v>
      </c>
      <c r="N496" s="578">
        <v>0</v>
      </c>
      <c r="O496" s="579">
        <v>0</v>
      </c>
      <c r="P496" s="578">
        <v>0</v>
      </c>
      <c r="Q496" s="560">
        <f t="shared" si="27"/>
        <v>3000</v>
      </c>
      <c r="R496" s="489"/>
    </row>
    <row r="497" spans="1:18" s="1" customFormat="1" ht="14.45" hidden="1" customHeight="1" x14ac:dyDescent="0.25">
      <c r="A497" s="557">
        <v>438</v>
      </c>
      <c r="B497" s="556">
        <v>32</v>
      </c>
      <c r="C497" s="557" t="s">
        <v>1830</v>
      </c>
      <c r="D497" s="557" t="str">
        <f t="shared" si="29"/>
        <v>3</v>
      </c>
      <c r="E497" s="557">
        <v>334</v>
      </c>
      <c r="F497" s="573" t="s">
        <v>471</v>
      </c>
      <c r="G497" s="561">
        <v>5000</v>
      </c>
      <c r="H497" s="578"/>
      <c r="I497" s="579">
        <v>0</v>
      </c>
      <c r="J497" s="580">
        <v>0</v>
      </c>
      <c r="K497" s="580">
        <v>0</v>
      </c>
      <c r="L497" s="578">
        <v>0</v>
      </c>
      <c r="M497" s="579">
        <v>0</v>
      </c>
      <c r="N497" s="578">
        <v>0</v>
      </c>
      <c r="O497" s="579">
        <v>0</v>
      </c>
      <c r="P497" s="578">
        <v>0</v>
      </c>
      <c r="Q497" s="560">
        <f t="shared" si="27"/>
        <v>5000</v>
      </c>
      <c r="R497" s="489"/>
    </row>
    <row r="498" spans="1:18" s="1" customFormat="1" ht="14.45" hidden="1" customHeight="1" x14ac:dyDescent="0.25">
      <c r="A498" s="557">
        <v>439</v>
      </c>
      <c r="B498" s="556">
        <v>32</v>
      </c>
      <c r="C498" s="557" t="s">
        <v>1830</v>
      </c>
      <c r="D498" s="557" t="str">
        <f t="shared" si="29"/>
        <v>3</v>
      </c>
      <c r="E498" s="557">
        <v>353</v>
      </c>
      <c r="F498" s="573" t="s">
        <v>490</v>
      </c>
      <c r="G498" s="561">
        <v>2000</v>
      </c>
      <c r="H498" s="578"/>
      <c r="I498" s="579">
        <v>0</v>
      </c>
      <c r="J498" s="580">
        <v>0</v>
      </c>
      <c r="K498" s="580">
        <v>0</v>
      </c>
      <c r="L498" s="578">
        <v>0</v>
      </c>
      <c r="M498" s="579">
        <v>0</v>
      </c>
      <c r="N498" s="578">
        <v>0</v>
      </c>
      <c r="O498" s="579">
        <v>0</v>
      </c>
      <c r="P498" s="578">
        <v>0</v>
      </c>
      <c r="Q498" s="560">
        <f t="shared" si="27"/>
        <v>2000</v>
      </c>
      <c r="R498" s="489"/>
    </row>
    <row r="499" spans="1:18" s="1" customFormat="1" ht="14.45" hidden="1" customHeight="1" x14ac:dyDescent="0.25">
      <c r="A499" s="557">
        <v>440</v>
      </c>
      <c r="B499" s="556">
        <v>32</v>
      </c>
      <c r="C499" s="557" t="s">
        <v>1830</v>
      </c>
      <c r="D499" s="557" t="str">
        <f t="shared" si="29"/>
        <v>3</v>
      </c>
      <c r="E499" s="557">
        <v>372</v>
      </c>
      <c r="F499" s="573" t="s">
        <v>507</v>
      </c>
      <c r="G499" s="561">
        <v>2000</v>
      </c>
      <c r="H499" s="578"/>
      <c r="I499" s="579">
        <v>0</v>
      </c>
      <c r="J499" s="580">
        <v>0</v>
      </c>
      <c r="K499" s="580">
        <v>0</v>
      </c>
      <c r="L499" s="578">
        <v>0</v>
      </c>
      <c r="M499" s="579">
        <v>0</v>
      </c>
      <c r="N499" s="578">
        <v>0</v>
      </c>
      <c r="O499" s="579">
        <v>0</v>
      </c>
      <c r="P499" s="578">
        <v>0</v>
      </c>
      <c r="Q499" s="560">
        <f t="shared" si="27"/>
        <v>2000</v>
      </c>
      <c r="R499" s="489"/>
    </row>
    <row r="500" spans="1:18" s="1" customFormat="1" ht="14.45" hidden="1" customHeight="1" x14ac:dyDescent="0.25">
      <c r="A500" s="557">
        <v>441</v>
      </c>
      <c r="B500" s="556">
        <v>32</v>
      </c>
      <c r="C500" s="557" t="s">
        <v>1830</v>
      </c>
      <c r="D500" s="557" t="str">
        <f t="shared" si="29"/>
        <v>3</v>
      </c>
      <c r="E500" s="557">
        <v>375</v>
      </c>
      <c r="F500" s="573" t="s">
        <v>510</v>
      </c>
      <c r="G500" s="561">
        <v>6000</v>
      </c>
      <c r="H500" s="578"/>
      <c r="I500" s="579">
        <v>0</v>
      </c>
      <c r="J500" s="580">
        <v>0</v>
      </c>
      <c r="K500" s="580">
        <v>0</v>
      </c>
      <c r="L500" s="578">
        <v>0</v>
      </c>
      <c r="M500" s="579">
        <v>0</v>
      </c>
      <c r="N500" s="578">
        <v>0</v>
      </c>
      <c r="O500" s="579">
        <v>0</v>
      </c>
      <c r="P500" s="578">
        <v>0</v>
      </c>
      <c r="Q500" s="560">
        <f t="shared" si="27"/>
        <v>6000</v>
      </c>
      <c r="R500" s="489"/>
    </row>
    <row r="501" spans="1:18" s="1" customFormat="1" ht="14.45" hidden="1" customHeight="1" x14ac:dyDescent="0.25">
      <c r="A501" s="557">
        <v>442</v>
      </c>
      <c r="B501" s="556">
        <v>32</v>
      </c>
      <c r="C501" s="557" t="s">
        <v>1830</v>
      </c>
      <c r="D501" s="557" t="str">
        <f t="shared" si="29"/>
        <v>3</v>
      </c>
      <c r="E501" s="557">
        <v>379</v>
      </c>
      <c r="F501" s="573" t="s">
        <v>514</v>
      </c>
      <c r="G501" s="561">
        <v>3000</v>
      </c>
      <c r="H501" s="578"/>
      <c r="I501" s="579">
        <v>0</v>
      </c>
      <c r="J501" s="580">
        <v>0</v>
      </c>
      <c r="K501" s="580">
        <v>0</v>
      </c>
      <c r="L501" s="578">
        <v>0</v>
      </c>
      <c r="M501" s="579">
        <v>0</v>
      </c>
      <c r="N501" s="578">
        <v>0</v>
      </c>
      <c r="O501" s="579">
        <v>0</v>
      </c>
      <c r="P501" s="578">
        <v>0</v>
      </c>
      <c r="Q501" s="560">
        <f t="shared" si="27"/>
        <v>3000</v>
      </c>
      <c r="R501" s="489"/>
    </row>
    <row r="502" spans="1:18" s="1" customFormat="1" ht="14.45" hidden="1" customHeight="1" x14ac:dyDescent="0.25">
      <c r="A502" s="557">
        <v>443</v>
      </c>
      <c r="B502" s="556">
        <v>32</v>
      </c>
      <c r="C502" s="557" t="s">
        <v>1830</v>
      </c>
      <c r="D502" s="557" t="str">
        <f t="shared" si="29"/>
        <v>5</v>
      </c>
      <c r="E502" s="557">
        <v>511</v>
      </c>
      <c r="F502" s="573" t="s">
        <v>588</v>
      </c>
      <c r="G502" s="561">
        <v>5000</v>
      </c>
      <c r="H502" s="578"/>
      <c r="I502" s="579">
        <v>0</v>
      </c>
      <c r="J502" s="580">
        <v>0</v>
      </c>
      <c r="K502" s="580">
        <v>0</v>
      </c>
      <c r="L502" s="578">
        <v>0</v>
      </c>
      <c r="M502" s="579">
        <v>0</v>
      </c>
      <c r="N502" s="578">
        <v>0</v>
      </c>
      <c r="O502" s="579">
        <v>0</v>
      </c>
      <c r="P502" s="578">
        <v>0</v>
      </c>
      <c r="Q502" s="560">
        <f t="shared" si="27"/>
        <v>5000</v>
      </c>
      <c r="R502" s="489"/>
    </row>
    <row r="503" spans="1:18" s="1" customFormat="1" ht="14.45" hidden="1" customHeight="1" x14ac:dyDescent="0.25">
      <c r="A503" s="557">
        <v>444</v>
      </c>
      <c r="B503" s="556">
        <v>32</v>
      </c>
      <c r="C503" s="557" t="s">
        <v>1830</v>
      </c>
      <c r="D503" s="557" t="str">
        <f t="shared" si="29"/>
        <v>5</v>
      </c>
      <c r="E503" s="557">
        <v>515</v>
      </c>
      <c r="F503" s="573" t="s">
        <v>592</v>
      </c>
      <c r="G503" s="561">
        <v>8000</v>
      </c>
      <c r="H503" s="578"/>
      <c r="I503" s="579">
        <v>0</v>
      </c>
      <c r="J503" s="580">
        <v>0</v>
      </c>
      <c r="K503" s="580">
        <v>0</v>
      </c>
      <c r="L503" s="578">
        <v>0</v>
      </c>
      <c r="M503" s="579">
        <v>0</v>
      </c>
      <c r="N503" s="578">
        <v>0</v>
      </c>
      <c r="O503" s="579">
        <v>0</v>
      </c>
      <c r="P503" s="578">
        <v>0</v>
      </c>
      <c r="Q503" s="560">
        <f t="shared" si="27"/>
        <v>8000</v>
      </c>
      <c r="R503" s="489"/>
    </row>
    <row r="504" spans="1:18" x14ac:dyDescent="0.25">
      <c r="G504" s="485"/>
      <c r="H504" s="485"/>
      <c r="I504" s="485"/>
      <c r="J504" s="485"/>
      <c r="K504" s="485"/>
      <c r="L504" s="485"/>
      <c r="M504" s="485"/>
      <c r="N504" s="485"/>
      <c r="O504" s="485"/>
      <c r="P504" s="485"/>
      <c r="Q504" s="485"/>
    </row>
    <row r="505" spans="1:18" x14ac:dyDescent="0.25">
      <c r="G505" s="485"/>
      <c r="H505" s="485"/>
      <c r="I505" s="485"/>
      <c r="J505" s="485"/>
      <c r="K505" s="485"/>
      <c r="L505" s="485"/>
      <c r="M505" s="485"/>
      <c r="N505" s="485"/>
      <c r="O505" s="485"/>
      <c r="P505" s="485"/>
      <c r="Q505" s="485"/>
    </row>
    <row r="506" spans="1:18" x14ac:dyDescent="0.25">
      <c r="G506" s="485"/>
      <c r="H506" s="485"/>
      <c r="I506" s="485"/>
      <c r="J506" s="485"/>
      <c r="K506" s="485"/>
      <c r="L506" s="485"/>
      <c r="M506" s="485"/>
      <c r="N506" s="485"/>
      <c r="O506" s="485"/>
      <c r="P506" s="485"/>
      <c r="Q506" s="485"/>
      <c r="R506" s="455"/>
    </row>
    <row r="507" spans="1:18" x14ac:dyDescent="0.25">
      <c r="Q507" s="521"/>
    </row>
    <row r="508" spans="1:18" x14ac:dyDescent="0.25">
      <c r="G508" s="583"/>
      <c r="H508" s="583"/>
      <c r="I508" s="583"/>
      <c r="J508" s="583"/>
      <c r="K508" s="583"/>
      <c r="L508" s="583"/>
      <c r="M508" s="583"/>
      <c r="N508" s="583"/>
      <c r="O508" s="583"/>
      <c r="P508" s="583"/>
      <c r="Q508" s="583"/>
      <c r="R508" s="583"/>
    </row>
    <row r="509" spans="1:18" x14ac:dyDescent="0.25">
      <c r="G509" s="584"/>
    </row>
    <row r="510" spans="1:18" x14ac:dyDescent="0.25">
      <c r="G510" s="485"/>
    </row>
  </sheetData>
  <autoFilter ref="A4:R503">
    <filterColumn colId="4">
      <filters>
        <filter val="132"/>
      </filters>
    </filterColumn>
  </autoFilter>
  <mergeCells count="11">
    <mergeCell ref="M3:N3"/>
    <mergeCell ref="O3:O4"/>
    <mergeCell ref="P3:P4"/>
    <mergeCell ref="Q3:Q4"/>
    <mergeCell ref="R3:R4"/>
    <mergeCell ref="I3:L3"/>
    <mergeCell ref="B3:B4"/>
    <mergeCell ref="C3:C4"/>
    <mergeCell ref="F3:F4"/>
    <mergeCell ref="G3:G4"/>
    <mergeCell ref="H3:H4"/>
  </mergeCells>
  <pageMargins left="0.70866141732283472" right="0.47244094488188981" top="0.51181102362204722" bottom="0.74803149606299213" header="0.31496062992125984" footer="0.31496062992125984"/>
  <pageSetup scale="85" fitToHeight="0" orientation="landscape" verticalDpi="0"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S540"/>
  <sheetViews>
    <sheetView zoomScale="70" zoomScaleNormal="70" workbookViewId="0">
      <pane xSplit="6" ySplit="4" topLeftCell="G5" activePane="bottomRight" state="frozen"/>
      <selection activeCell="P21" activeCellId="10" sqref="J504 A504:XFD504 F494 K496 K496 F492 J493 J496 J500 F501 P21"/>
      <selection pane="topRight" activeCell="P21" activeCellId="10" sqref="J504 A504:XFD504 F494 K496 K496 F492 J493 J496 J500 F501 P21"/>
      <selection pane="bottomLeft" activeCell="P21" activeCellId="10" sqref="J504 A504:XFD504 F494 K496 K496 F492 J493 J496 J500 F501 P21"/>
      <selection pane="bottomRight" activeCell="G12" sqref="G12"/>
    </sheetView>
  </sheetViews>
  <sheetFormatPr baseColWidth="10" defaultRowHeight="15" outlineLevelRow="2" x14ac:dyDescent="0.25"/>
  <cols>
    <col min="1" max="1" width="4.85546875" customWidth="1"/>
    <col min="2" max="2" width="12.5703125" customWidth="1"/>
    <col min="3" max="3" width="21.7109375" customWidth="1"/>
    <col min="4" max="4" width="2.140625" customWidth="1"/>
    <col min="5" max="5" width="4.85546875" customWidth="1"/>
    <col min="6" max="6" width="45" customWidth="1"/>
    <col min="7" max="7" width="16.140625" customWidth="1"/>
    <col min="8" max="8" width="8.42578125" customWidth="1"/>
    <col min="9" max="9" width="15.140625" customWidth="1"/>
    <col min="10" max="10" width="14.85546875" customWidth="1"/>
    <col min="11" max="11" width="9.42578125" customWidth="1"/>
    <col min="12" max="12" width="12.5703125" customWidth="1"/>
    <col min="13" max="13" width="11.140625" customWidth="1"/>
    <col min="14" max="14" width="15.7109375" customWidth="1"/>
    <col min="15" max="15" width="14.28515625" customWidth="1"/>
    <col min="16" max="16" width="9.140625" customWidth="1"/>
    <col min="17" max="17" width="16.140625" customWidth="1"/>
    <col min="18" max="18" width="30.7109375" hidden="1" customWidth="1"/>
  </cols>
  <sheetData>
    <row r="1" spans="1:19" ht="18" x14ac:dyDescent="0.25">
      <c r="B1" s="559" t="s">
        <v>1881</v>
      </c>
      <c r="Q1" s="670">
        <f>(SUM(Q5:Q534))-72541826</f>
        <v>72291106.977233797</v>
      </c>
      <c r="S1" s="670" t="s">
        <v>2130</v>
      </c>
    </row>
    <row r="2" spans="1:19" ht="18.75" thickBot="1" x14ac:dyDescent="0.3">
      <c r="B2" s="559" t="s">
        <v>1774</v>
      </c>
    </row>
    <row r="3" spans="1:19" ht="15.6" customHeight="1" x14ac:dyDescent="0.3">
      <c r="A3" s="564"/>
      <c r="B3" s="895" t="s">
        <v>759</v>
      </c>
      <c r="C3" s="895" t="s">
        <v>1812</v>
      </c>
      <c r="D3" s="565"/>
      <c r="E3" s="565"/>
      <c r="F3" s="897" t="s">
        <v>5</v>
      </c>
      <c r="G3" s="899" t="s">
        <v>1317</v>
      </c>
      <c r="H3" s="901" t="s">
        <v>41</v>
      </c>
      <c r="I3" s="892" t="s">
        <v>755</v>
      </c>
      <c r="J3" s="893"/>
      <c r="K3" s="893"/>
      <c r="L3" s="894"/>
      <c r="M3" s="892" t="s">
        <v>43</v>
      </c>
      <c r="N3" s="894"/>
      <c r="O3" s="903" t="s">
        <v>40</v>
      </c>
      <c r="P3" s="905" t="s">
        <v>1048</v>
      </c>
      <c r="Q3" s="907" t="s">
        <v>757</v>
      </c>
      <c r="R3" s="909" t="s">
        <v>1922</v>
      </c>
    </row>
    <row r="4" spans="1:19" ht="40.5" outlineLevel="1" x14ac:dyDescent="0.3">
      <c r="A4" s="566" t="s">
        <v>1832</v>
      </c>
      <c r="B4" s="896"/>
      <c r="C4" s="896"/>
      <c r="D4" s="567"/>
      <c r="E4" s="567"/>
      <c r="F4" s="898"/>
      <c r="G4" s="900"/>
      <c r="H4" s="902"/>
      <c r="I4" s="568" t="s">
        <v>1621</v>
      </c>
      <c r="J4" s="569" t="s">
        <v>1622</v>
      </c>
      <c r="K4" s="569" t="s">
        <v>758</v>
      </c>
      <c r="L4" s="570" t="s">
        <v>315</v>
      </c>
      <c r="M4" s="571" t="s">
        <v>1047</v>
      </c>
      <c r="N4" s="570" t="s">
        <v>315</v>
      </c>
      <c r="O4" s="904"/>
      <c r="P4" s="906"/>
      <c r="Q4" s="908"/>
      <c r="R4" s="909" t="s">
        <v>1922</v>
      </c>
    </row>
    <row r="5" spans="1:19" s="1" customFormat="1" ht="14.45" customHeight="1" outlineLevel="2" x14ac:dyDescent="0.25">
      <c r="A5" s="557">
        <v>1</v>
      </c>
      <c r="B5" s="556">
        <v>1</v>
      </c>
      <c r="C5" s="557" t="s">
        <v>2123</v>
      </c>
      <c r="D5" s="557">
        <v>1</v>
      </c>
      <c r="E5" s="557">
        <v>111</v>
      </c>
      <c r="F5" s="573" t="s">
        <v>347</v>
      </c>
      <c r="G5" s="561">
        <v>1420416</v>
      </c>
      <c r="H5" s="562"/>
      <c r="I5" s="561"/>
      <c r="J5" s="558"/>
      <c r="K5" s="558"/>
      <c r="L5" s="562"/>
      <c r="M5" s="561"/>
      <c r="N5" s="562"/>
      <c r="O5" s="561"/>
      <c r="P5" s="562"/>
      <c r="Q5" s="560">
        <v>1420416</v>
      </c>
      <c r="R5" s="489"/>
    </row>
    <row r="6" spans="1:19" s="1" customFormat="1" ht="14.45" customHeight="1" outlineLevel="2" x14ac:dyDescent="0.25">
      <c r="A6" s="557">
        <v>3</v>
      </c>
      <c r="B6" s="556">
        <v>1</v>
      </c>
      <c r="C6" s="557" t="s">
        <v>2123</v>
      </c>
      <c r="D6" s="557" t="s">
        <v>1634</v>
      </c>
      <c r="E6" s="557">
        <v>211</v>
      </c>
      <c r="F6" s="573" t="s">
        <v>384</v>
      </c>
      <c r="G6" s="561">
        <v>3000</v>
      </c>
      <c r="H6" s="562"/>
      <c r="I6" s="561"/>
      <c r="J6" s="558"/>
      <c r="K6" s="558"/>
      <c r="L6" s="562"/>
      <c r="M6" s="561"/>
      <c r="N6" s="562"/>
      <c r="O6" s="561"/>
      <c r="P6" s="562"/>
      <c r="Q6" s="560">
        <v>3000</v>
      </c>
      <c r="R6" s="489"/>
    </row>
    <row r="7" spans="1:19" s="1" customFormat="1" ht="14.45" customHeight="1" outlineLevel="2" x14ac:dyDescent="0.25">
      <c r="A7" s="557">
        <v>4</v>
      </c>
      <c r="B7" s="556">
        <v>1</v>
      </c>
      <c r="C7" s="557" t="s">
        <v>2123</v>
      </c>
      <c r="D7" s="557" t="s">
        <v>1634</v>
      </c>
      <c r="E7" s="557">
        <v>221</v>
      </c>
      <c r="F7" s="573" t="s">
        <v>393</v>
      </c>
      <c r="G7" s="561">
        <v>15000</v>
      </c>
      <c r="H7" s="562"/>
      <c r="I7" s="561"/>
      <c r="J7" s="558"/>
      <c r="K7" s="558"/>
      <c r="L7" s="562"/>
      <c r="M7" s="561"/>
      <c r="N7" s="562"/>
      <c r="O7" s="561"/>
      <c r="P7" s="562"/>
      <c r="Q7" s="560">
        <v>15000</v>
      </c>
      <c r="R7" s="489"/>
    </row>
    <row r="8" spans="1:19" s="1" customFormat="1" ht="14.45" customHeight="1" outlineLevel="2" x14ac:dyDescent="0.25">
      <c r="A8" s="557">
        <v>5</v>
      </c>
      <c r="B8" s="556">
        <v>1</v>
      </c>
      <c r="C8" s="557" t="s">
        <v>2123</v>
      </c>
      <c r="D8" s="557" t="s">
        <v>1634</v>
      </c>
      <c r="E8" s="557">
        <v>261</v>
      </c>
      <c r="F8" s="573" t="s">
        <v>425</v>
      </c>
      <c r="G8" s="1067">
        <v>54000</v>
      </c>
      <c r="H8" s="562"/>
      <c r="I8" s="561"/>
      <c r="J8" s="558"/>
      <c r="K8" s="558"/>
      <c r="L8" s="562"/>
      <c r="M8" s="561"/>
      <c r="N8" s="562"/>
      <c r="O8" s="561"/>
      <c r="P8" s="562"/>
      <c r="Q8" s="560">
        <v>54000</v>
      </c>
      <c r="R8" s="489"/>
    </row>
    <row r="9" spans="1:19" s="1" customFormat="1" ht="14.45" customHeight="1" outlineLevel="2" x14ac:dyDescent="0.25">
      <c r="A9" s="557">
        <v>6</v>
      </c>
      <c r="B9" s="556">
        <v>1</v>
      </c>
      <c r="C9" s="557" t="s">
        <v>2123</v>
      </c>
      <c r="D9" s="557" t="s">
        <v>1634</v>
      </c>
      <c r="E9" s="557">
        <v>271</v>
      </c>
      <c r="F9" s="573" t="s">
        <v>428</v>
      </c>
      <c r="G9" s="561">
        <v>9000</v>
      </c>
      <c r="H9" s="562"/>
      <c r="I9" s="561"/>
      <c r="J9" s="558"/>
      <c r="K9" s="558"/>
      <c r="L9" s="562"/>
      <c r="M9" s="561"/>
      <c r="N9" s="562"/>
      <c r="O9" s="561"/>
      <c r="P9" s="562"/>
      <c r="Q9" s="560">
        <v>9000</v>
      </c>
      <c r="R9" s="489"/>
    </row>
    <row r="10" spans="1:19" s="1" customFormat="1" ht="14.45" customHeight="1" outlineLevel="2" x14ac:dyDescent="0.25">
      <c r="A10" s="557">
        <v>7</v>
      </c>
      <c r="B10" s="556">
        <v>1</v>
      </c>
      <c r="C10" s="557" t="s">
        <v>2123</v>
      </c>
      <c r="D10" s="557" t="s">
        <v>1635</v>
      </c>
      <c r="E10" s="557">
        <v>361</v>
      </c>
      <c r="F10" s="573" t="s">
        <v>498</v>
      </c>
      <c r="G10" s="561">
        <v>12000</v>
      </c>
      <c r="H10" s="562"/>
      <c r="I10" s="561"/>
      <c r="J10" s="558"/>
      <c r="K10" s="558"/>
      <c r="L10" s="562"/>
      <c r="M10" s="561"/>
      <c r="N10" s="562"/>
      <c r="O10" s="561"/>
      <c r="P10" s="562"/>
      <c r="Q10" s="560">
        <v>12000</v>
      </c>
      <c r="R10" s="489"/>
    </row>
    <row r="11" spans="1:19" s="1" customFormat="1" ht="14.45" customHeight="1" outlineLevel="2" x14ac:dyDescent="0.25">
      <c r="A11" s="557">
        <v>8</v>
      </c>
      <c r="B11" s="556">
        <v>1</v>
      </c>
      <c r="C11" s="557" t="s">
        <v>2123</v>
      </c>
      <c r="D11" s="557" t="s">
        <v>1635</v>
      </c>
      <c r="E11" s="557">
        <v>372</v>
      </c>
      <c r="F11" s="573" t="s">
        <v>507</v>
      </c>
      <c r="G11" s="561">
        <v>6000</v>
      </c>
      <c r="H11" s="562"/>
      <c r="I11" s="561"/>
      <c r="J11" s="558"/>
      <c r="K11" s="558"/>
      <c r="L11" s="562"/>
      <c r="M11" s="561"/>
      <c r="N11" s="562"/>
      <c r="O11" s="561"/>
      <c r="P11" s="562"/>
      <c r="Q11" s="560">
        <v>6000</v>
      </c>
      <c r="R11" s="489"/>
    </row>
    <row r="12" spans="1:19" s="1" customFormat="1" ht="14.45" customHeight="1" outlineLevel="2" x14ac:dyDescent="0.25">
      <c r="A12" s="557">
        <v>9</v>
      </c>
      <c r="B12" s="556">
        <v>1</v>
      </c>
      <c r="C12" s="557" t="s">
        <v>2123</v>
      </c>
      <c r="D12" s="557" t="s">
        <v>1635</v>
      </c>
      <c r="E12" s="557">
        <v>375</v>
      </c>
      <c r="F12" s="573" t="s">
        <v>510</v>
      </c>
      <c r="G12" s="1067">
        <v>36000</v>
      </c>
      <c r="H12" s="562"/>
      <c r="I12" s="561"/>
      <c r="J12" s="558"/>
      <c r="K12" s="558"/>
      <c r="L12" s="562"/>
      <c r="M12" s="561"/>
      <c r="N12" s="562"/>
      <c r="O12" s="561"/>
      <c r="P12" s="562"/>
      <c r="Q12" s="560">
        <v>36000</v>
      </c>
      <c r="R12" s="489"/>
    </row>
    <row r="13" spans="1:19" s="1" customFormat="1" ht="14.45" customHeight="1" outlineLevel="2" x14ac:dyDescent="0.25">
      <c r="A13" s="586"/>
      <c r="B13" s="587">
        <v>1</v>
      </c>
      <c r="C13" s="586" t="s">
        <v>2123</v>
      </c>
      <c r="D13" s="586" t="s">
        <v>1665</v>
      </c>
      <c r="E13" s="586">
        <v>132</v>
      </c>
      <c r="F13" s="588" t="s">
        <v>358</v>
      </c>
      <c r="G13" s="589">
        <v>214035.75679069984</v>
      </c>
      <c r="H13" s="590"/>
      <c r="I13" s="591"/>
      <c r="J13" s="592"/>
      <c r="K13" s="592"/>
      <c r="L13" s="590"/>
      <c r="M13" s="591"/>
      <c r="N13" s="590"/>
      <c r="O13" s="591"/>
      <c r="P13" s="590"/>
      <c r="Q13" s="593">
        <v>214035.75679069984</v>
      </c>
      <c r="R13" s="489"/>
    </row>
    <row r="14" spans="1:19" s="685" customFormat="1" ht="14.45" customHeight="1" outlineLevel="1" x14ac:dyDescent="0.25">
      <c r="A14" s="682"/>
      <c r="B14" s="671" t="s">
        <v>2131</v>
      </c>
      <c r="C14" s="682"/>
      <c r="D14" s="682"/>
      <c r="E14" s="682"/>
      <c r="F14" s="683"/>
      <c r="G14" s="653">
        <f t="shared" ref="G14:Q14" si="0">SUBTOTAL(9,G5:G13)</f>
        <v>1769451.7567906999</v>
      </c>
      <c r="H14" s="684">
        <f t="shared" si="0"/>
        <v>0</v>
      </c>
      <c r="I14" s="684">
        <f t="shared" si="0"/>
        <v>0</v>
      </c>
      <c r="J14" s="684">
        <f t="shared" si="0"/>
        <v>0</v>
      </c>
      <c r="K14" s="684">
        <f t="shared" si="0"/>
        <v>0</v>
      </c>
      <c r="L14" s="684">
        <f t="shared" si="0"/>
        <v>0</v>
      </c>
      <c r="M14" s="684">
        <f t="shared" si="0"/>
        <v>0</v>
      </c>
      <c r="N14" s="684">
        <f t="shared" si="0"/>
        <v>0</v>
      </c>
      <c r="O14" s="684">
        <f t="shared" si="0"/>
        <v>0</v>
      </c>
      <c r="P14" s="684">
        <f t="shared" si="0"/>
        <v>0</v>
      </c>
      <c r="Q14" s="653">
        <f t="shared" si="0"/>
        <v>1769451.7567906999</v>
      </c>
      <c r="R14" s="672"/>
    </row>
    <row r="15" spans="1:19" s="1" customFormat="1" ht="14.45" customHeight="1" outlineLevel="2" x14ac:dyDescent="0.25">
      <c r="A15" s="599">
        <v>10</v>
      </c>
      <c r="B15" s="600">
        <v>2</v>
      </c>
      <c r="C15" s="599" t="s">
        <v>1834</v>
      </c>
      <c r="D15" s="599">
        <v>1</v>
      </c>
      <c r="E15" s="599">
        <v>113</v>
      </c>
      <c r="F15" s="601" t="s">
        <v>349</v>
      </c>
      <c r="G15" s="609">
        <v>877032</v>
      </c>
      <c r="H15" s="610"/>
      <c r="I15" s="602"/>
      <c r="J15" s="611"/>
      <c r="K15" s="611"/>
      <c r="L15" s="610"/>
      <c r="M15" s="602"/>
      <c r="N15" s="610"/>
      <c r="O15" s="602"/>
      <c r="P15" s="610"/>
      <c r="Q15" s="606">
        <v>877032</v>
      </c>
      <c r="R15" s="489"/>
    </row>
    <row r="16" spans="1:19" s="1" customFormat="1" ht="14.45" customHeight="1" outlineLevel="2" x14ac:dyDescent="0.25">
      <c r="A16" s="557">
        <v>11</v>
      </c>
      <c r="B16" s="556">
        <v>2</v>
      </c>
      <c r="C16" s="557" t="s">
        <v>1834</v>
      </c>
      <c r="D16" s="557">
        <v>1</v>
      </c>
      <c r="E16" s="557">
        <v>122</v>
      </c>
      <c r="F16" s="573"/>
      <c r="G16" s="561">
        <v>186379.46400000001</v>
      </c>
      <c r="H16" s="562"/>
      <c r="I16" s="561"/>
      <c r="J16" s="558"/>
      <c r="K16" s="558"/>
      <c r="L16" s="562"/>
      <c r="M16" s="561"/>
      <c r="N16" s="562"/>
      <c r="O16" s="561"/>
      <c r="P16" s="562"/>
      <c r="Q16" s="560">
        <v>186379.46400000001</v>
      </c>
      <c r="R16" s="489"/>
    </row>
    <row r="17" spans="1:18" s="1" customFormat="1" ht="14.45" customHeight="1" outlineLevel="2" x14ac:dyDescent="0.25">
      <c r="A17" s="557">
        <v>14</v>
      </c>
      <c r="B17" s="556">
        <v>2</v>
      </c>
      <c r="C17" s="557" t="s">
        <v>1834</v>
      </c>
      <c r="D17" s="557" t="s">
        <v>1634</v>
      </c>
      <c r="E17" s="557">
        <v>211</v>
      </c>
      <c r="F17" s="573" t="s">
        <v>384</v>
      </c>
      <c r="G17" s="561">
        <v>12000</v>
      </c>
      <c r="H17" s="562"/>
      <c r="I17" s="561"/>
      <c r="J17" s="558"/>
      <c r="K17" s="558"/>
      <c r="L17" s="562"/>
      <c r="M17" s="561"/>
      <c r="N17" s="562"/>
      <c r="O17" s="561"/>
      <c r="P17" s="562"/>
      <c r="Q17" s="560">
        <v>12000</v>
      </c>
      <c r="R17" s="489"/>
    </row>
    <row r="18" spans="1:18" s="1" customFormat="1" ht="14.45" customHeight="1" outlineLevel="2" x14ac:dyDescent="0.25">
      <c r="A18" s="557">
        <v>15</v>
      </c>
      <c r="B18" s="556">
        <v>2</v>
      </c>
      <c r="C18" s="557" t="s">
        <v>1834</v>
      </c>
      <c r="D18" s="557" t="s">
        <v>1634</v>
      </c>
      <c r="E18" s="557">
        <v>212</v>
      </c>
      <c r="F18" s="573" t="s">
        <v>385</v>
      </c>
      <c r="G18" s="561">
        <v>12000</v>
      </c>
      <c r="H18" s="562"/>
      <c r="I18" s="561"/>
      <c r="J18" s="558"/>
      <c r="K18" s="558"/>
      <c r="L18" s="562"/>
      <c r="M18" s="561"/>
      <c r="N18" s="562"/>
      <c r="O18" s="561"/>
      <c r="P18" s="562"/>
      <c r="Q18" s="560">
        <v>12000</v>
      </c>
      <c r="R18" s="489"/>
    </row>
    <row r="19" spans="1:18" s="1" customFormat="1" ht="14.45" customHeight="1" outlineLevel="2" x14ac:dyDescent="0.25">
      <c r="A19" s="557">
        <v>16</v>
      </c>
      <c r="B19" s="556">
        <v>2</v>
      </c>
      <c r="C19" s="557" t="s">
        <v>1834</v>
      </c>
      <c r="D19" s="557" t="s">
        <v>1634</v>
      </c>
      <c r="E19" s="557">
        <v>214</v>
      </c>
      <c r="F19" s="573" t="s">
        <v>387</v>
      </c>
      <c r="G19" s="561">
        <v>1500</v>
      </c>
      <c r="H19" s="563"/>
      <c r="I19" s="561"/>
      <c r="J19" s="558"/>
      <c r="K19" s="558"/>
      <c r="L19" s="562"/>
      <c r="M19" s="561"/>
      <c r="N19" s="562"/>
      <c r="O19" s="561"/>
      <c r="P19" s="562"/>
      <c r="Q19" s="560">
        <v>1500</v>
      </c>
      <c r="R19" s="489"/>
    </row>
    <row r="20" spans="1:18" s="1" customFormat="1" ht="14.45" customHeight="1" outlineLevel="2" x14ac:dyDescent="0.25">
      <c r="A20" s="557">
        <v>17</v>
      </c>
      <c r="B20" s="556">
        <v>2</v>
      </c>
      <c r="C20" s="557" t="s">
        <v>1834</v>
      </c>
      <c r="D20" s="557" t="s">
        <v>1634</v>
      </c>
      <c r="E20" s="557">
        <v>215</v>
      </c>
      <c r="F20" s="573" t="s">
        <v>388</v>
      </c>
      <c r="G20" s="561">
        <v>6000</v>
      </c>
      <c r="H20" s="562"/>
      <c r="I20" s="561"/>
      <c r="J20" s="558"/>
      <c r="K20" s="558"/>
      <c r="L20" s="562"/>
      <c r="M20" s="561"/>
      <c r="N20" s="562"/>
      <c r="O20" s="561"/>
      <c r="P20" s="562"/>
      <c r="Q20" s="560">
        <v>6000</v>
      </c>
      <c r="R20" s="489"/>
    </row>
    <row r="21" spans="1:18" s="1" customFormat="1" ht="14.45" customHeight="1" outlineLevel="2" x14ac:dyDescent="0.25">
      <c r="A21" s="557">
        <v>18</v>
      </c>
      <c r="B21" s="556">
        <v>2</v>
      </c>
      <c r="C21" s="557" t="s">
        <v>1834</v>
      </c>
      <c r="D21" s="557" t="s">
        <v>1634</v>
      </c>
      <c r="E21" s="557">
        <v>221</v>
      </c>
      <c r="F21" s="573" t="s">
        <v>393</v>
      </c>
      <c r="G21" s="561">
        <v>100000</v>
      </c>
      <c r="H21" s="562"/>
      <c r="I21" s="561"/>
      <c r="J21" s="558"/>
      <c r="K21" s="558"/>
      <c r="L21" s="562"/>
      <c r="M21" s="561"/>
      <c r="N21" s="562"/>
      <c r="O21" s="561"/>
      <c r="P21" s="562"/>
      <c r="Q21" s="560">
        <v>100000</v>
      </c>
      <c r="R21" s="489"/>
    </row>
    <row r="22" spans="1:18" s="1" customFormat="1" ht="14.45" customHeight="1" outlineLevel="2" x14ac:dyDescent="0.25">
      <c r="A22" s="557">
        <v>19</v>
      </c>
      <c r="B22" s="556">
        <v>2</v>
      </c>
      <c r="C22" s="557" t="s">
        <v>1834</v>
      </c>
      <c r="D22" s="557" t="s">
        <v>1634</v>
      </c>
      <c r="E22" s="557">
        <v>261</v>
      </c>
      <c r="F22" s="573" t="s">
        <v>425</v>
      </c>
      <c r="G22" s="561">
        <v>60000</v>
      </c>
      <c r="H22" s="562"/>
      <c r="I22" s="561"/>
      <c r="J22" s="558"/>
      <c r="K22" s="558"/>
      <c r="L22" s="562"/>
      <c r="M22" s="561"/>
      <c r="N22" s="562"/>
      <c r="O22" s="561"/>
      <c r="P22" s="562"/>
      <c r="Q22" s="560">
        <v>60000</v>
      </c>
      <c r="R22" s="489"/>
    </row>
    <row r="23" spans="1:18" s="1" customFormat="1" ht="14.45" customHeight="1" outlineLevel="2" x14ac:dyDescent="0.25">
      <c r="A23" s="557">
        <v>20</v>
      </c>
      <c r="B23" s="556">
        <v>2</v>
      </c>
      <c r="C23" s="557" t="s">
        <v>1834</v>
      </c>
      <c r="D23" s="557" t="s">
        <v>1634</v>
      </c>
      <c r="E23" s="557">
        <v>261</v>
      </c>
      <c r="F23" s="573" t="s">
        <v>1927</v>
      </c>
      <c r="G23" s="561">
        <v>200000</v>
      </c>
      <c r="H23" s="562"/>
      <c r="I23" s="561"/>
      <c r="J23" s="558"/>
      <c r="K23" s="558"/>
      <c r="L23" s="562"/>
      <c r="M23" s="561"/>
      <c r="N23" s="562"/>
      <c r="O23" s="561"/>
      <c r="P23" s="562"/>
      <c r="Q23" s="560">
        <v>200000</v>
      </c>
      <c r="R23" s="489"/>
    </row>
    <row r="24" spans="1:18" s="1" customFormat="1" ht="14.45" customHeight="1" outlineLevel="2" x14ac:dyDescent="0.25">
      <c r="A24" s="557">
        <v>21</v>
      </c>
      <c r="B24" s="556">
        <v>2</v>
      </c>
      <c r="C24" s="557" t="s">
        <v>1834</v>
      </c>
      <c r="D24" s="557" t="s">
        <v>1634</v>
      </c>
      <c r="E24" s="557">
        <v>294</v>
      </c>
      <c r="F24" s="573" t="s">
        <v>441</v>
      </c>
      <c r="G24" s="561">
        <v>2000</v>
      </c>
      <c r="H24" s="562"/>
      <c r="I24" s="561"/>
      <c r="J24" s="558"/>
      <c r="K24" s="558"/>
      <c r="L24" s="562"/>
      <c r="M24" s="561"/>
      <c r="N24" s="562"/>
      <c r="O24" s="561"/>
      <c r="P24" s="562"/>
      <c r="Q24" s="560">
        <v>2000</v>
      </c>
      <c r="R24" s="489"/>
    </row>
    <row r="25" spans="1:18" s="1" customFormat="1" ht="14.45" customHeight="1" outlineLevel="2" x14ac:dyDescent="0.25">
      <c r="A25" s="557">
        <v>22</v>
      </c>
      <c r="B25" s="556">
        <v>2</v>
      </c>
      <c r="C25" s="557" t="s">
        <v>1834</v>
      </c>
      <c r="D25" s="557" t="s">
        <v>1635</v>
      </c>
      <c r="E25" s="557">
        <v>315</v>
      </c>
      <c r="F25" s="573" t="s">
        <v>452</v>
      </c>
      <c r="G25" s="561">
        <v>12000</v>
      </c>
      <c r="H25" s="562"/>
      <c r="I25" s="561"/>
      <c r="J25" s="558"/>
      <c r="K25" s="558"/>
      <c r="L25" s="562"/>
      <c r="M25" s="561"/>
      <c r="N25" s="562"/>
      <c r="O25" s="561"/>
      <c r="P25" s="562"/>
      <c r="Q25" s="560">
        <v>12000</v>
      </c>
      <c r="R25" s="489"/>
    </row>
    <row r="26" spans="1:18" s="1" customFormat="1" ht="14.45" customHeight="1" outlineLevel="2" x14ac:dyDescent="0.25">
      <c r="A26" s="557">
        <v>23</v>
      </c>
      <c r="B26" s="556">
        <v>2</v>
      </c>
      <c r="C26" s="557" t="s">
        <v>1834</v>
      </c>
      <c r="D26" s="557" t="s">
        <v>1635</v>
      </c>
      <c r="E26" s="557">
        <v>371</v>
      </c>
      <c r="F26" s="573" t="s">
        <v>506</v>
      </c>
      <c r="G26" s="561">
        <v>30000</v>
      </c>
      <c r="H26" s="562"/>
      <c r="I26" s="561"/>
      <c r="J26" s="558"/>
      <c r="K26" s="558"/>
      <c r="L26" s="562"/>
      <c r="M26" s="561"/>
      <c r="N26" s="562"/>
      <c r="O26" s="561"/>
      <c r="P26" s="562"/>
      <c r="Q26" s="560">
        <v>30000</v>
      </c>
      <c r="R26" s="489"/>
    </row>
    <row r="27" spans="1:18" s="1" customFormat="1" ht="14.45" customHeight="1" outlineLevel="2" x14ac:dyDescent="0.25">
      <c r="A27" s="557">
        <v>24</v>
      </c>
      <c r="B27" s="556">
        <v>2</v>
      </c>
      <c r="C27" s="557" t="s">
        <v>1834</v>
      </c>
      <c r="D27" s="557" t="s">
        <v>1635</v>
      </c>
      <c r="E27" s="557">
        <v>372</v>
      </c>
      <c r="F27" s="573" t="s">
        <v>507</v>
      </c>
      <c r="G27" s="561">
        <v>24000</v>
      </c>
      <c r="H27" s="562"/>
      <c r="I27" s="561"/>
      <c r="J27" s="558"/>
      <c r="K27" s="558"/>
      <c r="L27" s="562"/>
      <c r="M27" s="561"/>
      <c r="N27" s="562"/>
      <c r="O27" s="561"/>
      <c r="P27" s="562"/>
      <c r="Q27" s="560">
        <v>24000</v>
      </c>
      <c r="R27" s="489"/>
    </row>
    <row r="28" spans="1:18" s="1" customFormat="1" ht="14.45" customHeight="1" outlineLevel="2" x14ac:dyDescent="0.25">
      <c r="A28" s="557">
        <v>25</v>
      </c>
      <c r="B28" s="556">
        <v>2</v>
      </c>
      <c r="C28" s="557" t="s">
        <v>1834</v>
      </c>
      <c r="D28" s="557" t="s">
        <v>1635</v>
      </c>
      <c r="E28" s="557">
        <v>375</v>
      </c>
      <c r="F28" s="573" t="s">
        <v>510</v>
      </c>
      <c r="G28" s="561">
        <v>121400</v>
      </c>
      <c r="H28" s="562"/>
      <c r="I28" s="561"/>
      <c r="J28" s="558"/>
      <c r="K28" s="558"/>
      <c r="L28" s="562"/>
      <c r="M28" s="561"/>
      <c r="N28" s="562"/>
      <c r="O28" s="561"/>
      <c r="P28" s="562"/>
      <c r="Q28" s="560">
        <v>121400</v>
      </c>
      <c r="R28" s="489"/>
    </row>
    <row r="29" spans="1:18" s="1" customFormat="1" ht="14.45" customHeight="1" outlineLevel="2" x14ac:dyDescent="0.25">
      <c r="A29" s="557">
        <v>26</v>
      </c>
      <c r="B29" s="556">
        <v>2</v>
      </c>
      <c r="C29" s="557" t="s">
        <v>1834</v>
      </c>
      <c r="D29" s="557" t="s">
        <v>1635</v>
      </c>
      <c r="E29" s="557">
        <v>376</v>
      </c>
      <c r="F29" s="573" t="s">
        <v>511</v>
      </c>
      <c r="G29" s="561">
        <v>20000</v>
      </c>
      <c r="H29" s="562"/>
      <c r="I29" s="561"/>
      <c r="J29" s="558"/>
      <c r="K29" s="558"/>
      <c r="L29" s="562"/>
      <c r="M29" s="561"/>
      <c r="N29" s="562"/>
      <c r="O29" s="561"/>
      <c r="P29" s="562"/>
      <c r="Q29" s="560">
        <v>20000</v>
      </c>
      <c r="R29" s="489"/>
    </row>
    <row r="30" spans="1:18" s="1" customFormat="1" ht="14.45" customHeight="1" outlineLevel="2" x14ac:dyDescent="0.25">
      <c r="A30" s="557">
        <v>27</v>
      </c>
      <c r="B30" s="556">
        <v>2</v>
      </c>
      <c r="C30" s="557" t="s">
        <v>1834</v>
      </c>
      <c r="D30" s="557" t="s">
        <v>1635</v>
      </c>
      <c r="E30" s="557">
        <v>381</v>
      </c>
      <c r="F30" s="573" t="s">
        <v>516</v>
      </c>
      <c r="G30" s="561">
        <v>80000</v>
      </c>
      <c r="H30" s="562"/>
      <c r="I30" s="561"/>
      <c r="J30" s="558"/>
      <c r="K30" s="558"/>
      <c r="L30" s="562"/>
      <c r="M30" s="561"/>
      <c r="N30" s="562"/>
      <c r="O30" s="561"/>
      <c r="P30" s="562"/>
      <c r="Q30" s="560">
        <v>80000</v>
      </c>
      <c r="R30" s="489"/>
    </row>
    <row r="31" spans="1:18" s="1" customFormat="1" ht="14.45" customHeight="1" outlineLevel="2" x14ac:dyDescent="0.25">
      <c r="A31" s="557">
        <v>28</v>
      </c>
      <c r="B31" s="556">
        <v>2</v>
      </c>
      <c r="C31" s="557" t="s">
        <v>1834</v>
      </c>
      <c r="D31" s="557" t="s">
        <v>1635</v>
      </c>
      <c r="E31" s="557">
        <v>382</v>
      </c>
      <c r="F31" s="573" t="s">
        <v>517</v>
      </c>
      <c r="G31" s="561">
        <v>80000</v>
      </c>
      <c r="H31" s="562"/>
      <c r="I31" s="561"/>
      <c r="J31" s="558"/>
      <c r="K31" s="558"/>
      <c r="L31" s="562"/>
      <c r="M31" s="561"/>
      <c r="N31" s="562"/>
      <c r="O31" s="561"/>
      <c r="P31" s="562"/>
      <c r="Q31" s="560">
        <v>80000</v>
      </c>
      <c r="R31" s="489"/>
    </row>
    <row r="32" spans="1:18" s="1" customFormat="1" ht="14.45" customHeight="1" outlineLevel="2" x14ac:dyDescent="0.25">
      <c r="A32" s="557">
        <v>29</v>
      </c>
      <c r="B32" s="556">
        <v>2</v>
      </c>
      <c r="C32" s="557" t="s">
        <v>1834</v>
      </c>
      <c r="D32" s="557" t="s">
        <v>1635</v>
      </c>
      <c r="E32" s="557">
        <v>383</v>
      </c>
      <c r="F32" s="573" t="s">
        <v>518</v>
      </c>
      <c r="G32" s="561">
        <v>4000</v>
      </c>
      <c r="H32" s="562"/>
      <c r="I32" s="561"/>
      <c r="J32" s="558"/>
      <c r="K32" s="558"/>
      <c r="L32" s="562"/>
      <c r="M32" s="561"/>
      <c r="N32" s="562"/>
      <c r="O32" s="561"/>
      <c r="P32" s="562"/>
      <c r="Q32" s="560">
        <v>4000</v>
      </c>
      <c r="R32" s="489"/>
    </row>
    <row r="33" spans="1:18" s="1" customFormat="1" ht="14.45" customHeight="1" outlineLevel="2" x14ac:dyDescent="0.25">
      <c r="A33" s="557">
        <v>30</v>
      </c>
      <c r="B33" s="556">
        <v>2</v>
      </c>
      <c r="C33" s="557" t="s">
        <v>1834</v>
      </c>
      <c r="D33" s="557" t="s">
        <v>1668</v>
      </c>
      <c r="E33" s="557">
        <v>442</v>
      </c>
      <c r="F33" s="573" t="s">
        <v>557</v>
      </c>
      <c r="G33" s="561">
        <v>120000</v>
      </c>
      <c r="H33" s="562"/>
      <c r="I33" s="561"/>
      <c r="J33" s="558"/>
      <c r="K33" s="558"/>
      <c r="L33" s="562"/>
      <c r="M33" s="561"/>
      <c r="N33" s="562"/>
      <c r="O33" s="561"/>
      <c r="P33" s="562"/>
      <c r="Q33" s="560">
        <v>120000</v>
      </c>
      <c r="R33" s="489"/>
    </row>
    <row r="34" spans="1:18" s="1" customFormat="1" ht="14.45" customHeight="1" outlineLevel="2" x14ac:dyDescent="0.25">
      <c r="A34" s="557">
        <v>31</v>
      </c>
      <c r="B34" s="556">
        <v>2</v>
      </c>
      <c r="C34" s="557" t="s">
        <v>1834</v>
      </c>
      <c r="D34" s="557" t="s">
        <v>1668</v>
      </c>
      <c r="E34" s="557">
        <v>445</v>
      </c>
      <c r="F34" s="573" t="s">
        <v>560</v>
      </c>
      <c r="G34" s="561">
        <v>40000</v>
      </c>
      <c r="H34" s="562"/>
      <c r="I34" s="561"/>
      <c r="J34" s="558"/>
      <c r="K34" s="558"/>
      <c r="L34" s="562"/>
      <c r="M34" s="561"/>
      <c r="N34" s="562"/>
      <c r="O34" s="561"/>
      <c r="P34" s="562"/>
      <c r="Q34" s="560">
        <v>40000</v>
      </c>
      <c r="R34" s="489"/>
    </row>
    <row r="35" spans="1:18" s="1" customFormat="1" ht="14.45" customHeight="1" outlineLevel="2" x14ac:dyDescent="0.25">
      <c r="A35" s="557">
        <v>32</v>
      </c>
      <c r="B35" s="556">
        <v>2</v>
      </c>
      <c r="C35" s="557" t="s">
        <v>1834</v>
      </c>
      <c r="D35" s="557" t="s">
        <v>1668</v>
      </c>
      <c r="E35" s="557">
        <v>447</v>
      </c>
      <c r="F35" s="573" t="s">
        <v>562</v>
      </c>
      <c r="G35" s="561">
        <v>2640000</v>
      </c>
      <c r="H35" s="562"/>
      <c r="I35" s="561"/>
      <c r="J35" s="558"/>
      <c r="K35" s="558"/>
      <c r="L35" s="562"/>
      <c r="M35" s="561"/>
      <c r="N35" s="562"/>
      <c r="O35" s="561"/>
      <c r="P35" s="562"/>
      <c r="Q35" s="560">
        <v>2640000</v>
      </c>
      <c r="R35" s="489"/>
    </row>
    <row r="36" spans="1:18" s="1" customFormat="1" ht="14.45" customHeight="1" outlineLevel="2" x14ac:dyDescent="0.25">
      <c r="A36" s="557">
        <v>33</v>
      </c>
      <c r="B36" s="556">
        <v>2</v>
      </c>
      <c r="C36" s="557" t="s">
        <v>1834</v>
      </c>
      <c r="D36" s="557" t="s">
        <v>1668</v>
      </c>
      <c r="E36" s="557">
        <v>447</v>
      </c>
      <c r="F36" s="573" t="s">
        <v>562</v>
      </c>
      <c r="G36" s="561">
        <v>500000</v>
      </c>
      <c r="H36" s="562"/>
      <c r="I36" s="561"/>
      <c r="J36" s="558"/>
      <c r="K36" s="558"/>
      <c r="L36" s="562"/>
      <c r="M36" s="561"/>
      <c r="N36" s="562"/>
      <c r="O36" s="561"/>
      <c r="P36" s="562"/>
      <c r="Q36" s="560">
        <v>500000</v>
      </c>
      <c r="R36" s="489"/>
    </row>
    <row r="37" spans="1:18" s="1" customFormat="1" ht="14.45" customHeight="1" outlineLevel="2" x14ac:dyDescent="0.25">
      <c r="A37" s="557">
        <v>34</v>
      </c>
      <c r="B37" s="556">
        <v>2</v>
      </c>
      <c r="C37" s="557" t="s">
        <v>1834</v>
      </c>
      <c r="D37" s="557" t="s">
        <v>1668</v>
      </c>
      <c r="E37" s="557">
        <v>448</v>
      </c>
      <c r="F37" s="573" t="s">
        <v>563</v>
      </c>
      <c r="G37" s="561">
        <v>150000</v>
      </c>
      <c r="H37" s="562"/>
      <c r="I37" s="561"/>
      <c r="J37" s="558"/>
      <c r="K37" s="558"/>
      <c r="L37" s="562"/>
      <c r="M37" s="561"/>
      <c r="N37" s="562"/>
      <c r="O37" s="561"/>
      <c r="P37" s="562"/>
      <c r="Q37" s="560">
        <v>150000</v>
      </c>
      <c r="R37" s="489"/>
    </row>
    <row r="38" spans="1:18" s="1" customFormat="1" ht="14.45" customHeight="1" outlineLevel="2" x14ac:dyDescent="0.25">
      <c r="A38" s="557">
        <v>35</v>
      </c>
      <c r="B38" s="556">
        <v>2</v>
      </c>
      <c r="C38" s="557" t="s">
        <v>1834</v>
      </c>
      <c r="D38" s="557" t="s">
        <v>1636</v>
      </c>
      <c r="E38" s="557">
        <v>511</v>
      </c>
      <c r="F38" s="573" t="s">
        <v>588</v>
      </c>
      <c r="G38" s="561">
        <v>20000</v>
      </c>
      <c r="H38" s="562"/>
      <c r="I38" s="561"/>
      <c r="J38" s="558"/>
      <c r="K38" s="558"/>
      <c r="L38" s="562"/>
      <c r="M38" s="561"/>
      <c r="N38" s="562"/>
      <c r="O38" s="561"/>
      <c r="P38" s="562"/>
      <c r="Q38" s="560">
        <v>20000</v>
      </c>
      <c r="R38" s="489"/>
    </row>
    <row r="39" spans="1:18" s="1" customFormat="1" ht="14.45" customHeight="1" outlineLevel="2" x14ac:dyDescent="0.25">
      <c r="A39" s="557">
        <v>36</v>
      </c>
      <c r="B39" s="556">
        <v>2</v>
      </c>
      <c r="C39" s="557" t="s">
        <v>1834</v>
      </c>
      <c r="D39" s="557" t="s">
        <v>1636</v>
      </c>
      <c r="E39" s="557">
        <v>515</v>
      </c>
      <c r="F39" s="573" t="s">
        <v>592</v>
      </c>
      <c r="G39" s="561">
        <v>20000</v>
      </c>
      <c r="H39" s="562"/>
      <c r="I39" s="561"/>
      <c r="J39" s="558"/>
      <c r="K39" s="558"/>
      <c r="L39" s="562"/>
      <c r="M39" s="561"/>
      <c r="N39" s="562"/>
      <c r="O39" s="561"/>
      <c r="P39" s="562"/>
      <c r="Q39" s="560">
        <v>20000</v>
      </c>
      <c r="R39" s="489"/>
    </row>
    <row r="40" spans="1:18" s="1" customFormat="1" ht="14.45" customHeight="1" outlineLevel="2" x14ac:dyDescent="0.25">
      <c r="A40" s="557"/>
      <c r="B40" s="556">
        <v>2</v>
      </c>
      <c r="C40" s="557" t="s">
        <v>1834</v>
      </c>
      <c r="D40" s="557" t="s">
        <v>1665</v>
      </c>
      <c r="E40" s="557">
        <v>132</v>
      </c>
      <c r="F40" s="573" t="s">
        <v>358</v>
      </c>
      <c r="G40" s="561">
        <v>83294.880427135184</v>
      </c>
      <c r="H40" s="578"/>
      <c r="I40" s="579"/>
      <c r="J40" s="580"/>
      <c r="K40" s="580"/>
      <c r="L40" s="578"/>
      <c r="M40" s="579"/>
      <c r="N40" s="578"/>
      <c r="O40" s="579"/>
      <c r="P40" s="578"/>
      <c r="Q40" s="560">
        <v>83294.880427135184</v>
      </c>
      <c r="R40" s="489"/>
    </row>
    <row r="41" spans="1:18" s="1" customFormat="1" ht="14.45" customHeight="1" outlineLevel="2" x14ac:dyDescent="0.25">
      <c r="A41" s="586"/>
      <c r="B41" s="587">
        <v>2</v>
      </c>
      <c r="C41" s="586" t="s">
        <v>1834</v>
      </c>
      <c r="D41" s="586" t="s">
        <v>1665</v>
      </c>
      <c r="E41" s="586">
        <v>132</v>
      </c>
      <c r="F41" s="588" t="s">
        <v>358</v>
      </c>
      <c r="G41" s="589">
        <v>28084.638322494953</v>
      </c>
      <c r="H41" s="590"/>
      <c r="I41" s="591"/>
      <c r="J41" s="592"/>
      <c r="K41" s="592"/>
      <c r="L41" s="590"/>
      <c r="M41" s="591"/>
      <c r="N41" s="590"/>
      <c r="O41" s="591"/>
      <c r="P41" s="590"/>
      <c r="Q41" s="593">
        <v>28084.638322494953</v>
      </c>
      <c r="R41" s="489"/>
    </row>
    <row r="42" spans="1:18" s="685" customFormat="1" ht="14.45" customHeight="1" outlineLevel="1" x14ac:dyDescent="0.25">
      <c r="A42" s="682"/>
      <c r="B42" s="671" t="s">
        <v>2132</v>
      </c>
      <c r="C42" s="682"/>
      <c r="D42" s="682"/>
      <c r="E42" s="682"/>
      <c r="F42" s="683"/>
      <c r="G42" s="653">
        <f t="shared" ref="G42:Q42" si="1">SUBTOTAL(9,G15:G41)</f>
        <v>5429690.9827496298</v>
      </c>
      <c r="H42" s="684">
        <f t="shared" si="1"/>
        <v>0</v>
      </c>
      <c r="I42" s="684">
        <f t="shared" si="1"/>
        <v>0</v>
      </c>
      <c r="J42" s="684">
        <f t="shared" si="1"/>
        <v>0</v>
      </c>
      <c r="K42" s="684">
        <f t="shared" si="1"/>
        <v>0</v>
      </c>
      <c r="L42" s="684">
        <f t="shared" si="1"/>
        <v>0</v>
      </c>
      <c r="M42" s="684">
        <f t="shared" si="1"/>
        <v>0</v>
      </c>
      <c r="N42" s="684">
        <f t="shared" si="1"/>
        <v>0</v>
      </c>
      <c r="O42" s="684">
        <f t="shared" si="1"/>
        <v>0</v>
      </c>
      <c r="P42" s="684">
        <f t="shared" si="1"/>
        <v>0</v>
      </c>
      <c r="Q42" s="653">
        <f t="shared" si="1"/>
        <v>5429690.9827496298</v>
      </c>
      <c r="R42" s="672"/>
    </row>
    <row r="43" spans="1:18" s="1" customFormat="1" ht="14.45" customHeight="1" outlineLevel="2" x14ac:dyDescent="0.25">
      <c r="A43" s="599">
        <v>37</v>
      </c>
      <c r="B43" s="600">
        <v>3</v>
      </c>
      <c r="C43" s="599" t="s">
        <v>1816</v>
      </c>
      <c r="D43" s="599">
        <v>1</v>
      </c>
      <c r="E43" s="599">
        <v>113</v>
      </c>
      <c r="F43" s="601" t="s">
        <v>349</v>
      </c>
      <c r="G43" s="602">
        <v>467860.00320000004</v>
      </c>
      <c r="H43" s="603"/>
      <c r="I43" s="604"/>
      <c r="J43" s="605"/>
      <c r="K43" s="605"/>
      <c r="L43" s="603"/>
      <c r="M43" s="604"/>
      <c r="N43" s="603"/>
      <c r="O43" s="604"/>
      <c r="P43" s="603"/>
      <c r="Q43" s="606">
        <v>467860.00320000004</v>
      </c>
      <c r="R43" s="489"/>
    </row>
    <row r="44" spans="1:18" s="1" customFormat="1" ht="14.45" customHeight="1" outlineLevel="2" x14ac:dyDescent="0.25">
      <c r="A44" s="557">
        <v>39</v>
      </c>
      <c r="B44" s="556">
        <v>3</v>
      </c>
      <c r="C44" s="557" t="s">
        <v>1816</v>
      </c>
      <c r="D44" s="557" t="s">
        <v>1634</v>
      </c>
      <c r="E44" s="557">
        <v>211</v>
      </c>
      <c r="F44" s="573" t="s">
        <v>384</v>
      </c>
      <c r="G44" s="561">
        <v>8000</v>
      </c>
      <c r="H44" s="578"/>
      <c r="I44" s="579"/>
      <c r="J44" s="580"/>
      <c r="K44" s="580"/>
      <c r="L44" s="578"/>
      <c r="M44" s="579"/>
      <c r="N44" s="578"/>
      <c r="O44" s="579"/>
      <c r="P44" s="578"/>
      <c r="Q44" s="560">
        <v>8000</v>
      </c>
      <c r="R44" s="489"/>
    </row>
    <row r="45" spans="1:18" s="1" customFormat="1" ht="14.45" customHeight="1" outlineLevel="2" x14ac:dyDescent="0.25">
      <c r="A45" s="557">
        <v>40</v>
      </c>
      <c r="B45" s="556">
        <v>3</v>
      </c>
      <c r="C45" s="557" t="s">
        <v>1816</v>
      </c>
      <c r="D45" s="557" t="s">
        <v>1634</v>
      </c>
      <c r="E45" s="557">
        <v>212</v>
      </c>
      <c r="F45" s="573" t="s">
        <v>385</v>
      </c>
      <c r="G45" s="561">
        <v>15000</v>
      </c>
      <c r="H45" s="578"/>
      <c r="I45" s="579"/>
      <c r="J45" s="580"/>
      <c r="K45" s="580"/>
      <c r="L45" s="578"/>
      <c r="M45" s="579"/>
      <c r="N45" s="578"/>
      <c r="O45" s="579"/>
      <c r="P45" s="578"/>
      <c r="Q45" s="560">
        <v>15000</v>
      </c>
      <c r="R45" s="489"/>
    </row>
    <row r="46" spans="1:18" s="1" customFormat="1" ht="14.45" customHeight="1" outlineLevel="2" x14ac:dyDescent="0.25">
      <c r="A46" s="557">
        <v>41</v>
      </c>
      <c r="B46" s="556">
        <v>3</v>
      </c>
      <c r="C46" s="557" t="s">
        <v>1816</v>
      </c>
      <c r="D46" s="557" t="s">
        <v>1634</v>
      </c>
      <c r="E46" s="557">
        <v>214</v>
      </c>
      <c r="F46" s="573" t="s">
        <v>387</v>
      </c>
      <c r="G46" s="561">
        <v>1500</v>
      </c>
      <c r="H46" s="578"/>
      <c r="I46" s="579"/>
      <c r="J46" s="580"/>
      <c r="K46" s="580"/>
      <c r="L46" s="578"/>
      <c r="M46" s="579"/>
      <c r="N46" s="578"/>
      <c r="O46" s="579"/>
      <c r="P46" s="578"/>
      <c r="Q46" s="560">
        <v>1500</v>
      </c>
      <c r="R46" s="489" t="s">
        <v>1920</v>
      </c>
    </row>
    <row r="47" spans="1:18" s="1" customFormat="1" ht="14.45" customHeight="1" outlineLevel="2" x14ac:dyDescent="0.25">
      <c r="A47" s="557">
        <v>42</v>
      </c>
      <c r="B47" s="556">
        <v>3</v>
      </c>
      <c r="C47" s="557" t="s">
        <v>1816</v>
      </c>
      <c r="D47" s="557" t="s">
        <v>1634</v>
      </c>
      <c r="E47" s="557">
        <v>261</v>
      </c>
      <c r="F47" s="573" t="s">
        <v>425</v>
      </c>
      <c r="G47" s="561">
        <v>12000</v>
      </c>
      <c r="H47" s="578"/>
      <c r="I47" s="579"/>
      <c r="J47" s="580"/>
      <c r="K47" s="580"/>
      <c r="L47" s="578"/>
      <c r="M47" s="579"/>
      <c r="N47" s="578"/>
      <c r="O47" s="579"/>
      <c r="P47" s="578"/>
      <c r="Q47" s="560">
        <v>12000</v>
      </c>
      <c r="R47" s="489"/>
    </row>
    <row r="48" spans="1:18" s="1" customFormat="1" ht="14.45" customHeight="1" outlineLevel="2" x14ac:dyDescent="0.25">
      <c r="A48" s="557">
        <v>43</v>
      </c>
      <c r="B48" s="556">
        <v>3</v>
      </c>
      <c r="C48" s="557" t="s">
        <v>1816</v>
      </c>
      <c r="D48" s="557" t="s">
        <v>1635</v>
      </c>
      <c r="E48" s="557">
        <v>318</v>
      </c>
      <c r="F48" s="573" t="s">
        <v>455</v>
      </c>
      <c r="G48" s="561">
        <v>4800</v>
      </c>
      <c r="H48" s="578"/>
      <c r="I48" s="579"/>
      <c r="J48" s="580"/>
      <c r="K48" s="580"/>
      <c r="L48" s="578"/>
      <c r="M48" s="579"/>
      <c r="N48" s="578"/>
      <c r="O48" s="579"/>
      <c r="P48" s="578"/>
      <c r="Q48" s="560">
        <v>4800</v>
      </c>
      <c r="R48" s="489"/>
    </row>
    <row r="49" spans="1:18" s="1" customFormat="1" ht="14.45" customHeight="1" outlineLevel="2" x14ac:dyDescent="0.25">
      <c r="A49" s="557">
        <v>44</v>
      </c>
      <c r="B49" s="556">
        <v>3</v>
      </c>
      <c r="C49" s="557" t="s">
        <v>1816</v>
      </c>
      <c r="D49" s="557" t="s">
        <v>1635</v>
      </c>
      <c r="E49" s="557">
        <v>353</v>
      </c>
      <c r="F49" s="573" t="s">
        <v>490</v>
      </c>
      <c r="G49" s="561">
        <v>3000</v>
      </c>
      <c r="H49" s="578"/>
      <c r="I49" s="579"/>
      <c r="J49" s="580"/>
      <c r="K49" s="580"/>
      <c r="L49" s="578"/>
      <c r="M49" s="579"/>
      <c r="N49" s="578"/>
      <c r="O49" s="579"/>
      <c r="P49" s="578"/>
      <c r="Q49" s="560">
        <v>3000</v>
      </c>
      <c r="R49" s="489"/>
    </row>
    <row r="50" spans="1:18" s="1" customFormat="1" ht="14.45" customHeight="1" outlineLevel="2" x14ac:dyDescent="0.25">
      <c r="A50" s="557">
        <v>45</v>
      </c>
      <c r="B50" s="556">
        <v>3</v>
      </c>
      <c r="C50" s="557" t="s">
        <v>1816</v>
      </c>
      <c r="D50" s="557" t="s">
        <v>1635</v>
      </c>
      <c r="E50" s="557">
        <v>375</v>
      </c>
      <c r="F50" s="573" t="s">
        <v>510</v>
      </c>
      <c r="G50" s="561">
        <v>12000</v>
      </c>
      <c r="H50" s="578"/>
      <c r="I50" s="579"/>
      <c r="J50" s="580"/>
      <c r="K50" s="580"/>
      <c r="L50" s="578"/>
      <c r="M50" s="579"/>
      <c r="N50" s="578"/>
      <c r="O50" s="579"/>
      <c r="P50" s="578"/>
      <c r="Q50" s="560">
        <v>12000</v>
      </c>
      <c r="R50" s="489"/>
    </row>
    <row r="51" spans="1:18" s="1" customFormat="1" ht="14.45" customHeight="1" outlineLevel="2" x14ac:dyDescent="0.25">
      <c r="A51" s="557">
        <v>46</v>
      </c>
      <c r="B51" s="556">
        <v>3</v>
      </c>
      <c r="C51" s="557" t="s">
        <v>1816</v>
      </c>
      <c r="D51" s="557" t="s">
        <v>1635</v>
      </c>
      <c r="E51" s="557">
        <v>383</v>
      </c>
      <c r="F51" s="573" t="s">
        <v>518</v>
      </c>
      <c r="G51" s="561">
        <v>4500</v>
      </c>
      <c r="H51" s="578"/>
      <c r="I51" s="579"/>
      <c r="J51" s="580"/>
      <c r="K51" s="580"/>
      <c r="L51" s="578"/>
      <c r="M51" s="579"/>
      <c r="N51" s="578"/>
      <c r="O51" s="579"/>
      <c r="P51" s="578"/>
      <c r="Q51" s="560">
        <v>4500</v>
      </c>
      <c r="R51" s="489"/>
    </row>
    <row r="52" spans="1:18" s="1" customFormat="1" ht="14.45" customHeight="1" outlineLevel="2" x14ac:dyDescent="0.25">
      <c r="A52" s="557">
        <v>47</v>
      </c>
      <c r="B52" s="556">
        <v>3</v>
      </c>
      <c r="C52" s="557" t="s">
        <v>1816</v>
      </c>
      <c r="D52" s="557" t="s">
        <v>1636</v>
      </c>
      <c r="E52" s="557">
        <v>515</v>
      </c>
      <c r="F52" s="573" t="s">
        <v>592</v>
      </c>
      <c r="G52" s="561">
        <v>10000</v>
      </c>
      <c r="H52" s="578"/>
      <c r="I52" s="579"/>
      <c r="J52" s="580"/>
      <c r="K52" s="580"/>
      <c r="L52" s="578"/>
      <c r="M52" s="579"/>
      <c r="N52" s="578"/>
      <c r="O52" s="579"/>
      <c r="P52" s="578"/>
      <c r="Q52" s="560">
        <v>10000</v>
      </c>
      <c r="R52" s="489"/>
    </row>
    <row r="53" spans="1:18" s="1" customFormat="1" ht="14.45" customHeight="1" outlineLevel="2" x14ac:dyDescent="0.25">
      <c r="A53" s="586"/>
      <c r="B53" s="587">
        <v>3</v>
      </c>
      <c r="C53" s="586" t="s">
        <v>1816</v>
      </c>
      <c r="D53" s="586" t="s">
        <v>1665</v>
      </c>
      <c r="E53" s="586">
        <v>132</v>
      </c>
      <c r="F53" s="588" t="s">
        <v>358</v>
      </c>
      <c r="G53" s="589">
        <v>70499.607056673005</v>
      </c>
      <c r="H53" s="590"/>
      <c r="I53" s="591"/>
      <c r="J53" s="592"/>
      <c r="K53" s="592"/>
      <c r="L53" s="590"/>
      <c r="M53" s="591"/>
      <c r="N53" s="590"/>
      <c r="O53" s="591"/>
      <c r="P53" s="590"/>
      <c r="Q53" s="593">
        <v>70499.607056673005</v>
      </c>
      <c r="R53" s="489"/>
    </row>
    <row r="54" spans="1:18" s="685" customFormat="1" ht="14.45" customHeight="1" outlineLevel="1" x14ac:dyDescent="0.25">
      <c r="A54" s="682"/>
      <c r="B54" s="671" t="s">
        <v>2133</v>
      </c>
      <c r="C54" s="682"/>
      <c r="D54" s="682"/>
      <c r="E54" s="682"/>
      <c r="F54" s="683"/>
      <c r="G54" s="653">
        <f t="shared" ref="G54:Q54" si="2">SUBTOTAL(9,G43:G53)</f>
        <v>609159.61025667307</v>
      </c>
      <c r="H54" s="684">
        <f t="shared" si="2"/>
        <v>0</v>
      </c>
      <c r="I54" s="684">
        <f t="shared" si="2"/>
        <v>0</v>
      </c>
      <c r="J54" s="684">
        <f t="shared" si="2"/>
        <v>0</v>
      </c>
      <c r="K54" s="684">
        <f t="shared" si="2"/>
        <v>0</v>
      </c>
      <c r="L54" s="684">
        <f t="shared" si="2"/>
        <v>0</v>
      </c>
      <c r="M54" s="684">
        <f t="shared" si="2"/>
        <v>0</v>
      </c>
      <c r="N54" s="684">
        <f t="shared" si="2"/>
        <v>0</v>
      </c>
      <c r="O54" s="684">
        <f t="shared" si="2"/>
        <v>0</v>
      </c>
      <c r="P54" s="684">
        <f t="shared" si="2"/>
        <v>0</v>
      </c>
      <c r="Q54" s="653">
        <f t="shared" si="2"/>
        <v>609159.61025667307</v>
      </c>
      <c r="R54" s="672"/>
    </row>
    <row r="55" spans="1:18" s="1" customFormat="1" ht="14.45" customHeight="1" outlineLevel="2" x14ac:dyDescent="0.25">
      <c r="A55" s="599">
        <v>48</v>
      </c>
      <c r="B55" s="600">
        <v>4</v>
      </c>
      <c r="C55" s="599" t="s">
        <v>1828</v>
      </c>
      <c r="D55" s="599">
        <v>1</v>
      </c>
      <c r="E55" s="599">
        <v>113</v>
      </c>
      <c r="F55" s="601" t="s">
        <v>349</v>
      </c>
      <c r="G55" s="602">
        <v>415288.00079999998</v>
      </c>
      <c r="H55" s="603"/>
      <c r="I55" s="604"/>
      <c r="J55" s="605"/>
      <c r="K55" s="605"/>
      <c r="L55" s="603"/>
      <c r="M55" s="604"/>
      <c r="N55" s="603"/>
      <c r="O55" s="604"/>
      <c r="P55" s="603"/>
      <c r="Q55" s="606">
        <v>415288.00079999998</v>
      </c>
      <c r="R55" s="489"/>
    </row>
    <row r="56" spans="1:18" s="1" customFormat="1" ht="14.45" customHeight="1" outlineLevel="2" x14ac:dyDescent="0.25">
      <c r="A56" s="557">
        <v>49</v>
      </c>
      <c r="B56" s="556">
        <v>4</v>
      </c>
      <c r="C56" s="557" t="s">
        <v>1828</v>
      </c>
      <c r="D56" s="557">
        <v>1</v>
      </c>
      <c r="E56" s="557">
        <v>122</v>
      </c>
      <c r="F56" s="573"/>
      <c r="G56" s="561">
        <v>178849.902</v>
      </c>
      <c r="H56" s="578"/>
      <c r="I56" s="579"/>
      <c r="J56" s="580"/>
      <c r="K56" s="580"/>
      <c r="L56" s="578"/>
      <c r="M56" s="579"/>
      <c r="N56" s="578"/>
      <c r="O56" s="579"/>
      <c r="P56" s="578"/>
      <c r="Q56" s="560">
        <v>178849.902</v>
      </c>
      <c r="R56" s="489"/>
    </row>
    <row r="57" spans="1:18" s="1" customFormat="1" ht="14.45" customHeight="1" outlineLevel="2" x14ac:dyDescent="0.25">
      <c r="A57" s="557">
        <v>52</v>
      </c>
      <c r="B57" s="556">
        <v>4</v>
      </c>
      <c r="C57" s="557" t="s">
        <v>1828</v>
      </c>
      <c r="D57" s="557" t="s">
        <v>1665</v>
      </c>
      <c r="E57" s="557">
        <v>152</v>
      </c>
      <c r="F57" s="573" t="s">
        <v>286</v>
      </c>
      <c r="G57" s="561">
        <v>1467398</v>
      </c>
      <c r="H57" s="578"/>
      <c r="I57" s="579">
        <v>0</v>
      </c>
      <c r="J57" s="580">
        <v>0</v>
      </c>
      <c r="K57" s="580">
        <v>0</v>
      </c>
      <c r="L57" s="578">
        <v>0</v>
      </c>
      <c r="M57" s="579">
        <v>0</v>
      </c>
      <c r="N57" s="578">
        <v>0</v>
      </c>
      <c r="O57" s="579">
        <v>0</v>
      </c>
      <c r="P57" s="578">
        <v>0</v>
      </c>
      <c r="Q57" s="560">
        <v>1467398</v>
      </c>
      <c r="R57" s="489"/>
    </row>
    <row r="58" spans="1:18" s="1" customFormat="1" ht="14.45" customHeight="1" outlineLevel="2" x14ac:dyDescent="0.25">
      <c r="A58" s="557">
        <v>53</v>
      </c>
      <c r="B58" s="556">
        <v>4</v>
      </c>
      <c r="C58" s="557" t="s">
        <v>1828</v>
      </c>
      <c r="D58" s="557" t="s">
        <v>1634</v>
      </c>
      <c r="E58" s="557">
        <v>211</v>
      </c>
      <c r="F58" s="573" t="s">
        <v>384</v>
      </c>
      <c r="G58" s="561">
        <v>12000</v>
      </c>
      <c r="H58" s="578"/>
      <c r="I58" s="579">
        <v>0</v>
      </c>
      <c r="J58" s="580">
        <v>0</v>
      </c>
      <c r="K58" s="580">
        <v>0</v>
      </c>
      <c r="L58" s="578">
        <v>0</v>
      </c>
      <c r="M58" s="579">
        <v>0</v>
      </c>
      <c r="N58" s="578">
        <v>0</v>
      </c>
      <c r="O58" s="579">
        <v>0</v>
      </c>
      <c r="P58" s="578">
        <v>0</v>
      </c>
      <c r="Q58" s="560">
        <v>12000</v>
      </c>
      <c r="R58" s="489"/>
    </row>
    <row r="59" spans="1:18" s="1" customFormat="1" ht="14.45" customHeight="1" outlineLevel="2" x14ac:dyDescent="0.25">
      <c r="A59" s="557">
        <v>54</v>
      </c>
      <c r="B59" s="556">
        <v>4</v>
      </c>
      <c r="C59" s="557" t="s">
        <v>1828</v>
      </c>
      <c r="D59" s="557" t="s">
        <v>1634</v>
      </c>
      <c r="E59" s="557">
        <v>212</v>
      </c>
      <c r="F59" s="573" t="s">
        <v>385</v>
      </c>
      <c r="G59" s="561">
        <v>12000</v>
      </c>
      <c r="H59" s="578"/>
      <c r="I59" s="579">
        <v>0</v>
      </c>
      <c r="J59" s="580">
        <v>0</v>
      </c>
      <c r="K59" s="580">
        <v>0</v>
      </c>
      <c r="L59" s="578">
        <v>0</v>
      </c>
      <c r="M59" s="579">
        <v>0</v>
      </c>
      <c r="N59" s="578">
        <v>0</v>
      </c>
      <c r="O59" s="579">
        <v>0</v>
      </c>
      <c r="P59" s="578">
        <v>0</v>
      </c>
      <c r="Q59" s="560">
        <v>12000</v>
      </c>
      <c r="R59" s="489"/>
    </row>
    <row r="60" spans="1:18" s="1" customFormat="1" ht="14.45" customHeight="1" outlineLevel="2" x14ac:dyDescent="0.25">
      <c r="A60" s="557">
        <v>55</v>
      </c>
      <c r="B60" s="556">
        <v>4</v>
      </c>
      <c r="C60" s="557" t="s">
        <v>1828</v>
      </c>
      <c r="D60" s="557" t="s">
        <v>1634</v>
      </c>
      <c r="E60" s="557">
        <v>214</v>
      </c>
      <c r="F60" s="573" t="s">
        <v>387</v>
      </c>
      <c r="G60" s="561">
        <v>1500</v>
      </c>
      <c r="H60" s="578"/>
      <c r="I60" s="579">
        <v>0</v>
      </c>
      <c r="J60" s="580">
        <v>0</v>
      </c>
      <c r="K60" s="580">
        <v>0</v>
      </c>
      <c r="L60" s="578">
        <v>0</v>
      </c>
      <c r="M60" s="579">
        <v>0</v>
      </c>
      <c r="N60" s="578">
        <v>0</v>
      </c>
      <c r="O60" s="579">
        <v>0</v>
      </c>
      <c r="P60" s="578">
        <v>0</v>
      </c>
      <c r="Q60" s="560">
        <v>1500</v>
      </c>
      <c r="R60" s="489"/>
    </row>
    <row r="61" spans="1:18" s="1" customFormat="1" ht="14.45" customHeight="1" outlineLevel="2" x14ac:dyDescent="0.25">
      <c r="A61" s="557">
        <v>56</v>
      </c>
      <c r="B61" s="556">
        <v>4</v>
      </c>
      <c r="C61" s="557" t="s">
        <v>1828</v>
      </c>
      <c r="D61" s="557" t="s">
        <v>1634</v>
      </c>
      <c r="E61" s="557">
        <v>215</v>
      </c>
      <c r="F61" s="573" t="s">
        <v>388</v>
      </c>
      <c r="G61" s="561">
        <v>5000</v>
      </c>
      <c r="H61" s="578"/>
      <c r="I61" s="579">
        <v>0</v>
      </c>
      <c r="J61" s="580">
        <v>0</v>
      </c>
      <c r="K61" s="580">
        <v>0</v>
      </c>
      <c r="L61" s="578">
        <v>0</v>
      </c>
      <c r="M61" s="579">
        <v>0</v>
      </c>
      <c r="N61" s="578">
        <v>0</v>
      </c>
      <c r="O61" s="579">
        <v>0</v>
      </c>
      <c r="P61" s="578">
        <v>0</v>
      </c>
      <c r="Q61" s="560">
        <v>5000</v>
      </c>
      <c r="R61" s="489"/>
    </row>
    <row r="62" spans="1:18" s="1" customFormat="1" ht="14.45" customHeight="1" outlineLevel="2" x14ac:dyDescent="0.25">
      <c r="A62" s="557">
        <v>57</v>
      </c>
      <c r="B62" s="556">
        <v>4</v>
      </c>
      <c r="C62" s="557" t="s">
        <v>1828</v>
      </c>
      <c r="D62" s="557" t="s">
        <v>1634</v>
      </c>
      <c r="E62" s="557">
        <v>221</v>
      </c>
      <c r="F62" s="573" t="s">
        <v>393</v>
      </c>
      <c r="G62" s="561">
        <v>30000</v>
      </c>
      <c r="H62" s="578"/>
      <c r="I62" s="579">
        <v>0</v>
      </c>
      <c r="J62" s="580">
        <v>0</v>
      </c>
      <c r="K62" s="580">
        <v>0</v>
      </c>
      <c r="L62" s="578">
        <v>0</v>
      </c>
      <c r="M62" s="579">
        <v>0</v>
      </c>
      <c r="N62" s="578">
        <v>0</v>
      </c>
      <c r="O62" s="579">
        <v>0</v>
      </c>
      <c r="P62" s="578">
        <v>0</v>
      </c>
      <c r="Q62" s="560">
        <v>30000</v>
      </c>
      <c r="R62" s="489"/>
    </row>
    <row r="63" spans="1:18" s="1" customFormat="1" ht="14.45" customHeight="1" outlineLevel="2" x14ac:dyDescent="0.25">
      <c r="A63" s="557">
        <v>58</v>
      </c>
      <c r="B63" s="556">
        <v>4</v>
      </c>
      <c r="C63" s="557" t="s">
        <v>1828</v>
      </c>
      <c r="D63" s="557" t="s">
        <v>1634</v>
      </c>
      <c r="E63" s="557">
        <v>261</v>
      </c>
      <c r="F63" s="573" t="s">
        <v>425</v>
      </c>
      <c r="G63" s="561">
        <v>60000</v>
      </c>
      <c r="H63" s="578"/>
      <c r="I63" s="579">
        <v>0</v>
      </c>
      <c r="J63" s="580">
        <v>0</v>
      </c>
      <c r="K63" s="580">
        <v>0</v>
      </c>
      <c r="L63" s="578">
        <v>0</v>
      </c>
      <c r="M63" s="579">
        <v>0</v>
      </c>
      <c r="N63" s="578">
        <v>0</v>
      </c>
      <c r="O63" s="579">
        <v>0</v>
      </c>
      <c r="P63" s="578">
        <v>0</v>
      </c>
      <c r="Q63" s="560">
        <v>60000</v>
      </c>
      <c r="R63" s="489"/>
    </row>
    <row r="64" spans="1:18" s="1" customFormat="1" ht="14.45" customHeight="1" outlineLevel="2" x14ac:dyDescent="0.25">
      <c r="A64" s="557">
        <v>59</v>
      </c>
      <c r="B64" s="556">
        <v>4</v>
      </c>
      <c r="C64" s="557" t="s">
        <v>1828</v>
      </c>
      <c r="D64" s="557" t="s">
        <v>1634</v>
      </c>
      <c r="E64" s="557">
        <v>296</v>
      </c>
      <c r="F64" s="573" t="s">
        <v>443</v>
      </c>
      <c r="G64" s="561">
        <v>20000</v>
      </c>
      <c r="H64" s="578"/>
      <c r="I64" s="579">
        <v>0</v>
      </c>
      <c r="J64" s="580">
        <v>0</v>
      </c>
      <c r="K64" s="580">
        <v>0</v>
      </c>
      <c r="L64" s="578">
        <v>0</v>
      </c>
      <c r="M64" s="579">
        <v>0</v>
      </c>
      <c r="N64" s="578">
        <v>0</v>
      </c>
      <c r="O64" s="579">
        <v>0</v>
      </c>
      <c r="P64" s="578">
        <v>0</v>
      </c>
      <c r="Q64" s="560">
        <v>20000</v>
      </c>
      <c r="R64" s="489"/>
    </row>
    <row r="65" spans="1:18" s="1" customFormat="1" ht="14.45" customHeight="1" outlineLevel="2" x14ac:dyDescent="0.25">
      <c r="A65" s="557">
        <v>60</v>
      </c>
      <c r="B65" s="556">
        <v>4</v>
      </c>
      <c r="C65" s="557" t="s">
        <v>1828</v>
      </c>
      <c r="D65" s="557" t="s">
        <v>1635</v>
      </c>
      <c r="E65" s="557">
        <v>315</v>
      </c>
      <c r="F65" s="573" t="s">
        <v>452</v>
      </c>
      <c r="G65" s="561">
        <v>18000</v>
      </c>
      <c r="H65" s="578"/>
      <c r="I65" s="579">
        <v>0</v>
      </c>
      <c r="J65" s="580">
        <v>0</v>
      </c>
      <c r="K65" s="580">
        <v>0</v>
      </c>
      <c r="L65" s="578">
        <v>0</v>
      </c>
      <c r="M65" s="579">
        <v>0</v>
      </c>
      <c r="N65" s="578">
        <v>0</v>
      </c>
      <c r="O65" s="579">
        <v>0</v>
      </c>
      <c r="P65" s="578">
        <v>0</v>
      </c>
      <c r="Q65" s="560">
        <v>18000</v>
      </c>
      <c r="R65" s="489"/>
    </row>
    <row r="66" spans="1:18" s="1" customFormat="1" ht="14.45" customHeight="1" outlineLevel="2" x14ac:dyDescent="0.25">
      <c r="A66" s="557">
        <v>61</v>
      </c>
      <c r="B66" s="556">
        <v>4</v>
      </c>
      <c r="C66" s="557" t="s">
        <v>1828</v>
      </c>
      <c r="D66" s="557" t="s">
        <v>1635</v>
      </c>
      <c r="E66" s="557">
        <v>318</v>
      </c>
      <c r="F66" s="573" t="s">
        <v>455</v>
      </c>
      <c r="G66" s="561">
        <v>4800</v>
      </c>
      <c r="H66" s="578"/>
      <c r="I66" s="579">
        <v>0</v>
      </c>
      <c r="J66" s="580">
        <v>0</v>
      </c>
      <c r="K66" s="580">
        <v>0</v>
      </c>
      <c r="L66" s="578">
        <v>0</v>
      </c>
      <c r="M66" s="579">
        <v>0</v>
      </c>
      <c r="N66" s="578">
        <v>0</v>
      </c>
      <c r="O66" s="579">
        <v>0</v>
      </c>
      <c r="P66" s="578">
        <v>0</v>
      </c>
      <c r="Q66" s="560">
        <v>4800</v>
      </c>
      <c r="R66" s="489"/>
    </row>
    <row r="67" spans="1:18" s="1" customFormat="1" ht="14.45" customHeight="1" outlineLevel="2" x14ac:dyDescent="0.25">
      <c r="A67" s="557">
        <v>62</v>
      </c>
      <c r="B67" s="556">
        <v>4</v>
      </c>
      <c r="C67" s="557" t="s">
        <v>1828</v>
      </c>
      <c r="D67" s="557" t="s">
        <v>1635</v>
      </c>
      <c r="E67" s="557">
        <v>331</v>
      </c>
      <c r="F67" s="573" t="s">
        <v>468</v>
      </c>
      <c r="G67" s="561">
        <v>360000</v>
      </c>
      <c r="H67" s="578"/>
      <c r="I67" s="579">
        <v>0</v>
      </c>
      <c r="J67" s="580">
        <v>0</v>
      </c>
      <c r="K67" s="580">
        <v>0</v>
      </c>
      <c r="L67" s="578">
        <v>0</v>
      </c>
      <c r="M67" s="579">
        <v>0</v>
      </c>
      <c r="N67" s="578">
        <v>0</v>
      </c>
      <c r="O67" s="579">
        <v>0</v>
      </c>
      <c r="P67" s="578">
        <v>0</v>
      </c>
      <c r="Q67" s="560">
        <v>360000</v>
      </c>
      <c r="R67" s="489"/>
    </row>
    <row r="68" spans="1:18" s="1" customFormat="1" ht="14.45" customHeight="1" outlineLevel="2" x14ac:dyDescent="0.25">
      <c r="A68" s="557">
        <v>63</v>
      </c>
      <c r="B68" s="556">
        <v>4</v>
      </c>
      <c r="C68" s="557" t="s">
        <v>1828</v>
      </c>
      <c r="D68" s="557" t="s">
        <v>1635</v>
      </c>
      <c r="E68" s="557">
        <v>353</v>
      </c>
      <c r="F68" s="573" t="s">
        <v>490</v>
      </c>
      <c r="G68" s="561">
        <v>6000</v>
      </c>
      <c r="H68" s="578"/>
      <c r="I68" s="579">
        <v>0</v>
      </c>
      <c r="J68" s="580">
        <v>0</v>
      </c>
      <c r="K68" s="580">
        <v>0</v>
      </c>
      <c r="L68" s="578">
        <v>0</v>
      </c>
      <c r="M68" s="579">
        <v>0</v>
      </c>
      <c r="N68" s="578">
        <v>0</v>
      </c>
      <c r="O68" s="579">
        <v>0</v>
      </c>
      <c r="P68" s="578">
        <v>0</v>
      </c>
      <c r="Q68" s="560">
        <v>6000</v>
      </c>
      <c r="R68" s="489"/>
    </row>
    <row r="69" spans="1:18" s="1" customFormat="1" ht="14.45" customHeight="1" outlineLevel="2" x14ac:dyDescent="0.25">
      <c r="A69" s="557">
        <v>64</v>
      </c>
      <c r="B69" s="556">
        <v>4</v>
      </c>
      <c r="C69" s="557" t="s">
        <v>1828</v>
      </c>
      <c r="D69" s="557" t="s">
        <v>1635</v>
      </c>
      <c r="E69" s="557">
        <v>355</v>
      </c>
      <c r="F69" s="573" t="s">
        <v>492</v>
      </c>
      <c r="G69" s="561">
        <v>10000</v>
      </c>
      <c r="H69" s="578"/>
      <c r="I69" s="579">
        <v>0</v>
      </c>
      <c r="J69" s="580">
        <v>0</v>
      </c>
      <c r="K69" s="580">
        <v>0</v>
      </c>
      <c r="L69" s="578">
        <v>0</v>
      </c>
      <c r="M69" s="579">
        <v>0</v>
      </c>
      <c r="N69" s="578">
        <v>0</v>
      </c>
      <c r="O69" s="579">
        <v>0</v>
      </c>
      <c r="P69" s="578">
        <v>0</v>
      </c>
      <c r="Q69" s="560">
        <v>10000</v>
      </c>
      <c r="R69" s="489"/>
    </row>
    <row r="70" spans="1:18" s="1" customFormat="1" ht="14.45" customHeight="1" outlineLevel="2" x14ac:dyDescent="0.25">
      <c r="A70" s="557">
        <v>65</v>
      </c>
      <c r="B70" s="556">
        <v>4</v>
      </c>
      <c r="C70" s="557" t="s">
        <v>1828</v>
      </c>
      <c r="D70" s="557" t="s">
        <v>1635</v>
      </c>
      <c r="E70" s="557">
        <v>371</v>
      </c>
      <c r="F70" s="573" t="s">
        <v>506</v>
      </c>
      <c r="G70" s="561">
        <v>15000</v>
      </c>
      <c r="H70" s="578"/>
      <c r="I70" s="579">
        <v>0</v>
      </c>
      <c r="J70" s="580">
        <v>0</v>
      </c>
      <c r="K70" s="580">
        <v>0</v>
      </c>
      <c r="L70" s="578">
        <v>0</v>
      </c>
      <c r="M70" s="579">
        <v>0</v>
      </c>
      <c r="N70" s="578">
        <v>0</v>
      </c>
      <c r="O70" s="579">
        <v>0</v>
      </c>
      <c r="P70" s="578">
        <v>0</v>
      </c>
      <c r="Q70" s="560">
        <v>15000</v>
      </c>
      <c r="R70" s="489"/>
    </row>
    <row r="71" spans="1:18" s="1" customFormat="1" ht="14.45" customHeight="1" outlineLevel="2" x14ac:dyDescent="0.25">
      <c r="A71" s="557">
        <v>66</v>
      </c>
      <c r="B71" s="556">
        <v>4</v>
      </c>
      <c r="C71" s="557" t="s">
        <v>1828</v>
      </c>
      <c r="D71" s="557" t="s">
        <v>1635</v>
      </c>
      <c r="E71" s="557">
        <v>375</v>
      </c>
      <c r="F71" s="573" t="s">
        <v>510</v>
      </c>
      <c r="G71" s="561">
        <v>30000</v>
      </c>
      <c r="H71" s="578"/>
      <c r="I71" s="579">
        <v>0</v>
      </c>
      <c r="J71" s="580">
        <v>0</v>
      </c>
      <c r="K71" s="580">
        <v>0</v>
      </c>
      <c r="L71" s="578">
        <v>0</v>
      </c>
      <c r="M71" s="579">
        <v>0</v>
      </c>
      <c r="N71" s="578">
        <v>0</v>
      </c>
      <c r="O71" s="579">
        <v>0</v>
      </c>
      <c r="P71" s="578">
        <v>0</v>
      </c>
      <c r="Q71" s="560">
        <v>30000</v>
      </c>
      <c r="R71" s="489"/>
    </row>
    <row r="72" spans="1:18" s="1" customFormat="1" ht="14.45" customHeight="1" outlineLevel="2" x14ac:dyDescent="0.25">
      <c r="A72" s="557">
        <v>67</v>
      </c>
      <c r="B72" s="556">
        <v>4</v>
      </c>
      <c r="C72" s="557" t="s">
        <v>1828</v>
      </c>
      <c r="D72" s="557" t="s">
        <v>1635</v>
      </c>
      <c r="E72" s="557">
        <v>376</v>
      </c>
      <c r="F72" s="573" t="s">
        <v>511</v>
      </c>
      <c r="G72" s="561">
        <v>1000</v>
      </c>
      <c r="H72" s="578"/>
      <c r="I72" s="579">
        <v>0</v>
      </c>
      <c r="J72" s="580">
        <v>0</v>
      </c>
      <c r="K72" s="580">
        <v>0</v>
      </c>
      <c r="L72" s="578">
        <v>0</v>
      </c>
      <c r="M72" s="579">
        <v>0</v>
      </c>
      <c r="N72" s="578">
        <v>0</v>
      </c>
      <c r="O72" s="579">
        <v>0</v>
      </c>
      <c r="P72" s="578">
        <v>0</v>
      </c>
      <c r="Q72" s="560">
        <v>1000</v>
      </c>
      <c r="R72" s="489"/>
    </row>
    <row r="73" spans="1:18" s="1" customFormat="1" ht="14.45" customHeight="1" outlineLevel="2" x14ac:dyDescent="0.25">
      <c r="A73" s="557"/>
      <c r="B73" s="556">
        <v>4</v>
      </c>
      <c r="C73" s="557" t="s">
        <v>1828</v>
      </c>
      <c r="D73" s="557" t="s">
        <v>1665</v>
      </c>
      <c r="E73" s="557">
        <v>132</v>
      </c>
      <c r="F73" s="573" t="s">
        <v>358</v>
      </c>
      <c r="G73" s="561">
        <v>62577.781112944911</v>
      </c>
      <c r="H73" s="578"/>
      <c r="I73" s="579"/>
      <c r="J73" s="580"/>
      <c r="K73" s="580"/>
      <c r="L73" s="578"/>
      <c r="M73" s="579"/>
      <c r="N73" s="578"/>
      <c r="O73" s="579"/>
      <c r="P73" s="578"/>
      <c r="Q73" s="560">
        <v>62577.781112944911</v>
      </c>
      <c r="R73" s="489"/>
    </row>
    <row r="74" spans="1:18" s="1" customFormat="1" ht="14.45" customHeight="1" outlineLevel="2" x14ac:dyDescent="0.25">
      <c r="A74" s="586"/>
      <c r="B74" s="587">
        <v>4</v>
      </c>
      <c r="C74" s="586" t="s">
        <v>1828</v>
      </c>
      <c r="D74" s="586" t="s">
        <v>1665</v>
      </c>
      <c r="E74" s="586">
        <v>132</v>
      </c>
      <c r="F74" s="588" t="s">
        <v>358</v>
      </c>
      <c r="G74" s="589">
        <v>26950.044301466962</v>
      </c>
      <c r="H74" s="590"/>
      <c r="I74" s="591"/>
      <c r="J74" s="592"/>
      <c r="K74" s="592"/>
      <c r="L74" s="590"/>
      <c r="M74" s="591"/>
      <c r="N74" s="590"/>
      <c r="O74" s="591"/>
      <c r="P74" s="590"/>
      <c r="Q74" s="593">
        <v>26950.044301466962</v>
      </c>
      <c r="R74" s="489"/>
    </row>
    <row r="75" spans="1:18" s="685" customFormat="1" ht="14.45" customHeight="1" outlineLevel="1" x14ac:dyDescent="0.25">
      <c r="A75" s="682"/>
      <c r="B75" s="671" t="s">
        <v>2134</v>
      </c>
      <c r="C75" s="682"/>
      <c r="D75" s="682"/>
      <c r="E75" s="682"/>
      <c r="F75" s="683"/>
      <c r="G75" s="653">
        <f t="shared" ref="G75:Q75" si="3">SUBTOTAL(9,G55:G74)</f>
        <v>2736363.728214412</v>
      </c>
      <c r="H75" s="684">
        <f t="shared" si="3"/>
        <v>0</v>
      </c>
      <c r="I75" s="684">
        <f t="shared" si="3"/>
        <v>0</v>
      </c>
      <c r="J75" s="684">
        <f t="shared" si="3"/>
        <v>0</v>
      </c>
      <c r="K75" s="684">
        <f t="shared" si="3"/>
        <v>0</v>
      </c>
      <c r="L75" s="684">
        <f t="shared" si="3"/>
        <v>0</v>
      </c>
      <c r="M75" s="684">
        <f t="shared" si="3"/>
        <v>0</v>
      </c>
      <c r="N75" s="684">
        <f t="shared" si="3"/>
        <v>0</v>
      </c>
      <c r="O75" s="684">
        <f t="shared" si="3"/>
        <v>0</v>
      </c>
      <c r="P75" s="684">
        <f t="shared" si="3"/>
        <v>0</v>
      </c>
      <c r="Q75" s="653">
        <f t="shared" si="3"/>
        <v>2736363.728214412</v>
      </c>
      <c r="R75" s="672"/>
    </row>
    <row r="76" spans="1:18" s="1" customFormat="1" ht="14.45" customHeight="1" outlineLevel="2" x14ac:dyDescent="0.25">
      <c r="A76" s="599">
        <v>68</v>
      </c>
      <c r="B76" s="600">
        <v>5</v>
      </c>
      <c r="C76" s="599" t="s">
        <v>1831</v>
      </c>
      <c r="D76" s="599">
        <v>1</v>
      </c>
      <c r="E76" s="599">
        <v>113</v>
      </c>
      <c r="F76" s="601" t="s">
        <v>349</v>
      </c>
      <c r="G76" s="602">
        <v>105924.024</v>
      </c>
      <c r="H76" s="603"/>
      <c r="I76" s="604"/>
      <c r="J76" s="605"/>
      <c r="K76" s="605"/>
      <c r="L76" s="603"/>
      <c r="M76" s="604"/>
      <c r="N76" s="603"/>
      <c r="O76" s="604"/>
      <c r="P76" s="603"/>
      <c r="Q76" s="606">
        <v>105924.024</v>
      </c>
      <c r="R76" s="489"/>
    </row>
    <row r="77" spans="1:18" s="1" customFormat="1" ht="14.45" customHeight="1" outlineLevel="2" x14ac:dyDescent="0.25">
      <c r="A77" s="557">
        <v>70</v>
      </c>
      <c r="B77" s="556">
        <v>5</v>
      </c>
      <c r="C77" s="557" t="s">
        <v>1831</v>
      </c>
      <c r="D77" s="557" t="s">
        <v>1634</v>
      </c>
      <c r="E77" s="557">
        <v>211</v>
      </c>
      <c r="F77" s="573" t="s">
        <v>384</v>
      </c>
      <c r="G77" s="561">
        <v>6500</v>
      </c>
      <c r="H77" s="578"/>
      <c r="I77" s="579">
        <v>0</v>
      </c>
      <c r="J77" s="580">
        <v>0</v>
      </c>
      <c r="K77" s="580">
        <v>0</v>
      </c>
      <c r="L77" s="578">
        <v>0</v>
      </c>
      <c r="M77" s="579">
        <v>0</v>
      </c>
      <c r="N77" s="578">
        <v>0</v>
      </c>
      <c r="O77" s="579">
        <v>0</v>
      </c>
      <c r="P77" s="578">
        <v>0</v>
      </c>
      <c r="Q77" s="560">
        <v>6500</v>
      </c>
      <c r="R77" s="489"/>
    </row>
    <row r="78" spans="1:18" s="1" customFormat="1" ht="14.45" customHeight="1" outlineLevel="2" x14ac:dyDescent="0.25">
      <c r="A78" s="557">
        <v>71</v>
      </c>
      <c r="B78" s="556">
        <v>5</v>
      </c>
      <c r="C78" s="557" t="s">
        <v>1831</v>
      </c>
      <c r="D78" s="557" t="s">
        <v>1634</v>
      </c>
      <c r="E78" s="557">
        <v>212</v>
      </c>
      <c r="F78" s="573" t="s">
        <v>385</v>
      </c>
      <c r="G78" s="561">
        <v>6000</v>
      </c>
      <c r="H78" s="578"/>
      <c r="I78" s="579">
        <v>0</v>
      </c>
      <c r="J78" s="580">
        <v>0</v>
      </c>
      <c r="K78" s="580">
        <v>0</v>
      </c>
      <c r="L78" s="578">
        <v>0</v>
      </c>
      <c r="M78" s="579">
        <v>0</v>
      </c>
      <c r="N78" s="578">
        <v>0</v>
      </c>
      <c r="O78" s="579">
        <v>0</v>
      </c>
      <c r="P78" s="578">
        <v>0</v>
      </c>
      <c r="Q78" s="560">
        <v>6000</v>
      </c>
      <c r="R78" s="489"/>
    </row>
    <row r="79" spans="1:18" s="1" customFormat="1" ht="14.45" customHeight="1" outlineLevel="2" x14ac:dyDescent="0.25">
      <c r="A79" s="557">
        <v>72</v>
      </c>
      <c r="B79" s="556">
        <v>5</v>
      </c>
      <c r="C79" s="557" t="s">
        <v>1831</v>
      </c>
      <c r="D79" s="557" t="s">
        <v>1634</v>
      </c>
      <c r="E79" s="557">
        <v>215</v>
      </c>
      <c r="F79" s="573" t="s">
        <v>388</v>
      </c>
      <c r="G79" s="561">
        <v>2000</v>
      </c>
      <c r="H79" s="578"/>
      <c r="I79" s="579">
        <v>0</v>
      </c>
      <c r="J79" s="580">
        <v>0</v>
      </c>
      <c r="K79" s="580">
        <v>0</v>
      </c>
      <c r="L79" s="578">
        <v>0</v>
      </c>
      <c r="M79" s="579">
        <v>0</v>
      </c>
      <c r="N79" s="578">
        <v>0</v>
      </c>
      <c r="O79" s="579">
        <v>0</v>
      </c>
      <c r="P79" s="578">
        <v>0</v>
      </c>
      <c r="Q79" s="560">
        <v>2000</v>
      </c>
      <c r="R79" s="489"/>
    </row>
    <row r="80" spans="1:18" s="1" customFormat="1" ht="14.45" customHeight="1" outlineLevel="2" x14ac:dyDescent="0.25">
      <c r="A80" s="557">
        <v>73</v>
      </c>
      <c r="B80" s="556">
        <v>5</v>
      </c>
      <c r="C80" s="557" t="s">
        <v>1831</v>
      </c>
      <c r="D80" s="557" t="s">
        <v>1634</v>
      </c>
      <c r="E80" s="557">
        <v>217</v>
      </c>
      <c r="F80" s="573" t="s">
        <v>390</v>
      </c>
      <c r="G80" s="561">
        <v>3000</v>
      </c>
      <c r="H80" s="578"/>
      <c r="I80" s="579">
        <v>0</v>
      </c>
      <c r="J80" s="580">
        <v>0</v>
      </c>
      <c r="K80" s="580">
        <v>0</v>
      </c>
      <c r="L80" s="578">
        <v>0</v>
      </c>
      <c r="M80" s="579">
        <v>0</v>
      </c>
      <c r="N80" s="578">
        <v>0</v>
      </c>
      <c r="O80" s="579">
        <v>0</v>
      </c>
      <c r="P80" s="578">
        <v>0</v>
      </c>
      <c r="Q80" s="560">
        <v>3000</v>
      </c>
      <c r="R80" s="489"/>
    </row>
    <row r="81" spans="1:18" s="1" customFormat="1" ht="14.45" customHeight="1" outlineLevel="2" x14ac:dyDescent="0.25">
      <c r="A81" s="557">
        <v>74</v>
      </c>
      <c r="B81" s="556">
        <v>5</v>
      </c>
      <c r="C81" s="557" t="s">
        <v>1831</v>
      </c>
      <c r="D81" s="557" t="s">
        <v>1634</v>
      </c>
      <c r="E81" s="557">
        <v>221</v>
      </c>
      <c r="F81" s="573" t="s">
        <v>393</v>
      </c>
      <c r="G81" s="561">
        <v>1000</v>
      </c>
      <c r="H81" s="578"/>
      <c r="I81" s="579">
        <v>0</v>
      </c>
      <c r="J81" s="580">
        <v>0</v>
      </c>
      <c r="K81" s="580">
        <v>0</v>
      </c>
      <c r="L81" s="578">
        <v>0</v>
      </c>
      <c r="M81" s="579">
        <v>0</v>
      </c>
      <c r="N81" s="578">
        <v>0</v>
      </c>
      <c r="O81" s="579">
        <v>0</v>
      </c>
      <c r="P81" s="578">
        <v>0</v>
      </c>
      <c r="Q81" s="560">
        <v>1000</v>
      </c>
      <c r="R81" s="489"/>
    </row>
    <row r="82" spans="1:18" s="1" customFormat="1" ht="14.45" customHeight="1" outlineLevel="2" x14ac:dyDescent="0.25">
      <c r="A82" s="557">
        <v>75</v>
      </c>
      <c r="B82" s="556">
        <v>5</v>
      </c>
      <c r="C82" s="557" t="s">
        <v>1831</v>
      </c>
      <c r="D82" s="557" t="s">
        <v>1634</v>
      </c>
      <c r="E82" s="557">
        <v>223</v>
      </c>
      <c r="F82" s="573" t="s">
        <v>395</v>
      </c>
      <c r="G82" s="561">
        <v>1000</v>
      </c>
      <c r="H82" s="578"/>
      <c r="I82" s="579">
        <v>0</v>
      </c>
      <c r="J82" s="580">
        <v>0</v>
      </c>
      <c r="K82" s="580">
        <v>0</v>
      </c>
      <c r="L82" s="578">
        <v>0</v>
      </c>
      <c r="M82" s="579">
        <v>0</v>
      </c>
      <c r="N82" s="578">
        <v>0</v>
      </c>
      <c r="O82" s="579">
        <v>0</v>
      </c>
      <c r="P82" s="578">
        <v>0</v>
      </c>
      <c r="Q82" s="560">
        <v>1000</v>
      </c>
      <c r="R82" s="489"/>
    </row>
    <row r="83" spans="1:18" s="1" customFormat="1" ht="14.45" customHeight="1" outlineLevel="2" x14ac:dyDescent="0.25">
      <c r="A83" s="557">
        <v>76</v>
      </c>
      <c r="B83" s="556">
        <v>5</v>
      </c>
      <c r="C83" s="557" t="s">
        <v>1831</v>
      </c>
      <c r="D83" s="557" t="s">
        <v>1634</v>
      </c>
      <c r="E83" s="557">
        <v>244</v>
      </c>
      <c r="F83" s="573" t="s">
        <v>410</v>
      </c>
      <c r="G83" s="561">
        <v>1000</v>
      </c>
      <c r="H83" s="578"/>
      <c r="I83" s="579">
        <v>0</v>
      </c>
      <c r="J83" s="580">
        <v>0</v>
      </c>
      <c r="K83" s="580">
        <v>0</v>
      </c>
      <c r="L83" s="578">
        <v>0</v>
      </c>
      <c r="M83" s="579">
        <v>0</v>
      </c>
      <c r="N83" s="578">
        <v>0</v>
      </c>
      <c r="O83" s="579">
        <v>0</v>
      </c>
      <c r="P83" s="578">
        <v>0</v>
      </c>
      <c r="Q83" s="560">
        <v>1000</v>
      </c>
      <c r="R83" s="489"/>
    </row>
    <row r="84" spans="1:18" s="1" customFormat="1" ht="14.45" customHeight="1" outlineLevel="2" x14ac:dyDescent="0.25">
      <c r="A84" s="557">
        <v>77</v>
      </c>
      <c r="B84" s="556">
        <v>5</v>
      </c>
      <c r="C84" s="557" t="s">
        <v>1831</v>
      </c>
      <c r="D84" s="557" t="s">
        <v>1634</v>
      </c>
      <c r="E84" s="557">
        <v>261</v>
      </c>
      <c r="F84" s="573" t="s">
        <v>425</v>
      </c>
      <c r="G84" s="561">
        <v>20000</v>
      </c>
      <c r="H84" s="578"/>
      <c r="I84" s="579">
        <v>0</v>
      </c>
      <c r="J84" s="580">
        <v>0</v>
      </c>
      <c r="K84" s="580">
        <v>0</v>
      </c>
      <c r="L84" s="578">
        <v>0</v>
      </c>
      <c r="M84" s="579">
        <v>0</v>
      </c>
      <c r="N84" s="578">
        <v>0</v>
      </c>
      <c r="O84" s="579">
        <v>0</v>
      </c>
      <c r="P84" s="578">
        <v>0</v>
      </c>
      <c r="Q84" s="560">
        <v>20000</v>
      </c>
      <c r="R84" s="489"/>
    </row>
    <row r="85" spans="1:18" s="1" customFormat="1" ht="14.45" customHeight="1" outlineLevel="2" x14ac:dyDescent="0.25">
      <c r="A85" s="557">
        <v>78</v>
      </c>
      <c r="B85" s="556">
        <v>5</v>
      </c>
      <c r="C85" s="557" t="s">
        <v>1831</v>
      </c>
      <c r="D85" s="557" t="s">
        <v>1634</v>
      </c>
      <c r="E85" s="557">
        <v>274</v>
      </c>
      <c r="F85" s="573" t="s">
        <v>431</v>
      </c>
      <c r="G85" s="561">
        <v>1000</v>
      </c>
      <c r="H85" s="578"/>
      <c r="I85" s="579">
        <v>0</v>
      </c>
      <c r="J85" s="580">
        <v>0</v>
      </c>
      <c r="K85" s="580">
        <v>0</v>
      </c>
      <c r="L85" s="578">
        <v>0</v>
      </c>
      <c r="M85" s="579">
        <v>0</v>
      </c>
      <c r="N85" s="578">
        <v>0</v>
      </c>
      <c r="O85" s="579">
        <v>0</v>
      </c>
      <c r="P85" s="578">
        <v>0</v>
      </c>
      <c r="Q85" s="560">
        <v>1000</v>
      </c>
      <c r="R85" s="489"/>
    </row>
    <row r="86" spans="1:18" s="1" customFormat="1" ht="14.45" customHeight="1" outlineLevel="2" x14ac:dyDescent="0.25">
      <c r="A86" s="557">
        <v>79</v>
      </c>
      <c r="B86" s="556">
        <v>5</v>
      </c>
      <c r="C86" s="557" t="s">
        <v>1831</v>
      </c>
      <c r="D86" s="557" t="s">
        <v>1635</v>
      </c>
      <c r="E86" s="557">
        <v>334</v>
      </c>
      <c r="F86" s="573" t="s">
        <v>471</v>
      </c>
      <c r="G86" s="561">
        <v>10000</v>
      </c>
      <c r="H86" s="578"/>
      <c r="I86" s="579">
        <v>0</v>
      </c>
      <c r="J86" s="580">
        <v>0</v>
      </c>
      <c r="K86" s="580">
        <v>0</v>
      </c>
      <c r="L86" s="578">
        <v>0</v>
      </c>
      <c r="M86" s="579">
        <v>0</v>
      </c>
      <c r="N86" s="578">
        <v>0</v>
      </c>
      <c r="O86" s="579">
        <v>0</v>
      </c>
      <c r="P86" s="578">
        <v>0</v>
      </c>
      <c r="Q86" s="560">
        <v>10000</v>
      </c>
      <c r="R86" s="489"/>
    </row>
    <row r="87" spans="1:18" s="1" customFormat="1" ht="14.45" customHeight="1" outlineLevel="2" x14ac:dyDescent="0.25">
      <c r="A87" s="557">
        <v>80</v>
      </c>
      <c r="B87" s="556">
        <v>5</v>
      </c>
      <c r="C87" s="557" t="s">
        <v>1831</v>
      </c>
      <c r="D87" s="557" t="s">
        <v>1635</v>
      </c>
      <c r="E87" s="557">
        <v>372</v>
      </c>
      <c r="F87" s="573" t="s">
        <v>507</v>
      </c>
      <c r="G87" s="561">
        <v>4000</v>
      </c>
      <c r="H87" s="578"/>
      <c r="I87" s="579">
        <v>0</v>
      </c>
      <c r="J87" s="580">
        <v>0</v>
      </c>
      <c r="K87" s="580">
        <v>0</v>
      </c>
      <c r="L87" s="578">
        <v>0</v>
      </c>
      <c r="M87" s="579">
        <v>0</v>
      </c>
      <c r="N87" s="578">
        <v>0</v>
      </c>
      <c r="O87" s="579">
        <v>0</v>
      </c>
      <c r="P87" s="578">
        <v>0</v>
      </c>
      <c r="Q87" s="560">
        <v>4000</v>
      </c>
      <c r="R87" s="489"/>
    </row>
    <row r="88" spans="1:18" s="1" customFormat="1" ht="14.45" customHeight="1" outlineLevel="2" x14ac:dyDescent="0.25">
      <c r="A88" s="557">
        <v>81</v>
      </c>
      <c r="B88" s="556">
        <v>5</v>
      </c>
      <c r="C88" s="557" t="s">
        <v>1831</v>
      </c>
      <c r="D88" s="557" t="s">
        <v>1635</v>
      </c>
      <c r="E88" s="557">
        <v>375</v>
      </c>
      <c r="F88" s="573" t="s">
        <v>510</v>
      </c>
      <c r="G88" s="561">
        <v>4000</v>
      </c>
      <c r="H88" s="578"/>
      <c r="I88" s="579">
        <v>0</v>
      </c>
      <c r="J88" s="580">
        <v>0</v>
      </c>
      <c r="K88" s="580">
        <v>0</v>
      </c>
      <c r="L88" s="578">
        <v>0</v>
      </c>
      <c r="M88" s="579">
        <v>0</v>
      </c>
      <c r="N88" s="578">
        <v>0</v>
      </c>
      <c r="O88" s="579">
        <v>0</v>
      </c>
      <c r="P88" s="578">
        <v>0</v>
      </c>
      <c r="Q88" s="560">
        <v>4000</v>
      </c>
      <c r="R88" s="489"/>
    </row>
    <row r="89" spans="1:18" s="1" customFormat="1" ht="14.45" customHeight="1" outlineLevel="2" x14ac:dyDescent="0.25">
      <c r="A89" s="557">
        <v>82</v>
      </c>
      <c r="B89" s="556">
        <v>5</v>
      </c>
      <c r="C89" s="557" t="s">
        <v>1831</v>
      </c>
      <c r="D89" s="557" t="s">
        <v>1635</v>
      </c>
      <c r="E89" s="557">
        <v>382</v>
      </c>
      <c r="F89" s="573" t="s">
        <v>517</v>
      </c>
      <c r="G89" s="561">
        <v>10000</v>
      </c>
      <c r="H89" s="578"/>
      <c r="I89" s="579">
        <v>0</v>
      </c>
      <c r="J89" s="580">
        <v>0</v>
      </c>
      <c r="K89" s="580">
        <v>0</v>
      </c>
      <c r="L89" s="578">
        <v>0</v>
      </c>
      <c r="M89" s="579">
        <v>0</v>
      </c>
      <c r="N89" s="578">
        <v>0</v>
      </c>
      <c r="O89" s="579">
        <v>0</v>
      </c>
      <c r="P89" s="578">
        <v>0</v>
      </c>
      <c r="Q89" s="560">
        <v>10000</v>
      </c>
      <c r="R89" s="489"/>
    </row>
    <row r="90" spans="1:18" s="1" customFormat="1" ht="14.45" customHeight="1" outlineLevel="2" x14ac:dyDescent="0.25">
      <c r="A90" s="557">
        <v>83</v>
      </c>
      <c r="B90" s="556">
        <v>5</v>
      </c>
      <c r="C90" s="557" t="s">
        <v>1831</v>
      </c>
      <c r="D90" s="557" t="s">
        <v>1635</v>
      </c>
      <c r="E90" s="557">
        <v>383</v>
      </c>
      <c r="F90" s="573" t="s">
        <v>518</v>
      </c>
      <c r="G90" s="561">
        <v>2000</v>
      </c>
      <c r="H90" s="578"/>
      <c r="I90" s="579">
        <v>0</v>
      </c>
      <c r="J90" s="580">
        <v>0</v>
      </c>
      <c r="K90" s="580">
        <v>0</v>
      </c>
      <c r="L90" s="578">
        <v>0</v>
      </c>
      <c r="M90" s="579">
        <v>0</v>
      </c>
      <c r="N90" s="578">
        <v>0</v>
      </c>
      <c r="O90" s="579">
        <v>0</v>
      </c>
      <c r="P90" s="578">
        <v>0</v>
      </c>
      <c r="Q90" s="560">
        <v>2000</v>
      </c>
      <c r="R90" s="489"/>
    </row>
    <row r="91" spans="1:18" s="1" customFormat="1" ht="14.45" customHeight="1" outlineLevel="2" x14ac:dyDescent="0.25">
      <c r="A91" s="557">
        <v>84</v>
      </c>
      <c r="B91" s="556">
        <v>5</v>
      </c>
      <c r="C91" s="557" t="s">
        <v>1831</v>
      </c>
      <c r="D91" s="557" t="s">
        <v>1636</v>
      </c>
      <c r="E91" s="557">
        <v>511</v>
      </c>
      <c r="F91" s="573" t="s">
        <v>588</v>
      </c>
      <c r="G91" s="561">
        <v>11204</v>
      </c>
      <c r="H91" s="578"/>
      <c r="I91" s="579">
        <v>0</v>
      </c>
      <c r="J91" s="580">
        <v>0</v>
      </c>
      <c r="K91" s="580">
        <v>0</v>
      </c>
      <c r="L91" s="578">
        <v>0</v>
      </c>
      <c r="M91" s="579">
        <v>0</v>
      </c>
      <c r="N91" s="578">
        <v>0</v>
      </c>
      <c r="O91" s="579">
        <v>0</v>
      </c>
      <c r="P91" s="578">
        <v>0</v>
      </c>
      <c r="Q91" s="560">
        <v>11204</v>
      </c>
      <c r="R91" s="489"/>
    </row>
    <row r="92" spans="1:18" s="1" customFormat="1" ht="14.45" customHeight="1" outlineLevel="2" x14ac:dyDescent="0.25">
      <c r="A92" s="557">
        <v>85</v>
      </c>
      <c r="B92" s="556">
        <v>5</v>
      </c>
      <c r="C92" s="557" t="s">
        <v>1831</v>
      </c>
      <c r="D92" s="557" t="s">
        <v>1636</v>
      </c>
      <c r="E92" s="557">
        <v>591</v>
      </c>
      <c r="F92" s="573" t="s">
        <v>636</v>
      </c>
      <c r="G92" s="561">
        <v>5000</v>
      </c>
      <c r="H92" s="578"/>
      <c r="I92" s="579">
        <v>0</v>
      </c>
      <c r="J92" s="580">
        <v>0</v>
      </c>
      <c r="K92" s="580">
        <v>0</v>
      </c>
      <c r="L92" s="578">
        <v>0</v>
      </c>
      <c r="M92" s="579">
        <v>0</v>
      </c>
      <c r="N92" s="578">
        <v>0</v>
      </c>
      <c r="O92" s="579">
        <v>0</v>
      </c>
      <c r="P92" s="578">
        <v>0</v>
      </c>
      <c r="Q92" s="560">
        <v>5000</v>
      </c>
      <c r="R92" s="489"/>
    </row>
    <row r="93" spans="1:18" s="1" customFormat="1" ht="14.45" customHeight="1" outlineLevel="2" x14ac:dyDescent="0.25">
      <c r="A93" s="586"/>
      <c r="B93" s="587">
        <v>5</v>
      </c>
      <c r="C93" s="586" t="s">
        <v>1831</v>
      </c>
      <c r="D93" s="586" t="s">
        <v>1665</v>
      </c>
      <c r="E93" s="586">
        <v>132</v>
      </c>
      <c r="F93" s="588" t="s">
        <v>358</v>
      </c>
      <c r="G93" s="589">
        <v>15961.189284798433</v>
      </c>
      <c r="H93" s="590"/>
      <c r="I93" s="591"/>
      <c r="J93" s="592"/>
      <c r="K93" s="592"/>
      <c r="L93" s="590"/>
      <c r="M93" s="591"/>
      <c r="N93" s="590"/>
      <c r="O93" s="591"/>
      <c r="P93" s="590"/>
      <c r="Q93" s="593">
        <v>15961.189284798433</v>
      </c>
      <c r="R93" s="489"/>
    </row>
    <row r="94" spans="1:18" s="685" customFormat="1" ht="14.45" customHeight="1" outlineLevel="1" x14ac:dyDescent="0.25">
      <c r="A94" s="682"/>
      <c r="B94" s="671" t="s">
        <v>2135</v>
      </c>
      <c r="C94" s="682"/>
      <c r="D94" s="682"/>
      <c r="E94" s="682"/>
      <c r="F94" s="683"/>
      <c r="G94" s="653">
        <f t="shared" ref="G94:Q94" si="4">SUBTOTAL(9,G76:G93)</f>
        <v>209589.21328479843</v>
      </c>
      <c r="H94" s="684">
        <f t="shared" si="4"/>
        <v>0</v>
      </c>
      <c r="I94" s="684">
        <f t="shared" si="4"/>
        <v>0</v>
      </c>
      <c r="J94" s="684">
        <f t="shared" si="4"/>
        <v>0</v>
      </c>
      <c r="K94" s="684">
        <f t="shared" si="4"/>
        <v>0</v>
      </c>
      <c r="L94" s="684">
        <f t="shared" si="4"/>
        <v>0</v>
      </c>
      <c r="M94" s="684">
        <f t="shared" si="4"/>
        <v>0</v>
      </c>
      <c r="N94" s="684">
        <f t="shared" si="4"/>
        <v>0</v>
      </c>
      <c r="O94" s="684">
        <f t="shared" si="4"/>
        <v>0</v>
      </c>
      <c r="P94" s="684">
        <f t="shared" si="4"/>
        <v>0</v>
      </c>
      <c r="Q94" s="653">
        <f t="shared" si="4"/>
        <v>209589.21328479843</v>
      </c>
      <c r="R94" s="672"/>
    </row>
    <row r="95" spans="1:18" s="1" customFormat="1" ht="14.45" customHeight="1" outlineLevel="2" x14ac:dyDescent="0.25">
      <c r="A95" s="599">
        <v>445</v>
      </c>
      <c r="B95" s="600">
        <v>6</v>
      </c>
      <c r="C95" s="599" t="s">
        <v>1826</v>
      </c>
      <c r="D95" s="599">
        <v>1</v>
      </c>
      <c r="E95" s="599">
        <v>113</v>
      </c>
      <c r="F95" s="601" t="s">
        <v>349</v>
      </c>
      <c r="G95" s="602">
        <v>506591.00640000007</v>
      </c>
      <c r="H95" s="603"/>
      <c r="I95" s="604"/>
      <c r="J95" s="605"/>
      <c r="K95" s="605"/>
      <c r="L95" s="603"/>
      <c r="M95" s="604"/>
      <c r="N95" s="603"/>
      <c r="O95" s="604"/>
      <c r="P95" s="603"/>
      <c r="Q95" s="606">
        <v>506591.00640000007</v>
      </c>
      <c r="R95" s="489"/>
    </row>
    <row r="96" spans="1:18" s="1" customFormat="1" ht="14.45" customHeight="1" outlineLevel="2" x14ac:dyDescent="0.25">
      <c r="A96" s="557">
        <v>449</v>
      </c>
      <c r="B96" s="556">
        <v>6</v>
      </c>
      <c r="C96" s="557" t="s">
        <v>1826</v>
      </c>
      <c r="D96" s="557" t="s">
        <v>1634</v>
      </c>
      <c r="E96" s="557">
        <v>211</v>
      </c>
      <c r="F96" s="573" t="s">
        <v>384</v>
      </c>
      <c r="G96" s="561">
        <v>15000</v>
      </c>
      <c r="H96" s="578"/>
      <c r="I96" s="579">
        <v>0</v>
      </c>
      <c r="J96" s="580">
        <v>0</v>
      </c>
      <c r="K96" s="580">
        <v>0</v>
      </c>
      <c r="L96" s="578">
        <v>0</v>
      </c>
      <c r="M96" s="579">
        <v>0</v>
      </c>
      <c r="N96" s="578">
        <v>0</v>
      </c>
      <c r="O96" s="579">
        <v>0</v>
      </c>
      <c r="P96" s="578">
        <v>0</v>
      </c>
      <c r="Q96" s="560">
        <v>15000</v>
      </c>
      <c r="R96" s="489"/>
    </row>
    <row r="97" spans="1:18" s="1" customFormat="1" ht="14.45" customHeight="1" outlineLevel="2" x14ac:dyDescent="0.25">
      <c r="A97" s="557">
        <v>452</v>
      </c>
      <c r="B97" s="556">
        <v>6</v>
      </c>
      <c r="C97" s="557" t="s">
        <v>1826</v>
      </c>
      <c r="D97" s="557" t="s">
        <v>1634</v>
      </c>
      <c r="E97" s="557">
        <v>212</v>
      </c>
      <c r="F97" s="573" t="s">
        <v>385</v>
      </c>
      <c r="G97" s="561">
        <v>6000</v>
      </c>
      <c r="H97" s="578"/>
      <c r="I97" s="579">
        <v>0</v>
      </c>
      <c r="J97" s="580">
        <v>0</v>
      </c>
      <c r="K97" s="580">
        <v>0</v>
      </c>
      <c r="L97" s="578">
        <v>0</v>
      </c>
      <c r="M97" s="579">
        <v>0</v>
      </c>
      <c r="N97" s="578">
        <v>0</v>
      </c>
      <c r="O97" s="579">
        <v>0</v>
      </c>
      <c r="P97" s="578">
        <v>0</v>
      </c>
      <c r="Q97" s="560">
        <v>6000</v>
      </c>
      <c r="R97" s="489"/>
    </row>
    <row r="98" spans="1:18" s="1" customFormat="1" ht="14.45" customHeight="1" outlineLevel="2" x14ac:dyDescent="0.25">
      <c r="A98" s="557">
        <v>456</v>
      </c>
      <c r="B98" s="556">
        <v>6</v>
      </c>
      <c r="C98" s="557" t="s">
        <v>1826</v>
      </c>
      <c r="D98" s="557" t="s">
        <v>1634</v>
      </c>
      <c r="E98" s="557">
        <v>218</v>
      </c>
      <c r="F98" s="573" t="s">
        <v>391</v>
      </c>
      <c r="G98" s="561">
        <v>10000</v>
      </c>
      <c r="H98" s="578"/>
      <c r="I98" s="579">
        <v>0</v>
      </c>
      <c r="J98" s="580">
        <v>0</v>
      </c>
      <c r="K98" s="580">
        <v>0</v>
      </c>
      <c r="L98" s="578">
        <v>0</v>
      </c>
      <c r="M98" s="579">
        <v>0</v>
      </c>
      <c r="N98" s="578">
        <v>0</v>
      </c>
      <c r="O98" s="579">
        <v>0</v>
      </c>
      <c r="P98" s="578">
        <v>0</v>
      </c>
      <c r="Q98" s="560">
        <v>10000</v>
      </c>
      <c r="R98" s="489"/>
    </row>
    <row r="99" spans="1:18" s="1" customFormat="1" ht="14.45" customHeight="1" outlineLevel="2" x14ac:dyDescent="0.25">
      <c r="A99" s="557">
        <v>468</v>
      </c>
      <c r="B99" s="556">
        <v>6</v>
      </c>
      <c r="C99" s="557" t="s">
        <v>1826</v>
      </c>
      <c r="D99" s="557" t="s">
        <v>1634</v>
      </c>
      <c r="E99" s="557">
        <v>261</v>
      </c>
      <c r="F99" s="573" t="s">
        <v>425</v>
      </c>
      <c r="G99" s="561">
        <v>9600</v>
      </c>
      <c r="H99" s="578"/>
      <c r="I99" s="579">
        <v>0</v>
      </c>
      <c r="J99" s="580">
        <v>0</v>
      </c>
      <c r="K99" s="580">
        <v>0</v>
      </c>
      <c r="L99" s="578">
        <v>0</v>
      </c>
      <c r="M99" s="579">
        <v>0</v>
      </c>
      <c r="N99" s="578">
        <v>0</v>
      </c>
      <c r="O99" s="579">
        <v>0</v>
      </c>
      <c r="P99" s="578">
        <v>0</v>
      </c>
      <c r="Q99" s="560">
        <v>9600</v>
      </c>
      <c r="R99" s="489"/>
    </row>
    <row r="100" spans="1:18" s="1" customFormat="1" ht="14.45" customHeight="1" outlineLevel="2" x14ac:dyDescent="0.25">
      <c r="A100" s="557">
        <v>473</v>
      </c>
      <c r="B100" s="556">
        <v>6</v>
      </c>
      <c r="C100" s="557" t="s">
        <v>1826</v>
      </c>
      <c r="D100" s="557" t="s">
        <v>1634</v>
      </c>
      <c r="E100" s="557">
        <v>294</v>
      </c>
      <c r="F100" s="573" t="s">
        <v>441</v>
      </c>
      <c r="G100" s="561">
        <v>2000</v>
      </c>
      <c r="H100" s="578"/>
      <c r="I100" s="579">
        <v>0</v>
      </c>
      <c r="J100" s="580">
        <v>0</v>
      </c>
      <c r="K100" s="580">
        <v>0</v>
      </c>
      <c r="L100" s="578">
        <v>0</v>
      </c>
      <c r="M100" s="579">
        <v>0</v>
      </c>
      <c r="N100" s="578">
        <v>0</v>
      </c>
      <c r="O100" s="579">
        <v>0</v>
      </c>
      <c r="P100" s="578">
        <v>0</v>
      </c>
      <c r="Q100" s="560">
        <v>2000</v>
      </c>
      <c r="R100" s="489"/>
    </row>
    <row r="101" spans="1:18" s="1" customFormat="1" ht="14.45" customHeight="1" outlineLevel="2" x14ac:dyDescent="0.25">
      <c r="A101" s="557">
        <v>475</v>
      </c>
      <c r="B101" s="556">
        <v>6</v>
      </c>
      <c r="C101" s="557" t="s">
        <v>1826</v>
      </c>
      <c r="D101" s="557" t="s">
        <v>1635</v>
      </c>
      <c r="E101" s="557">
        <v>314</v>
      </c>
      <c r="F101" s="573" t="s">
        <v>451</v>
      </c>
      <c r="G101" s="561">
        <v>18000</v>
      </c>
      <c r="H101" s="578"/>
      <c r="I101" s="579">
        <v>0</v>
      </c>
      <c r="J101" s="580">
        <v>0</v>
      </c>
      <c r="K101" s="580">
        <v>0</v>
      </c>
      <c r="L101" s="578">
        <v>0</v>
      </c>
      <c r="M101" s="579">
        <v>0</v>
      </c>
      <c r="N101" s="578">
        <v>0</v>
      </c>
      <c r="O101" s="579">
        <v>0</v>
      </c>
      <c r="P101" s="578">
        <v>0</v>
      </c>
      <c r="Q101" s="560">
        <v>18000</v>
      </c>
      <c r="R101" s="489"/>
    </row>
    <row r="102" spans="1:18" s="1" customFormat="1" ht="14.45" customHeight="1" outlineLevel="2" x14ac:dyDescent="0.25">
      <c r="A102" s="557">
        <v>477</v>
      </c>
      <c r="B102" s="556">
        <v>6</v>
      </c>
      <c r="C102" s="557" t="s">
        <v>1826</v>
      </c>
      <c r="D102" s="557" t="s">
        <v>1635</v>
      </c>
      <c r="E102" s="557">
        <v>323</v>
      </c>
      <c r="F102" s="573" t="s">
        <v>460</v>
      </c>
      <c r="G102" s="561">
        <v>15000</v>
      </c>
      <c r="H102" s="578"/>
      <c r="I102" s="579">
        <v>0</v>
      </c>
      <c r="J102" s="580">
        <v>0</v>
      </c>
      <c r="K102" s="580">
        <v>0</v>
      </c>
      <c r="L102" s="578">
        <v>0</v>
      </c>
      <c r="M102" s="579">
        <v>0</v>
      </c>
      <c r="N102" s="578">
        <v>0</v>
      </c>
      <c r="O102" s="579">
        <v>0</v>
      </c>
      <c r="P102" s="578">
        <v>0</v>
      </c>
      <c r="Q102" s="560">
        <v>15000</v>
      </c>
      <c r="R102" s="489"/>
    </row>
    <row r="103" spans="1:18" s="1" customFormat="1" ht="14.45" customHeight="1" outlineLevel="2" x14ac:dyDescent="0.25">
      <c r="A103" s="557">
        <v>479</v>
      </c>
      <c r="B103" s="556">
        <v>6</v>
      </c>
      <c r="C103" s="557" t="s">
        <v>1826</v>
      </c>
      <c r="D103" s="557" t="s">
        <v>1635</v>
      </c>
      <c r="E103" s="557">
        <v>353</v>
      </c>
      <c r="F103" s="573" t="s">
        <v>490</v>
      </c>
      <c r="G103" s="561">
        <v>5000</v>
      </c>
      <c r="H103" s="578"/>
      <c r="I103" s="579">
        <v>0</v>
      </c>
      <c r="J103" s="580">
        <v>0</v>
      </c>
      <c r="K103" s="580">
        <v>0</v>
      </c>
      <c r="L103" s="578">
        <v>0</v>
      </c>
      <c r="M103" s="579">
        <v>0</v>
      </c>
      <c r="N103" s="578">
        <v>0</v>
      </c>
      <c r="O103" s="579">
        <v>0</v>
      </c>
      <c r="P103" s="578">
        <v>0</v>
      </c>
      <c r="Q103" s="560">
        <v>5000</v>
      </c>
      <c r="R103" s="489"/>
    </row>
    <row r="104" spans="1:18" s="1" customFormat="1" ht="14.45" customHeight="1" outlineLevel="2" x14ac:dyDescent="0.25">
      <c r="A104" s="557">
        <v>487</v>
      </c>
      <c r="B104" s="556">
        <v>6</v>
      </c>
      <c r="C104" s="557" t="s">
        <v>1826</v>
      </c>
      <c r="D104" s="557" t="s">
        <v>1635</v>
      </c>
      <c r="E104" s="557">
        <v>375</v>
      </c>
      <c r="F104" s="573" t="s">
        <v>510</v>
      </c>
      <c r="G104" s="561">
        <v>2000</v>
      </c>
      <c r="H104" s="578"/>
      <c r="I104" s="579">
        <v>0</v>
      </c>
      <c r="J104" s="580">
        <v>0</v>
      </c>
      <c r="K104" s="580">
        <v>0</v>
      </c>
      <c r="L104" s="578">
        <v>0</v>
      </c>
      <c r="M104" s="579">
        <v>0</v>
      </c>
      <c r="N104" s="578">
        <v>0</v>
      </c>
      <c r="O104" s="579">
        <v>0</v>
      </c>
      <c r="P104" s="578">
        <v>0</v>
      </c>
      <c r="Q104" s="560">
        <v>2000</v>
      </c>
      <c r="R104" s="489"/>
    </row>
    <row r="105" spans="1:18" s="1" customFormat="1" ht="14.45" customHeight="1" outlineLevel="2" x14ac:dyDescent="0.25">
      <c r="A105" s="557">
        <v>488</v>
      </c>
      <c r="B105" s="556">
        <v>6</v>
      </c>
      <c r="C105" s="557" t="s">
        <v>1826</v>
      </c>
      <c r="D105" s="557" t="s">
        <v>1635</v>
      </c>
      <c r="E105" s="557">
        <v>382</v>
      </c>
      <c r="F105" s="573" t="s">
        <v>517</v>
      </c>
      <c r="G105" s="561">
        <v>8000</v>
      </c>
      <c r="H105" s="578"/>
      <c r="I105" s="579">
        <v>0</v>
      </c>
      <c r="J105" s="580">
        <v>0</v>
      </c>
      <c r="K105" s="580">
        <v>0</v>
      </c>
      <c r="L105" s="578">
        <v>0</v>
      </c>
      <c r="M105" s="579">
        <v>0</v>
      </c>
      <c r="N105" s="578">
        <v>0</v>
      </c>
      <c r="O105" s="579">
        <v>0</v>
      </c>
      <c r="P105" s="578">
        <v>0</v>
      </c>
      <c r="Q105" s="560">
        <v>8000</v>
      </c>
      <c r="R105" s="489"/>
    </row>
    <row r="106" spans="1:18" s="1" customFormat="1" outlineLevel="2" x14ac:dyDescent="0.25">
      <c r="A106" s="557">
        <v>492</v>
      </c>
      <c r="B106" s="556">
        <v>6</v>
      </c>
      <c r="C106" s="557" t="s">
        <v>1826</v>
      </c>
      <c r="D106" s="557" t="s">
        <v>1636</v>
      </c>
      <c r="E106" s="557">
        <v>511</v>
      </c>
      <c r="F106" s="573" t="s">
        <v>588</v>
      </c>
      <c r="G106" s="561">
        <v>12000</v>
      </c>
      <c r="H106" s="578"/>
      <c r="I106" s="579">
        <v>0</v>
      </c>
      <c r="J106" s="580">
        <v>0</v>
      </c>
      <c r="K106" s="580">
        <v>0</v>
      </c>
      <c r="L106" s="578">
        <v>0</v>
      </c>
      <c r="M106" s="579">
        <v>0</v>
      </c>
      <c r="N106" s="578">
        <v>0</v>
      </c>
      <c r="O106" s="579">
        <v>0</v>
      </c>
      <c r="P106" s="578">
        <v>0</v>
      </c>
      <c r="Q106" s="560">
        <v>12000</v>
      </c>
      <c r="R106" s="489"/>
    </row>
    <row r="107" spans="1:18" s="1" customFormat="1" ht="14.45" customHeight="1" outlineLevel="2" x14ac:dyDescent="0.25">
      <c r="A107" s="557">
        <v>495</v>
      </c>
      <c r="B107" s="556">
        <v>6</v>
      </c>
      <c r="C107" s="557" t="s">
        <v>1826</v>
      </c>
      <c r="D107" s="557" t="s">
        <v>1636</v>
      </c>
      <c r="E107" s="557">
        <v>515</v>
      </c>
      <c r="F107" s="573" t="s">
        <v>592</v>
      </c>
      <c r="G107" s="561">
        <v>12000</v>
      </c>
      <c r="H107" s="578"/>
      <c r="I107" s="579">
        <v>0</v>
      </c>
      <c r="J107" s="580">
        <v>0</v>
      </c>
      <c r="K107" s="580">
        <v>0</v>
      </c>
      <c r="L107" s="578">
        <v>0</v>
      </c>
      <c r="M107" s="579">
        <v>0</v>
      </c>
      <c r="N107" s="578">
        <v>0</v>
      </c>
      <c r="O107" s="579">
        <v>0</v>
      </c>
      <c r="P107" s="578">
        <v>0</v>
      </c>
      <c r="Q107" s="560">
        <v>12000</v>
      </c>
      <c r="R107" s="489"/>
    </row>
    <row r="108" spans="1:18" s="1" customFormat="1" ht="14.45" customHeight="1" outlineLevel="2" x14ac:dyDescent="0.25">
      <c r="A108" s="586"/>
      <c r="B108" s="587">
        <v>6</v>
      </c>
      <c r="C108" s="586" t="s">
        <v>1826</v>
      </c>
      <c r="D108" s="586" t="s">
        <v>1665</v>
      </c>
      <c r="E108" s="586">
        <v>132</v>
      </c>
      <c r="F108" s="588" t="s">
        <v>358</v>
      </c>
      <c r="G108" s="589">
        <v>76335.798412708857</v>
      </c>
      <c r="H108" s="590"/>
      <c r="I108" s="591"/>
      <c r="J108" s="592"/>
      <c r="K108" s="592"/>
      <c r="L108" s="590"/>
      <c r="M108" s="591"/>
      <c r="N108" s="590"/>
      <c r="O108" s="591"/>
      <c r="P108" s="590"/>
      <c r="Q108" s="593">
        <v>76335.798412708857</v>
      </c>
      <c r="R108" s="489"/>
    </row>
    <row r="109" spans="1:18" s="685" customFormat="1" ht="14.45" customHeight="1" outlineLevel="1" x14ac:dyDescent="0.25">
      <c r="A109" s="682"/>
      <c r="B109" s="671" t="s">
        <v>2136</v>
      </c>
      <c r="C109" s="682"/>
      <c r="D109" s="682"/>
      <c r="E109" s="682"/>
      <c r="F109" s="683"/>
      <c r="G109" s="653">
        <f t="shared" ref="G109:Q109" si="5">SUBTOTAL(9,G95:G108)</f>
        <v>697526.80481270887</v>
      </c>
      <c r="H109" s="684">
        <f t="shared" si="5"/>
        <v>0</v>
      </c>
      <c r="I109" s="684">
        <f t="shared" si="5"/>
        <v>0</v>
      </c>
      <c r="J109" s="684">
        <f t="shared" si="5"/>
        <v>0</v>
      </c>
      <c r="K109" s="684">
        <f t="shared" si="5"/>
        <v>0</v>
      </c>
      <c r="L109" s="684">
        <f t="shared" si="5"/>
        <v>0</v>
      </c>
      <c r="M109" s="684">
        <f t="shared" si="5"/>
        <v>0</v>
      </c>
      <c r="N109" s="684">
        <f t="shared" si="5"/>
        <v>0</v>
      </c>
      <c r="O109" s="684">
        <f t="shared" si="5"/>
        <v>0</v>
      </c>
      <c r="P109" s="684">
        <f t="shared" si="5"/>
        <v>0</v>
      </c>
      <c r="Q109" s="653">
        <f t="shared" si="5"/>
        <v>697526.80481270887</v>
      </c>
      <c r="R109" s="672"/>
    </row>
    <row r="110" spans="1:18" s="1" customFormat="1" ht="14.45" customHeight="1" outlineLevel="2" x14ac:dyDescent="0.25">
      <c r="A110" s="599">
        <v>86</v>
      </c>
      <c r="B110" s="600">
        <v>7</v>
      </c>
      <c r="C110" s="599" t="s">
        <v>1819</v>
      </c>
      <c r="D110" s="599">
        <v>1</v>
      </c>
      <c r="E110" s="599">
        <v>113</v>
      </c>
      <c r="F110" s="601" t="s">
        <v>349</v>
      </c>
      <c r="G110" s="602">
        <v>437754.41519999999</v>
      </c>
      <c r="H110" s="603"/>
      <c r="I110" s="604"/>
      <c r="J110" s="605"/>
      <c r="K110" s="605"/>
      <c r="L110" s="603"/>
      <c r="M110" s="604"/>
      <c r="N110" s="603"/>
      <c r="O110" s="604"/>
      <c r="P110" s="603"/>
      <c r="Q110" s="606">
        <v>437754.41519999999</v>
      </c>
      <c r="R110" s="489"/>
    </row>
    <row r="111" spans="1:18" s="1" customFormat="1" ht="14.45" customHeight="1" outlineLevel="2" x14ac:dyDescent="0.25">
      <c r="A111" s="557">
        <v>87</v>
      </c>
      <c r="B111" s="556">
        <v>7</v>
      </c>
      <c r="C111" s="557" t="s">
        <v>1819</v>
      </c>
      <c r="D111" s="557">
        <v>1</v>
      </c>
      <c r="E111" s="557">
        <v>122</v>
      </c>
      <c r="F111" s="573"/>
      <c r="G111" s="561">
        <v>214891.92720000001</v>
      </c>
      <c r="H111" s="578"/>
      <c r="I111" s="579"/>
      <c r="J111" s="580"/>
      <c r="K111" s="580"/>
      <c r="L111" s="578"/>
      <c r="M111" s="579"/>
      <c r="N111" s="578"/>
      <c r="O111" s="579"/>
      <c r="P111" s="578"/>
      <c r="Q111" s="560">
        <v>214891.92720000001</v>
      </c>
      <c r="R111" s="489"/>
    </row>
    <row r="112" spans="1:18" s="1" customFormat="1" ht="14.45" customHeight="1" outlineLevel="2" x14ac:dyDescent="0.25">
      <c r="A112" s="557">
        <v>90</v>
      </c>
      <c r="B112" s="556">
        <v>7</v>
      </c>
      <c r="C112" s="557" t="s">
        <v>1819</v>
      </c>
      <c r="D112" s="557" t="s">
        <v>1634</v>
      </c>
      <c r="E112" s="557">
        <v>211</v>
      </c>
      <c r="F112" s="573" t="s">
        <v>384</v>
      </c>
      <c r="G112" s="561">
        <v>7000</v>
      </c>
      <c r="H112" s="578"/>
      <c r="I112" s="579">
        <v>0</v>
      </c>
      <c r="J112" s="580">
        <v>0</v>
      </c>
      <c r="K112" s="580">
        <v>0</v>
      </c>
      <c r="L112" s="578">
        <v>0</v>
      </c>
      <c r="M112" s="579">
        <v>0</v>
      </c>
      <c r="N112" s="578">
        <v>0</v>
      </c>
      <c r="O112" s="579">
        <v>0</v>
      </c>
      <c r="P112" s="578">
        <v>0</v>
      </c>
      <c r="Q112" s="560">
        <v>7000</v>
      </c>
      <c r="R112" s="489"/>
    </row>
    <row r="113" spans="1:18" s="1" customFormat="1" ht="14.45" customHeight="1" outlineLevel="2" x14ac:dyDescent="0.25">
      <c r="A113" s="557">
        <v>91</v>
      </c>
      <c r="B113" s="556">
        <v>7</v>
      </c>
      <c r="C113" s="557" t="s">
        <v>1819</v>
      </c>
      <c r="D113" s="557" t="s">
        <v>1634</v>
      </c>
      <c r="E113" s="557">
        <v>212</v>
      </c>
      <c r="F113" s="573" t="s">
        <v>385</v>
      </c>
      <c r="G113" s="561">
        <v>4500</v>
      </c>
      <c r="H113" s="578"/>
      <c r="I113" s="579">
        <v>0</v>
      </c>
      <c r="J113" s="580">
        <v>0</v>
      </c>
      <c r="K113" s="580">
        <v>0</v>
      </c>
      <c r="L113" s="578">
        <v>0</v>
      </c>
      <c r="M113" s="579">
        <v>0</v>
      </c>
      <c r="N113" s="578">
        <v>0</v>
      </c>
      <c r="O113" s="579">
        <v>0</v>
      </c>
      <c r="P113" s="578">
        <v>0</v>
      </c>
      <c r="Q113" s="560">
        <v>4500</v>
      </c>
      <c r="R113" s="489"/>
    </row>
    <row r="114" spans="1:18" s="1" customFormat="1" ht="14.45" customHeight="1" outlineLevel="2" x14ac:dyDescent="0.25">
      <c r="A114" s="557">
        <v>92</v>
      </c>
      <c r="B114" s="556">
        <v>7</v>
      </c>
      <c r="C114" s="557" t="s">
        <v>1819</v>
      </c>
      <c r="D114" s="557" t="s">
        <v>1634</v>
      </c>
      <c r="E114" s="557">
        <v>216</v>
      </c>
      <c r="F114" s="573" t="s">
        <v>389</v>
      </c>
      <c r="G114" s="561">
        <v>9000</v>
      </c>
      <c r="H114" s="578"/>
      <c r="I114" s="579">
        <v>0</v>
      </c>
      <c r="J114" s="580">
        <v>0</v>
      </c>
      <c r="K114" s="580">
        <v>0</v>
      </c>
      <c r="L114" s="578">
        <v>0</v>
      </c>
      <c r="M114" s="579">
        <v>0</v>
      </c>
      <c r="N114" s="578">
        <v>0</v>
      </c>
      <c r="O114" s="579">
        <v>0</v>
      </c>
      <c r="P114" s="578">
        <v>0</v>
      </c>
      <c r="Q114" s="560">
        <v>9000</v>
      </c>
      <c r="R114" s="489"/>
    </row>
    <row r="115" spans="1:18" s="1" customFormat="1" ht="14.45" customHeight="1" outlineLevel="2" x14ac:dyDescent="0.25">
      <c r="A115" s="557">
        <v>93</v>
      </c>
      <c r="B115" s="556">
        <v>7</v>
      </c>
      <c r="C115" s="557" t="s">
        <v>1819</v>
      </c>
      <c r="D115" s="557" t="s">
        <v>1634</v>
      </c>
      <c r="E115" s="557">
        <v>217</v>
      </c>
      <c r="F115" s="573" t="s">
        <v>390</v>
      </c>
      <c r="G115" s="561">
        <v>10000</v>
      </c>
      <c r="H115" s="578"/>
      <c r="I115" s="579">
        <v>0</v>
      </c>
      <c r="J115" s="580">
        <v>0</v>
      </c>
      <c r="K115" s="580">
        <v>0</v>
      </c>
      <c r="L115" s="578">
        <v>0</v>
      </c>
      <c r="M115" s="579">
        <v>0</v>
      </c>
      <c r="N115" s="578">
        <v>0</v>
      </c>
      <c r="O115" s="579">
        <v>0</v>
      </c>
      <c r="P115" s="578">
        <v>0</v>
      </c>
      <c r="Q115" s="560">
        <v>10000</v>
      </c>
      <c r="R115" s="489"/>
    </row>
    <row r="116" spans="1:18" s="1" customFormat="1" ht="14.45" customHeight="1" outlineLevel="2" x14ac:dyDescent="0.25">
      <c r="A116" s="557">
        <v>94</v>
      </c>
      <c r="B116" s="556">
        <v>7</v>
      </c>
      <c r="C116" s="557" t="s">
        <v>1819</v>
      </c>
      <c r="D116" s="557" t="s">
        <v>1634</v>
      </c>
      <c r="E116" s="557">
        <v>221</v>
      </c>
      <c r="F116" s="573" t="s">
        <v>393</v>
      </c>
      <c r="G116" s="561">
        <v>5000</v>
      </c>
      <c r="H116" s="578"/>
      <c r="I116" s="579">
        <v>0</v>
      </c>
      <c r="J116" s="580">
        <v>0</v>
      </c>
      <c r="K116" s="580">
        <v>0</v>
      </c>
      <c r="L116" s="578">
        <v>0</v>
      </c>
      <c r="M116" s="579">
        <v>0</v>
      </c>
      <c r="N116" s="578">
        <v>0</v>
      </c>
      <c r="O116" s="579">
        <v>0</v>
      </c>
      <c r="P116" s="578">
        <v>0</v>
      </c>
      <c r="Q116" s="560">
        <v>5000</v>
      </c>
      <c r="R116" s="489"/>
    </row>
    <row r="117" spans="1:18" s="1" customFormat="1" ht="14.45" customHeight="1" outlineLevel="2" x14ac:dyDescent="0.25">
      <c r="A117" s="557">
        <v>95</v>
      </c>
      <c r="B117" s="556">
        <v>7</v>
      </c>
      <c r="C117" s="557" t="s">
        <v>1819</v>
      </c>
      <c r="D117" s="557" t="s">
        <v>1634</v>
      </c>
      <c r="E117" s="557">
        <v>222</v>
      </c>
      <c r="F117" s="573" t="s">
        <v>394</v>
      </c>
      <c r="G117" s="561">
        <v>900</v>
      </c>
      <c r="H117" s="578"/>
      <c r="I117" s="579"/>
      <c r="J117" s="580"/>
      <c r="K117" s="580"/>
      <c r="L117" s="578"/>
      <c r="M117" s="579"/>
      <c r="N117" s="578"/>
      <c r="O117" s="579"/>
      <c r="P117" s="578"/>
      <c r="Q117" s="560">
        <v>900</v>
      </c>
      <c r="R117" s="489"/>
    </row>
    <row r="118" spans="1:18" s="1" customFormat="1" ht="14.45" customHeight="1" outlineLevel="2" x14ac:dyDescent="0.25">
      <c r="A118" s="557">
        <v>96</v>
      </c>
      <c r="B118" s="556">
        <v>7</v>
      </c>
      <c r="C118" s="557" t="s">
        <v>1819</v>
      </c>
      <c r="D118" s="557" t="s">
        <v>1634</v>
      </c>
      <c r="E118" s="557">
        <v>223</v>
      </c>
      <c r="F118" s="573" t="s">
        <v>395</v>
      </c>
      <c r="G118" s="561">
        <v>600</v>
      </c>
      <c r="H118" s="578"/>
      <c r="I118" s="579"/>
      <c r="J118" s="580"/>
      <c r="K118" s="580"/>
      <c r="L118" s="578"/>
      <c r="M118" s="579"/>
      <c r="N118" s="578"/>
      <c r="O118" s="579"/>
      <c r="P118" s="578"/>
      <c r="Q118" s="560">
        <v>600</v>
      </c>
      <c r="R118" s="489"/>
    </row>
    <row r="119" spans="1:18" s="1" customFormat="1" ht="14.45" customHeight="1" outlineLevel="2" x14ac:dyDescent="0.25">
      <c r="A119" s="557">
        <v>97</v>
      </c>
      <c r="B119" s="556">
        <v>7</v>
      </c>
      <c r="C119" s="557" t="s">
        <v>1819</v>
      </c>
      <c r="D119" s="557" t="s">
        <v>1634</v>
      </c>
      <c r="E119" s="557">
        <v>242</v>
      </c>
      <c r="F119" s="575" t="s">
        <v>408</v>
      </c>
      <c r="G119" s="561">
        <v>20000</v>
      </c>
      <c r="H119" s="578"/>
      <c r="I119" s="579">
        <v>0</v>
      </c>
      <c r="J119" s="580">
        <v>0</v>
      </c>
      <c r="K119" s="580">
        <v>0</v>
      </c>
      <c r="L119" s="578">
        <v>0</v>
      </c>
      <c r="M119" s="579">
        <v>0</v>
      </c>
      <c r="N119" s="578">
        <v>0</v>
      </c>
      <c r="O119" s="579">
        <v>0</v>
      </c>
      <c r="P119" s="578">
        <v>0</v>
      </c>
      <c r="Q119" s="560">
        <v>20000</v>
      </c>
      <c r="R119" s="489"/>
    </row>
    <row r="120" spans="1:18" s="1" customFormat="1" ht="14.45" customHeight="1" outlineLevel="2" x14ac:dyDescent="0.25">
      <c r="A120" s="557">
        <v>98</v>
      </c>
      <c r="B120" s="556">
        <v>7</v>
      </c>
      <c r="C120" s="557" t="s">
        <v>1819</v>
      </c>
      <c r="D120" s="557" t="s">
        <v>1634</v>
      </c>
      <c r="E120" s="557">
        <v>243</v>
      </c>
      <c r="F120" s="575" t="s">
        <v>409</v>
      </c>
      <c r="G120" s="561">
        <v>1500</v>
      </c>
      <c r="H120" s="578"/>
      <c r="I120" s="579">
        <v>0</v>
      </c>
      <c r="J120" s="580">
        <v>0</v>
      </c>
      <c r="K120" s="580">
        <v>0</v>
      </c>
      <c r="L120" s="578">
        <v>0</v>
      </c>
      <c r="M120" s="579">
        <v>0</v>
      </c>
      <c r="N120" s="578">
        <v>0</v>
      </c>
      <c r="O120" s="579">
        <v>0</v>
      </c>
      <c r="P120" s="578">
        <v>0</v>
      </c>
      <c r="Q120" s="560">
        <v>1500</v>
      </c>
      <c r="R120" s="489"/>
    </row>
    <row r="121" spans="1:18" s="1" customFormat="1" ht="14.45" customHeight="1" outlineLevel="2" x14ac:dyDescent="0.25">
      <c r="A121" s="557">
        <v>99</v>
      </c>
      <c r="B121" s="556">
        <v>7</v>
      </c>
      <c r="C121" s="557" t="s">
        <v>1819</v>
      </c>
      <c r="D121" s="557" t="s">
        <v>1634</v>
      </c>
      <c r="E121" s="557">
        <v>245</v>
      </c>
      <c r="F121" s="575" t="s">
        <v>411</v>
      </c>
      <c r="G121" s="561">
        <v>1000</v>
      </c>
      <c r="H121" s="578"/>
      <c r="I121" s="579">
        <v>0</v>
      </c>
      <c r="J121" s="580">
        <v>0</v>
      </c>
      <c r="K121" s="580">
        <v>0</v>
      </c>
      <c r="L121" s="578">
        <v>0</v>
      </c>
      <c r="M121" s="579">
        <v>0</v>
      </c>
      <c r="N121" s="578">
        <v>0</v>
      </c>
      <c r="O121" s="579">
        <v>0</v>
      </c>
      <c r="P121" s="578">
        <v>0</v>
      </c>
      <c r="Q121" s="560">
        <v>1000</v>
      </c>
      <c r="R121" s="489"/>
    </row>
    <row r="122" spans="1:18" s="1" customFormat="1" ht="14.45" customHeight="1" outlineLevel="2" x14ac:dyDescent="0.25">
      <c r="A122" s="557">
        <v>100</v>
      </c>
      <c r="B122" s="556">
        <v>7</v>
      </c>
      <c r="C122" s="557" t="s">
        <v>1819</v>
      </c>
      <c r="D122" s="557" t="s">
        <v>1634</v>
      </c>
      <c r="E122" s="557">
        <v>261</v>
      </c>
      <c r="F122" s="573" t="s">
        <v>425</v>
      </c>
      <c r="G122" s="561">
        <v>20000</v>
      </c>
      <c r="H122" s="578"/>
      <c r="I122" s="579">
        <v>0</v>
      </c>
      <c r="J122" s="580">
        <v>0</v>
      </c>
      <c r="K122" s="580">
        <v>0</v>
      </c>
      <c r="L122" s="578">
        <v>0</v>
      </c>
      <c r="M122" s="579">
        <v>0</v>
      </c>
      <c r="N122" s="578">
        <v>0</v>
      </c>
      <c r="O122" s="579">
        <v>0</v>
      </c>
      <c r="P122" s="578">
        <v>0</v>
      </c>
      <c r="Q122" s="560">
        <v>20000</v>
      </c>
      <c r="R122" s="489"/>
    </row>
    <row r="123" spans="1:18" s="1" customFormat="1" ht="14.45" customHeight="1" outlineLevel="2" x14ac:dyDescent="0.25">
      <c r="A123" s="557">
        <v>101</v>
      </c>
      <c r="B123" s="556">
        <v>7</v>
      </c>
      <c r="C123" s="557" t="s">
        <v>1819</v>
      </c>
      <c r="D123" s="557" t="s">
        <v>1634</v>
      </c>
      <c r="E123" s="557">
        <v>274</v>
      </c>
      <c r="F123" s="573" t="s">
        <v>431</v>
      </c>
      <c r="G123" s="561">
        <v>20000</v>
      </c>
      <c r="H123" s="578"/>
      <c r="I123" s="579">
        <v>0</v>
      </c>
      <c r="J123" s="580">
        <v>0</v>
      </c>
      <c r="K123" s="580">
        <v>0</v>
      </c>
      <c r="L123" s="578">
        <v>0</v>
      </c>
      <c r="M123" s="579">
        <v>0</v>
      </c>
      <c r="N123" s="578">
        <v>0</v>
      </c>
      <c r="O123" s="579">
        <v>0</v>
      </c>
      <c r="P123" s="578">
        <v>0</v>
      </c>
      <c r="Q123" s="560">
        <v>20000</v>
      </c>
      <c r="R123" s="489"/>
    </row>
    <row r="124" spans="1:18" s="1" customFormat="1" ht="14.45" customHeight="1" outlineLevel="2" x14ac:dyDescent="0.25">
      <c r="A124" s="557">
        <v>102</v>
      </c>
      <c r="B124" s="556">
        <v>7</v>
      </c>
      <c r="C124" s="557" t="s">
        <v>1819</v>
      </c>
      <c r="D124" s="557" t="s">
        <v>1634</v>
      </c>
      <c r="E124" s="557">
        <v>275</v>
      </c>
      <c r="F124" s="573" t="s">
        <v>432</v>
      </c>
      <c r="G124" s="561">
        <v>5000</v>
      </c>
      <c r="H124" s="578"/>
      <c r="I124" s="579">
        <v>0</v>
      </c>
      <c r="J124" s="580">
        <v>0</v>
      </c>
      <c r="K124" s="580">
        <v>0</v>
      </c>
      <c r="L124" s="578">
        <v>0</v>
      </c>
      <c r="M124" s="579">
        <v>0</v>
      </c>
      <c r="N124" s="578">
        <v>0</v>
      </c>
      <c r="O124" s="579">
        <v>0</v>
      </c>
      <c r="P124" s="578">
        <v>0</v>
      </c>
      <c r="Q124" s="560">
        <v>5000</v>
      </c>
      <c r="R124" s="489"/>
    </row>
    <row r="125" spans="1:18" s="1" customFormat="1" ht="14.45" customHeight="1" outlineLevel="2" x14ac:dyDescent="0.25">
      <c r="A125" s="557">
        <v>103</v>
      </c>
      <c r="B125" s="556">
        <v>7</v>
      </c>
      <c r="C125" s="557" t="s">
        <v>1819</v>
      </c>
      <c r="D125" s="557" t="s">
        <v>1634</v>
      </c>
      <c r="E125" s="557">
        <v>296</v>
      </c>
      <c r="F125" s="573" t="s">
        <v>443</v>
      </c>
      <c r="G125" s="561">
        <v>12000</v>
      </c>
      <c r="H125" s="578"/>
      <c r="I125" s="579">
        <v>0</v>
      </c>
      <c r="J125" s="580">
        <v>0</v>
      </c>
      <c r="K125" s="580">
        <v>0</v>
      </c>
      <c r="L125" s="578">
        <v>0</v>
      </c>
      <c r="M125" s="579">
        <v>0</v>
      </c>
      <c r="N125" s="578">
        <v>0</v>
      </c>
      <c r="O125" s="579">
        <v>0</v>
      </c>
      <c r="P125" s="578">
        <v>0</v>
      </c>
      <c r="Q125" s="560">
        <v>12000</v>
      </c>
      <c r="R125" s="489"/>
    </row>
    <row r="126" spans="1:18" s="1" customFormat="1" ht="14.45" customHeight="1" outlineLevel="2" x14ac:dyDescent="0.25">
      <c r="A126" s="557">
        <v>104</v>
      </c>
      <c r="B126" s="556">
        <v>7</v>
      </c>
      <c r="C126" s="557" t="s">
        <v>1819</v>
      </c>
      <c r="D126" s="557" t="s">
        <v>1635</v>
      </c>
      <c r="E126" s="557">
        <v>313</v>
      </c>
      <c r="F126" s="573" t="s">
        <v>450</v>
      </c>
      <c r="G126" s="561">
        <v>6000</v>
      </c>
      <c r="H126" s="578"/>
      <c r="I126" s="579">
        <v>0</v>
      </c>
      <c r="J126" s="580">
        <v>0</v>
      </c>
      <c r="K126" s="580">
        <v>0</v>
      </c>
      <c r="L126" s="578">
        <v>0</v>
      </c>
      <c r="M126" s="579">
        <v>0</v>
      </c>
      <c r="N126" s="578">
        <v>0</v>
      </c>
      <c r="O126" s="579">
        <v>0</v>
      </c>
      <c r="P126" s="578">
        <v>0</v>
      </c>
      <c r="Q126" s="560">
        <v>6000</v>
      </c>
      <c r="R126" s="489"/>
    </row>
    <row r="127" spans="1:18" s="1" customFormat="1" ht="14.45" customHeight="1" outlineLevel="2" x14ac:dyDescent="0.25">
      <c r="A127" s="557">
        <v>105</v>
      </c>
      <c r="B127" s="556">
        <v>7</v>
      </c>
      <c r="C127" s="557" t="s">
        <v>1819</v>
      </c>
      <c r="D127" s="557" t="s">
        <v>1635</v>
      </c>
      <c r="E127" s="557">
        <v>314</v>
      </c>
      <c r="F127" s="573" t="s">
        <v>451</v>
      </c>
      <c r="G127" s="561">
        <v>3000</v>
      </c>
      <c r="H127" s="578"/>
      <c r="I127" s="579"/>
      <c r="J127" s="580"/>
      <c r="K127" s="580"/>
      <c r="L127" s="578"/>
      <c r="M127" s="579"/>
      <c r="N127" s="578"/>
      <c r="O127" s="579"/>
      <c r="P127" s="578"/>
      <c r="Q127" s="560">
        <v>3000</v>
      </c>
      <c r="R127" s="489"/>
    </row>
    <row r="128" spans="1:18" s="1" customFormat="1" ht="14.45" customHeight="1" outlineLevel="2" x14ac:dyDescent="0.25">
      <c r="A128" s="557">
        <v>106</v>
      </c>
      <c r="B128" s="556">
        <v>7</v>
      </c>
      <c r="C128" s="557" t="s">
        <v>1819</v>
      </c>
      <c r="D128" s="557" t="s">
        <v>1635</v>
      </c>
      <c r="E128" s="557">
        <v>351</v>
      </c>
      <c r="F128" s="573" t="s">
        <v>488</v>
      </c>
      <c r="G128" s="561">
        <v>15000</v>
      </c>
      <c r="H128" s="578"/>
      <c r="I128" s="579">
        <v>0</v>
      </c>
      <c r="J128" s="580">
        <v>0</v>
      </c>
      <c r="K128" s="580">
        <v>0</v>
      </c>
      <c r="L128" s="578">
        <v>0</v>
      </c>
      <c r="M128" s="579">
        <v>0</v>
      </c>
      <c r="N128" s="578">
        <v>0</v>
      </c>
      <c r="O128" s="579">
        <v>0</v>
      </c>
      <c r="P128" s="578">
        <v>0</v>
      </c>
      <c r="Q128" s="560">
        <v>15000</v>
      </c>
      <c r="R128" s="489"/>
    </row>
    <row r="129" spans="1:18" s="1" customFormat="1" ht="14.45" customHeight="1" outlineLevel="2" x14ac:dyDescent="0.25">
      <c r="A129" s="557">
        <v>107</v>
      </c>
      <c r="B129" s="556">
        <v>7</v>
      </c>
      <c r="C129" s="557" t="s">
        <v>1819</v>
      </c>
      <c r="D129" s="557" t="s">
        <v>1635</v>
      </c>
      <c r="E129" s="557">
        <v>352</v>
      </c>
      <c r="F129" s="573" t="s">
        <v>489</v>
      </c>
      <c r="G129" s="561">
        <v>5000</v>
      </c>
      <c r="H129" s="578"/>
      <c r="I129" s="579">
        <v>0</v>
      </c>
      <c r="J129" s="580">
        <v>0</v>
      </c>
      <c r="K129" s="580">
        <v>0</v>
      </c>
      <c r="L129" s="578">
        <v>0</v>
      </c>
      <c r="M129" s="579">
        <v>0</v>
      </c>
      <c r="N129" s="578">
        <v>0</v>
      </c>
      <c r="O129" s="579">
        <v>0</v>
      </c>
      <c r="P129" s="578">
        <v>0</v>
      </c>
      <c r="Q129" s="560">
        <v>5000</v>
      </c>
      <c r="R129" s="489"/>
    </row>
    <row r="130" spans="1:18" s="1" customFormat="1" ht="14.45" customHeight="1" outlineLevel="2" x14ac:dyDescent="0.25">
      <c r="A130" s="557">
        <v>108</v>
      </c>
      <c r="B130" s="556">
        <v>7</v>
      </c>
      <c r="C130" s="557" t="s">
        <v>1819</v>
      </c>
      <c r="D130" s="557" t="s">
        <v>1635</v>
      </c>
      <c r="E130" s="557">
        <v>353</v>
      </c>
      <c r="F130" s="573" t="s">
        <v>490</v>
      </c>
      <c r="G130" s="561">
        <v>3000</v>
      </c>
      <c r="H130" s="578"/>
      <c r="I130" s="579">
        <v>0</v>
      </c>
      <c r="J130" s="580">
        <v>0</v>
      </c>
      <c r="K130" s="580">
        <v>0</v>
      </c>
      <c r="L130" s="578">
        <v>0</v>
      </c>
      <c r="M130" s="579">
        <v>0</v>
      </c>
      <c r="N130" s="578">
        <v>0</v>
      </c>
      <c r="O130" s="579">
        <v>0</v>
      </c>
      <c r="P130" s="578">
        <v>0</v>
      </c>
      <c r="Q130" s="560">
        <v>3000</v>
      </c>
      <c r="R130" s="489"/>
    </row>
    <row r="131" spans="1:18" s="1" customFormat="1" ht="14.45" customHeight="1" outlineLevel="2" x14ac:dyDescent="0.25">
      <c r="A131" s="557">
        <v>109</v>
      </c>
      <c r="B131" s="556">
        <v>7</v>
      </c>
      <c r="C131" s="557" t="s">
        <v>1819</v>
      </c>
      <c r="D131" s="557" t="s">
        <v>1635</v>
      </c>
      <c r="E131" s="557">
        <v>355</v>
      </c>
      <c r="F131" s="573" t="s">
        <v>492</v>
      </c>
      <c r="G131" s="561">
        <v>15000</v>
      </c>
      <c r="H131" s="578"/>
      <c r="I131" s="579">
        <v>0</v>
      </c>
      <c r="J131" s="580">
        <v>0</v>
      </c>
      <c r="K131" s="580">
        <v>0</v>
      </c>
      <c r="L131" s="578">
        <v>0</v>
      </c>
      <c r="M131" s="579">
        <v>0</v>
      </c>
      <c r="N131" s="578">
        <v>0</v>
      </c>
      <c r="O131" s="579">
        <v>0</v>
      </c>
      <c r="P131" s="578">
        <v>0</v>
      </c>
      <c r="Q131" s="560">
        <v>15000</v>
      </c>
      <c r="R131" s="489"/>
    </row>
    <row r="132" spans="1:18" s="1" customFormat="1" ht="14.45" customHeight="1" outlineLevel="2" x14ac:dyDescent="0.25">
      <c r="A132" s="557">
        <v>110</v>
      </c>
      <c r="B132" s="556">
        <v>7</v>
      </c>
      <c r="C132" s="557" t="s">
        <v>1819</v>
      </c>
      <c r="D132" s="557" t="s">
        <v>1635</v>
      </c>
      <c r="E132" s="557">
        <v>361</v>
      </c>
      <c r="F132" s="573" t="s">
        <v>498</v>
      </c>
      <c r="G132" s="561">
        <v>20000</v>
      </c>
      <c r="H132" s="578"/>
      <c r="I132" s="579">
        <v>0</v>
      </c>
      <c r="J132" s="580">
        <v>0</v>
      </c>
      <c r="K132" s="580">
        <v>0</v>
      </c>
      <c r="L132" s="578">
        <v>0</v>
      </c>
      <c r="M132" s="579">
        <v>0</v>
      </c>
      <c r="N132" s="578">
        <v>0</v>
      </c>
      <c r="O132" s="579">
        <v>0</v>
      </c>
      <c r="P132" s="578">
        <v>0</v>
      </c>
      <c r="Q132" s="560">
        <v>20000</v>
      </c>
      <c r="R132" s="489"/>
    </row>
    <row r="133" spans="1:18" s="1" customFormat="1" ht="14.45" customHeight="1" outlineLevel="2" x14ac:dyDescent="0.25">
      <c r="A133" s="557">
        <v>111</v>
      </c>
      <c r="B133" s="556">
        <v>7</v>
      </c>
      <c r="C133" s="557" t="s">
        <v>1819</v>
      </c>
      <c r="D133" s="557" t="s">
        <v>1635</v>
      </c>
      <c r="E133" s="557">
        <v>375</v>
      </c>
      <c r="F133" s="573" t="s">
        <v>510</v>
      </c>
      <c r="G133" s="561">
        <v>20000</v>
      </c>
      <c r="H133" s="578"/>
      <c r="I133" s="579">
        <v>0</v>
      </c>
      <c r="J133" s="580">
        <v>0</v>
      </c>
      <c r="K133" s="580">
        <v>0</v>
      </c>
      <c r="L133" s="578">
        <v>0</v>
      </c>
      <c r="M133" s="579">
        <v>0</v>
      </c>
      <c r="N133" s="578">
        <v>0</v>
      </c>
      <c r="O133" s="579">
        <v>0</v>
      </c>
      <c r="P133" s="578">
        <v>0</v>
      </c>
      <c r="Q133" s="560">
        <v>20000</v>
      </c>
      <c r="R133" s="489"/>
    </row>
    <row r="134" spans="1:18" s="1" customFormat="1" ht="14.45" customHeight="1" outlineLevel="2" x14ac:dyDescent="0.25">
      <c r="A134" s="557">
        <v>112</v>
      </c>
      <c r="B134" s="556">
        <v>7</v>
      </c>
      <c r="C134" s="557" t="s">
        <v>1819</v>
      </c>
      <c r="D134" s="557" t="s">
        <v>1635</v>
      </c>
      <c r="E134" s="557">
        <v>375</v>
      </c>
      <c r="F134" s="573" t="s">
        <v>510</v>
      </c>
      <c r="G134" s="561">
        <v>6000</v>
      </c>
      <c r="H134" s="578"/>
      <c r="I134" s="579"/>
      <c r="J134" s="580"/>
      <c r="K134" s="580"/>
      <c r="L134" s="578"/>
      <c r="M134" s="579"/>
      <c r="N134" s="578"/>
      <c r="O134" s="579"/>
      <c r="P134" s="578"/>
      <c r="Q134" s="560">
        <v>6000</v>
      </c>
      <c r="R134" s="489"/>
    </row>
    <row r="135" spans="1:18" s="1" customFormat="1" ht="14.45" customHeight="1" outlineLevel="2" x14ac:dyDescent="0.25">
      <c r="A135" s="557">
        <v>113</v>
      </c>
      <c r="B135" s="556">
        <v>7</v>
      </c>
      <c r="C135" s="557" t="s">
        <v>1819</v>
      </c>
      <c r="D135" s="557" t="s">
        <v>1635</v>
      </c>
      <c r="E135" s="557">
        <v>379</v>
      </c>
      <c r="F135" s="573" t="s">
        <v>514</v>
      </c>
      <c r="G135" s="561">
        <v>5000</v>
      </c>
      <c r="H135" s="578"/>
      <c r="I135" s="579">
        <v>0</v>
      </c>
      <c r="J135" s="580">
        <v>0</v>
      </c>
      <c r="K135" s="580">
        <v>0</v>
      </c>
      <c r="L135" s="578">
        <v>0</v>
      </c>
      <c r="M135" s="579">
        <v>0</v>
      </c>
      <c r="N135" s="578">
        <v>0</v>
      </c>
      <c r="O135" s="579">
        <v>0</v>
      </c>
      <c r="P135" s="578">
        <v>0</v>
      </c>
      <c r="Q135" s="560">
        <v>5000</v>
      </c>
      <c r="R135" s="489"/>
    </row>
    <row r="136" spans="1:18" s="1" customFormat="1" ht="14.45" customHeight="1" outlineLevel="2" x14ac:dyDescent="0.25">
      <c r="A136" s="557">
        <v>114</v>
      </c>
      <c r="B136" s="556">
        <v>7</v>
      </c>
      <c r="C136" s="557" t="s">
        <v>1819</v>
      </c>
      <c r="D136" s="557" t="s">
        <v>1635</v>
      </c>
      <c r="E136" s="557">
        <v>382</v>
      </c>
      <c r="F136" s="573" t="s">
        <v>517</v>
      </c>
      <c r="G136" s="561">
        <v>120000</v>
      </c>
      <c r="H136" s="578"/>
      <c r="I136" s="579">
        <v>0</v>
      </c>
      <c r="J136" s="580">
        <v>0</v>
      </c>
      <c r="K136" s="580">
        <v>0</v>
      </c>
      <c r="L136" s="578">
        <v>0</v>
      </c>
      <c r="M136" s="579">
        <v>0</v>
      </c>
      <c r="N136" s="578">
        <v>0</v>
      </c>
      <c r="O136" s="579">
        <v>0</v>
      </c>
      <c r="P136" s="578">
        <v>0</v>
      </c>
      <c r="Q136" s="560">
        <v>120000</v>
      </c>
      <c r="R136" s="489"/>
    </row>
    <row r="137" spans="1:18" s="1" customFormat="1" ht="14.45" customHeight="1" outlineLevel="2" x14ac:dyDescent="0.25">
      <c r="A137" s="557">
        <v>115</v>
      </c>
      <c r="B137" s="556">
        <v>7</v>
      </c>
      <c r="C137" s="557" t="s">
        <v>1819</v>
      </c>
      <c r="D137" s="557" t="s">
        <v>1635</v>
      </c>
      <c r="E137" s="557">
        <v>383</v>
      </c>
      <c r="F137" s="573" t="s">
        <v>518</v>
      </c>
      <c r="G137" s="561">
        <v>5000</v>
      </c>
      <c r="H137" s="578"/>
      <c r="I137" s="579">
        <v>0</v>
      </c>
      <c r="J137" s="580">
        <v>0</v>
      </c>
      <c r="K137" s="580">
        <v>0</v>
      </c>
      <c r="L137" s="578">
        <v>0</v>
      </c>
      <c r="M137" s="579">
        <v>0</v>
      </c>
      <c r="N137" s="578">
        <v>0</v>
      </c>
      <c r="O137" s="579">
        <v>0</v>
      </c>
      <c r="P137" s="578">
        <v>0</v>
      </c>
      <c r="Q137" s="560">
        <v>5000</v>
      </c>
      <c r="R137" s="489"/>
    </row>
    <row r="138" spans="1:18" s="1" customFormat="1" ht="14.45" customHeight="1" outlineLevel="2" x14ac:dyDescent="0.25">
      <c r="A138" s="557">
        <v>116</v>
      </c>
      <c r="B138" s="556">
        <v>7</v>
      </c>
      <c r="C138" s="557" t="s">
        <v>1819</v>
      </c>
      <c r="D138" s="557" t="s">
        <v>1636</v>
      </c>
      <c r="E138" s="557">
        <v>511</v>
      </c>
      <c r="F138" s="573" t="s">
        <v>588</v>
      </c>
      <c r="G138" s="561">
        <v>10000</v>
      </c>
      <c r="H138" s="578"/>
      <c r="I138" s="579">
        <v>0</v>
      </c>
      <c r="J138" s="580">
        <v>0</v>
      </c>
      <c r="K138" s="580">
        <v>0</v>
      </c>
      <c r="L138" s="578">
        <v>0</v>
      </c>
      <c r="M138" s="579">
        <v>0</v>
      </c>
      <c r="N138" s="578">
        <v>0</v>
      </c>
      <c r="O138" s="579">
        <v>0</v>
      </c>
      <c r="P138" s="578">
        <v>0</v>
      </c>
      <c r="Q138" s="560">
        <v>10000</v>
      </c>
      <c r="R138" s="489"/>
    </row>
    <row r="139" spans="1:18" s="1" customFormat="1" ht="14.45" customHeight="1" outlineLevel="2" x14ac:dyDescent="0.25">
      <c r="A139" s="557">
        <v>117</v>
      </c>
      <c r="B139" s="556">
        <v>7</v>
      </c>
      <c r="C139" s="557" t="s">
        <v>1819</v>
      </c>
      <c r="D139" s="557" t="s">
        <v>1636</v>
      </c>
      <c r="E139" s="557">
        <v>523</v>
      </c>
      <c r="F139" s="573" t="s">
        <v>597</v>
      </c>
      <c r="G139" s="561">
        <v>2000</v>
      </c>
      <c r="H139" s="578"/>
      <c r="I139" s="579"/>
      <c r="J139" s="580"/>
      <c r="K139" s="580"/>
      <c r="L139" s="578"/>
      <c r="M139" s="579"/>
      <c r="N139" s="578"/>
      <c r="O139" s="579"/>
      <c r="P139" s="578"/>
      <c r="Q139" s="560">
        <v>2000</v>
      </c>
      <c r="R139" s="489"/>
    </row>
    <row r="140" spans="1:18" s="1" customFormat="1" ht="14.45" customHeight="1" outlineLevel="2" x14ac:dyDescent="0.25">
      <c r="A140" s="557"/>
      <c r="B140" s="556">
        <v>7</v>
      </c>
      <c r="C140" s="557" t="s">
        <v>1819</v>
      </c>
      <c r="D140" s="557" t="s">
        <v>1665</v>
      </c>
      <c r="E140" s="557">
        <v>132</v>
      </c>
      <c r="F140" s="573" t="s">
        <v>358</v>
      </c>
      <c r="G140" s="561">
        <v>65963.138647975124</v>
      </c>
      <c r="H140" s="578"/>
      <c r="I140" s="579"/>
      <c r="J140" s="580"/>
      <c r="K140" s="580"/>
      <c r="L140" s="578"/>
      <c r="M140" s="579"/>
      <c r="N140" s="578"/>
      <c r="O140" s="579"/>
      <c r="P140" s="578"/>
      <c r="Q140" s="560">
        <v>65963.138647975124</v>
      </c>
      <c r="R140" s="489"/>
    </row>
    <row r="141" spans="1:18" s="1" customFormat="1" ht="14.45" customHeight="1" outlineLevel="2" x14ac:dyDescent="0.25">
      <c r="A141" s="586"/>
      <c r="B141" s="587">
        <v>7</v>
      </c>
      <c r="C141" s="586" t="s">
        <v>1819</v>
      </c>
      <c r="D141" s="586" t="s">
        <v>1665</v>
      </c>
      <c r="E141" s="586">
        <v>132</v>
      </c>
      <c r="F141" s="588" t="s">
        <v>358</v>
      </c>
      <c r="G141" s="589">
        <v>32381.046303663134</v>
      </c>
      <c r="H141" s="590"/>
      <c r="I141" s="591"/>
      <c r="J141" s="592"/>
      <c r="K141" s="592"/>
      <c r="L141" s="590"/>
      <c r="M141" s="591"/>
      <c r="N141" s="590"/>
      <c r="O141" s="591"/>
      <c r="P141" s="590"/>
      <c r="Q141" s="593">
        <v>32381.046303663134</v>
      </c>
      <c r="R141" s="489"/>
    </row>
    <row r="142" spans="1:18" s="685" customFormat="1" ht="14.45" customHeight="1" outlineLevel="1" x14ac:dyDescent="0.25">
      <c r="A142" s="682"/>
      <c r="B142" s="671" t="s">
        <v>2137</v>
      </c>
      <c r="C142" s="682"/>
      <c r="D142" s="682"/>
      <c r="E142" s="682"/>
      <c r="F142" s="683"/>
      <c r="G142" s="653">
        <f t="shared" ref="G142:Q142" si="6">SUBTOTAL(9,G110:G141)</f>
        <v>1102490.5273516383</v>
      </c>
      <c r="H142" s="684">
        <f t="shared" si="6"/>
        <v>0</v>
      </c>
      <c r="I142" s="684">
        <f t="shared" si="6"/>
        <v>0</v>
      </c>
      <c r="J142" s="684">
        <f t="shared" si="6"/>
        <v>0</v>
      </c>
      <c r="K142" s="684">
        <f t="shared" si="6"/>
        <v>0</v>
      </c>
      <c r="L142" s="684">
        <f t="shared" si="6"/>
        <v>0</v>
      </c>
      <c r="M142" s="684">
        <f t="shared" si="6"/>
        <v>0</v>
      </c>
      <c r="N142" s="684">
        <f t="shared" si="6"/>
        <v>0</v>
      </c>
      <c r="O142" s="684">
        <f t="shared" si="6"/>
        <v>0</v>
      </c>
      <c r="P142" s="684">
        <f t="shared" si="6"/>
        <v>0</v>
      </c>
      <c r="Q142" s="653">
        <f t="shared" si="6"/>
        <v>1102490.5273516383</v>
      </c>
      <c r="R142" s="672"/>
    </row>
    <row r="143" spans="1:18" s="1" customFormat="1" ht="14.45" customHeight="1" outlineLevel="2" x14ac:dyDescent="0.25">
      <c r="A143" s="599">
        <v>118</v>
      </c>
      <c r="B143" s="600">
        <v>8</v>
      </c>
      <c r="C143" s="599" t="s">
        <v>1979</v>
      </c>
      <c r="D143" s="599">
        <v>1</v>
      </c>
      <c r="E143" s="599">
        <v>113</v>
      </c>
      <c r="F143" s="601" t="s">
        <v>349</v>
      </c>
      <c r="G143" s="602">
        <v>3524698.9224</v>
      </c>
      <c r="H143" s="603"/>
      <c r="I143" s="604"/>
      <c r="J143" s="605"/>
      <c r="K143" s="605"/>
      <c r="L143" s="603"/>
      <c r="M143" s="604"/>
      <c r="N143" s="603"/>
      <c r="O143" s="604"/>
      <c r="P143" s="603"/>
      <c r="Q143" s="606">
        <v>3524698.9224</v>
      </c>
      <c r="R143" s="489"/>
    </row>
    <row r="144" spans="1:18" s="1" customFormat="1" ht="14.45" customHeight="1" outlineLevel="2" x14ac:dyDescent="0.25">
      <c r="A144" s="557">
        <v>119</v>
      </c>
      <c r="B144" s="556">
        <v>8</v>
      </c>
      <c r="C144" s="557" t="s">
        <v>1979</v>
      </c>
      <c r="D144" s="557">
        <v>1</v>
      </c>
      <c r="E144" s="557">
        <v>122</v>
      </c>
      <c r="F144" s="574" t="s">
        <v>353</v>
      </c>
      <c r="G144" s="561">
        <v>216320.54</v>
      </c>
      <c r="H144" s="578"/>
      <c r="I144" s="579"/>
      <c r="J144" s="580"/>
      <c r="K144" s="580"/>
      <c r="L144" s="578"/>
      <c r="M144" s="579"/>
      <c r="N144" s="578"/>
      <c r="O144" s="579"/>
      <c r="P144" s="578"/>
      <c r="Q144" s="560">
        <v>216320.54</v>
      </c>
      <c r="R144" s="489"/>
    </row>
    <row r="145" spans="1:18" s="1" customFormat="1" outlineLevel="2" x14ac:dyDescent="0.25">
      <c r="A145" s="557">
        <v>122</v>
      </c>
      <c r="B145" s="556">
        <v>8</v>
      </c>
      <c r="C145" s="557" t="s">
        <v>1979</v>
      </c>
      <c r="D145" s="557" t="s">
        <v>1665</v>
      </c>
      <c r="E145" s="557">
        <v>141</v>
      </c>
      <c r="F145" s="573" t="s">
        <v>367</v>
      </c>
      <c r="G145" s="561">
        <v>39173</v>
      </c>
      <c r="H145" s="578"/>
      <c r="I145" s="579"/>
      <c r="J145" s="580"/>
      <c r="K145" s="580"/>
      <c r="L145" s="578"/>
      <c r="M145" s="579"/>
      <c r="N145" s="578"/>
      <c r="O145" s="579"/>
      <c r="P145" s="578"/>
      <c r="Q145" s="560">
        <v>39173</v>
      </c>
      <c r="R145" s="489"/>
    </row>
    <row r="146" spans="1:18" s="1" customFormat="1" ht="14.45" customHeight="1" outlineLevel="2" x14ac:dyDescent="0.25">
      <c r="A146" s="557">
        <v>123</v>
      </c>
      <c r="B146" s="556">
        <v>8</v>
      </c>
      <c r="C146" s="557" t="s">
        <v>1979</v>
      </c>
      <c r="D146" s="557" t="s">
        <v>1665</v>
      </c>
      <c r="E146" s="557">
        <v>141</v>
      </c>
      <c r="F146" s="573" t="s">
        <v>367</v>
      </c>
      <c r="G146" s="561">
        <v>248265</v>
      </c>
      <c r="H146" s="578"/>
      <c r="I146" s="579"/>
      <c r="J146" s="580"/>
      <c r="K146" s="580"/>
      <c r="L146" s="578"/>
      <c r="M146" s="579"/>
      <c r="N146" s="578"/>
      <c r="O146" s="579"/>
      <c r="P146" s="578"/>
      <c r="Q146" s="560">
        <v>248265</v>
      </c>
      <c r="R146" s="489"/>
    </row>
    <row r="147" spans="1:18" s="1" customFormat="1" ht="14.45" customHeight="1" outlineLevel="2" x14ac:dyDescent="0.25">
      <c r="A147" s="557">
        <v>124</v>
      </c>
      <c r="B147" s="556">
        <v>8</v>
      </c>
      <c r="C147" s="557" t="s">
        <v>1979</v>
      </c>
      <c r="D147" s="557" t="s">
        <v>1665</v>
      </c>
      <c r="E147" s="557">
        <v>142</v>
      </c>
      <c r="F147" s="573" t="s">
        <v>368</v>
      </c>
      <c r="G147" s="561">
        <v>6995</v>
      </c>
      <c r="H147" s="578"/>
      <c r="I147" s="579"/>
      <c r="J147" s="580"/>
      <c r="K147" s="580"/>
      <c r="L147" s="578"/>
      <c r="M147" s="579"/>
      <c r="N147" s="578"/>
      <c r="O147" s="579"/>
      <c r="P147" s="578"/>
      <c r="Q147" s="560">
        <v>6995</v>
      </c>
      <c r="R147" s="489"/>
    </row>
    <row r="148" spans="1:18" s="1" customFormat="1" ht="14.45" customHeight="1" outlineLevel="2" x14ac:dyDescent="0.25">
      <c r="A148" s="557">
        <v>125</v>
      </c>
      <c r="B148" s="556">
        <v>8</v>
      </c>
      <c r="C148" s="557" t="s">
        <v>1979</v>
      </c>
      <c r="D148" s="557" t="s">
        <v>1665</v>
      </c>
      <c r="E148" s="557">
        <v>142</v>
      </c>
      <c r="F148" s="573" t="s">
        <v>368</v>
      </c>
      <c r="G148" s="561">
        <v>44333</v>
      </c>
      <c r="H148" s="578"/>
      <c r="I148" s="579"/>
      <c r="J148" s="580"/>
      <c r="K148" s="580"/>
      <c r="L148" s="578"/>
      <c r="M148" s="579"/>
      <c r="N148" s="578"/>
      <c r="O148" s="579"/>
      <c r="P148" s="578"/>
      <c r="Q148" s="560">
        <v>44333</v>
      </c>
      <c r="R148" s="489"/>
    </row>
    <row r="149" spans="1:18" s="1" customFormat="1" ht="14.45" customHeight="1" outlineLevel="2" x14ac:dyDescent="0.25">
      <c r="A149" s="557">
        <v>126</v>
      </c>
      <c r="B149" s="556">
        <v>8</v>
      </c>
      <c r="C149" s="557" t="s">
        <v>1979</v>
      </c>
      <c r="D149" s="557" t="s">
        <v>1665</v>
      </c>
      <c r="E149" s="557">
        <v>143</v>
      </c>
      <c r="F149" s="573" t="s">
        <v>369</v>
      </c>
      <c r="G149" s="561">
        <v>2798</v>
      </c>
      <c r="H149" s="578"/>
      <c r="I149" s="579"/>
      <c r="J149" s="580"/>
      <c r="K149" s="580"/>
      <c r="L149" s="578"/>
      <c r="M149" s="579"/>
      <c r="N149" s="578"/>
      <c r="O149" s="579"/>
      <c r="P149" s="578"/>
      <c r="Q149" s="560">
        <v>2798</v>
      </c>
      <c r="R149" s="489"/>
    </row>
    <row r="150" spans="1:18" s="1" customFormat="1" ht="14.45" customHeight="1" outlineLevel="2" x14ac:dyDescent="0.25">
      <c r="A150" s="557">
        <v>127</v>
      </c>
      <c r="B150" s="556">
        <v>8</v>
      </c>
      <c r="C150" s="557" t="s">
        <v>1979</v>
      </c>
      <c r="D150" s="557" t="s">
        <v>1665</v>
      </c>
      <c r="E150" s="557">
        <v>143</v>
      </c>
      <c r="F150" s="573" t="s">
        <v>369</v>
      </c>
      <c r="G150" s="561">
        <v>22133</v>
      </c>
      <c r="H150" s="578"/>
      <c r="I150" s="579"/>
      <c r="J150" s="580"/>
      <c r="K150" s="580"/>
      <c r="L150" s="578"/>
      <c r="M150" s="579"/>
      <c r="N150" s="578"/>
      <c r="O150" s="579"/>
      <c r="P150" s="578"/>
      <c r="Q150" s="560">
        <v>22133</v>
      </c>
      <c r="R150" s="489"/>
    </row>
    <row r="151" spans="1:18" s="1" customFormat="1" ht="14.45" customHeight="1" outlineLevel="2" x14ac:dyDescent="0.25">
      <c r="A151" s="557">
        <v>128</v>
      </c>
      <c r="B151" s="556">
        <v>8</v>
      </c>
      <c r="C151" s="557" t="s">
        <v>1979</v>
      </c>
      <c r="D151" s="557" t="s">
        <v>1634</v>
      </c>
      <c r="E151" s="557">
        <v>211</v>
      </c>
      <c r="F151" s="573" t="s">
        <v>384</v>
      </c>
      <c r="G151" s="561">
        <v>90000</v>
      </c>
      <c r="H151" s="578"/>
      <c r="I151" s="579"/>
      <c r="J151" s="580"/>
      <c r="K151" s="580"/>
      <c r="L151" s="578"/>
      <c r="M151" s="579"/>
      <c r="N151" s="578"/>
      <c r="O151" s="579"/>
      <c r="P151" s="578"/>
      <c r="Q151" s="560">
        <v>90000</v>
      </c>
      <c r="R151" s="489"/>
    </row>
    <row r="152" spans="1:18" s="1" customFormat="1" ht="14.45" customHeight="1" outlineLevel="2" x14ac:dyDescent="0.25">
      <c r="A152" s="557">
        <v>129</v>
      </c>
      <c r="B152" s="556">
        <v>8</v>
      </c>
      <c r="C152" s="557" t="s">
        <v>1979</v>
      </c>
      <c r="D152" s="557" t="s">
        <v>1634</v>
      </c>
      <c r="E152" s="557">
        <v>212</v>
      </c>
      <c r="F152" s="573" t="s">
        <v>385</v>
      </c>
      <c r="G152" s="561">
        <v>20000</v>
      </c>
      <c r="H152" s="578"/>
      <c r="I152" s="579"/>
      <c r="J152" s="580"/>
      <c r="K152" s="580"/>
      <c r="L152" s="578"/>
      <c r="M152" s="579"/>
      <c r="N152" s="578"/>
      <c r="O152" s="579"/>
      <c r="P152" s="578"/>
      <c r="Q152" s="560">
        <v>20000</v>
      </c>
      <c r="R152" s="489"/>
    </row>
    <row r="153" spans="1:18" s="1" customFormat="1" ht="14.45" customHeight="1" outlineLevel="2" x14ac:dyDescent="0.25">
      <c r="A153" s="557">
        <v>130</v>
      </c>
      <c r="B153" s="556">
        <v>8</v>
      </c>
      <c r="C153" s="557" t="s">
        <v>1979</v>
      </c>
      <c r="D153" s="557" t="s">
        <v>1634</v>
      </c>
      <c r="E153" s="557">
        <v>216</v>
      </c>
      <c r="F153" s="575" t="s">
        <v>389</v>
      </c>
      <c r="G153" s="561">
        <v>250000</v>
      </c>
      <c r="H153" s="578"/>
      <c r="I153" s="579"/>
      <c r="J153" s="580"/>
      <c r="K153" s="580"/>
      <c r="L153" s="578"/>
      <c r="M153" s="579"/>
      <c r="N153" s="578"/>
      <c r="O153" s="579"/>
      <c r="P153" s="578"/>
      <c r="Q153" s="560">
        <v>250000</v>
      </c>
      <c r="R153" s="489"/>
    </row>
    <row r="154" spans="1:18" s="1" customFormat="1" outlineLevel="2" x14ac:dyDescent="0.25">
      <c r="A154" s="557">
        <v>131</v>
      </c>
      <c r="B154" s="556">
        <v>8</v>
      </c>
      <c r="C154" s="557" t="s">
        <v>1979</v>
      </c>
      <c r="D154" s="557" t="s">
        <v>1634</v>
      </c>
      <c r="E154" s="557">
        <v>223</v>
      </c>
      <c r="F154" s="575" t="s">
        <v>395</v>
      </c>
      <c r="G154" s="561">
        <v>5000</v>
      </c>
      <c r="H154" s="578">
        <v>0</v>
      </c>
      <c r="I154" s="579">
        <v>0</v>
      </c>
      <c r="J154" s="580">
        <v>0</v>
      </c>
      <c r="K154" s="580">
        <v>0</v>
      </c>
      <c r="L154" s="578">
        <v>0</v>
      </c>
      <c r="M154" s="579">
        <v>0</v>
      </c>
      <c r="N154" s="578">
        <v>0</v>
      </c>
      <c r="O154" s="579">
        <v>0</v>
      </c>
      <c r="P154" s="578">
        <v>0</v>
      </c>
      <c r="Q154" s="560">
        <v>5000</v>
      </c>
      <c r="R154" s="489"/>
    </row>
    <row r="155" spans="1:18" s="1" customFormat="1" ht="14.45" customHeight="1" outlineLevel="2" x14ac:dyDescent="0.25">
      <c r="A155" s="557">
        <v>132</v>
      </c>
      <c r="B155" s="556">
        <v>8</v>
      </c>
      <c r="C155" s="557" t="s">
        <v>1979</v>
      </c>
      <c r="D155" s="557" t="s">
        <v>1634</v>
      </c>
      <c r="E155" s="557">
        <v>253</v>
      </c>
      <c r="F155" s="575" t="s">
        <v>419</v>
      </c>
      <c r="G155" s="561">
        <v>1000000</v>
      </c>
      <c r="H155" s="578"/>
      <c r="I155" s="579"/>
      <c r="J155" s="580"/>
      <c r="K155" s="580"/>
      <c r="L155" s="578"/>
      <c r="M155" s="579"/>
      <c r="N155" s="578"/>
      <c r="O155" s="579"/>
      <c r="P155" s="578"/>
      <c r="Q155" s="560">
        <v>1000000</v>
      </c>
      <c r="R155" s="489"/>
    </row>
    <row r="156" spans="1:18" s="1" customFormat="1" ht="14.45" customHeight="1" outlineLevel="2" x14ac:dyDescent="0.25">
      <c r="A156" s="557">
        <v>133</v>
      </c>
      <c r="B156" s="556">
        <v>8</v>
      </c>
      <c r="C156" s="557" t="s">
        <v>1979</v>
      </c>
      <c r="D156" s="557" t="s">
        <v>1634</v>
      </c>
      <c r="E156" s="557">
        <v>261</v>
      </c>
      <c r="F156" s="575" t="s">
        <v>425</v>
      </c>
      <c r="G156" s="561">
        <v>101000</v>
      </c>
      <c r="H156" s="578"/>
      <c r="I156" s="579"/>
      <c r="J156" s="580"/>
      <c r="K156" s="580"/>
      <c r="L156" s="578"/>
      <c r="M156" s="579"/>
      <c r="N156" s="578"/>
      <c r="O156" s="579"/>
      <c r="P156" s="578"/>
      <c r="Q156" s="560">
        <v>101000</v>
      </c>
      <c r="R156" s="489"/>
    </row>
    <row r="157" spans="1:18" s="1" customFormat="1" ht="14.45" customHeight="1" outlineLevel="2" x14ac:dyDescent="0.25">
      <c r="A157" s="557">
        <v>134</v>
      </c>
      <c r="B157" s="556">
        <v>8</v>
      </c>
      <c r="C157" s="557" t="s">
        <v>1979</v>
      </c>
      <c r="D157" s="557" t="s">
        <v>1634</v>
      </c>
      <c r="E157" s="557">
        <v>271</v>
      </c>
      <c r="F157" s="573" t="s">
        <v>428</v>
      </c>
      <c r="G157" s="561">
        <v>150000</v>
      </c>
      <c r="H157" s="578"/>
      <c r="I157" s="579"/>
      <c r="J157" s="580"/>
      <c r="K157" s="580"/>
      <c r="L157" s="578"/>
      <c r="M157" s="579"/>
      <c r="N157" s="578"/>
      <c r="O157" s="579"/>
      <c r="P157" s="578"/>
      <c r="Q157" s="560">
        <v>150000</v>
      </c>
      <c r="R157" s="489"/>
    </row>
    <row r="158" spans="1:18" s="1" customFormat="1" ht="14.45" customHeight="1" outlineLevel="2" x14ac:dyDescent="0.25">
      <c r="A158" s="557">
        <v>135</v>
      </c>
      <c r="B158" s="556">
        <v>8</v>
      </c>
      <c r="C158" s="557" t="s">
        <v>1979</v>
      </c>
      <c r="D158" s="557" t="s">
        <v>1634</v>
      </c>
      <c r="E158" s="557">
        <v>294</v>
      </c>
      <c r="F158" s="575" t="s">
        <v>441</v>
      </c>
      <c r="G158" s="561">
        <v>30000</v>
      </c>
      <c r="H158" s="578"/>
      <c r="I158" s="579"/>
      <c r="J158" s="580"/>
      <c r="K158" s="580"/>
      <c r="L158" s="578"/>
      <c r="M158" s="579"/>
      <c r="N158" s="578"/>
      <c r="O158" s="579"/>
      <c r="P158" s="578"/>
      <c r="Q158" s="560">
        <v>30000</v>
      </c>
      <c r="R158" s="489"/>
    </row>
    <row r="159" spans="1:18" s="1" customFormat="1" ht="14.45" customHeight="1" outlineLevel="2" x14ac:dyDescent="0.25">
      <c r="A159" s="557">
        <v>136</v>
      </c>
      <c r="B159" s="556">
        <v>8</v>
      </c>
      <c r="C159" s="557" t="s">
        <v>1979</v>
      </c>
      <c r="D159" s="557" t="s">
        <v>1634</v>
      </c>
      <c r="E159" s="557">
        <v>296</v>
      </c>
      <c r="F159" s="575" t="s">
        <v>443</v>
      </c>
      <c r="G159" s="561">
        <v>240000</v>
      </c>
      <c r="H159" s="578"/>
      <c r="I159" s="579"/>
      <c r="J159" s="580"/>
      <c r="K159" s="580"/>
      <c r="L159" s="578"/>
      <c r="M159" s="579"/>
      <c r="N159" s="578"/>
      <c r="O159" s="579"/>
      <c r="P159" s="578"/>
      <c r="Q159" s="560">
        <v>240000</v>
      </c>
      <c r="R159" s="489"/>
    </row>
    <row r="160" spans="1:18" s="1" customFormat="1" ht="14.45" customHeight="1" outlineLevel="2" x14ac:dyDescent="0.25">
      <c r="A160" s="557">
        <v>137</v>
      </c>
      <c r="B160" s="556">
        <v>8</v>
      </c>
      <c r="C160" s="557" t="s">
        <v>1979</v>
      </c>
      <c r="D160" s="557" t="s">
        <v>1635</v>
      </c>
      <c r="E160" s="557">
        <v>313</v>
      </c>
      <c r="F160" s="575" t="s">
        <v>450</v>
      </c>
      <c r="G160" s="561">
        <v>18000</v>
      </c>
      <c r="H160" s="578">
        <v>0</v>
      </c>
      <c r="I160" s="579">
        <v>0</v>
      </c>
      <c r="J160" s="580">
        <v>0</v>
      </c>
      <c r="K160" s="580">
        <v>0</v>
      </c>
      <c r="L160" s="578">
        <v>0</v>
      </c>
      <c r="M160" s="579">
        <v>0</v>
      </c>
      <c r="N160" s="578">
        <v>0</v>
      </c>
      <c r="O160" s="579">
        <v>0</v>
      </c>
      <c r="P160" s="578">
        <v>0</v>
      </c>
      <c r="Q160" s="560">
        <v>18000</v>
      </c>
      <c r="R160" s="489"/>
    </row>
    <row r="161" spans="1:18" s="1" customFormat="1" ht="14.45" customHeight="1" outlineLevel="2" x14ac:dyDescent="0.25">
      <c r="A161" s="557">
        <v>138</v>
      </c>
      <c r="B161" s="556">
        <v>8</v>
      </c>
      <c r="C161" s="557" t="s">
        <v>1979</v>
      </c>
      <c r="D161" s="557" t="s">
        <v>1635</v>
      </c>
      <c r="E161" s="557">
        <v>315</v>
      </c>
      <c r="F161" s="573" t="s">
        <v>452</v>
      </c>
      <c r="G161" s="561">
        <v>22000</v>
      </c>
      <c r="H161" s="578"/>
      <c r="I161" s="579">
        <v>0</v>
      </c>
      <c r="J161" s="580">
        <v>0</v>
      </c>
      <c r="K161" s="580">
        <v>0</v>
      </c>
      <c r="L161" s="578">
        <v>0</v>
      </c>
      <c r="M161" s="579">
        <v>0</v>
      </c>
      <c r="N161" s="578">
        <v>0</v>
      </c>
      <c r="O161" s="579">
        <v>0</v>
      </c>
      <c r="P161" s="578">
        <v>0</v>
      </c>
      <c r="Q161" s="560">
        <v>22000</v>
      </c>
      <c r="R161" s="489"/>
    </row>
    <row r="162" spans="1:18" s="1" customFormat="1" ht="14.45" customHeight="1" outlineLevel="2" x14ac:dyDescent="0.25">
      <c r="A162" s="557">
        <v>139</v>
      </c>
      <c r="B162" s="556">
        <v>8</v>
      </c>
      <c r="C162" s="557" t="s">
        <v>1979</v>
      </c>
      <c r="D162" s="557" t="s">
        <v>1635</v>
      </c>
      <c r="E162" s="557">
        <v>321</v>
      </c>
      <c r="F162" s="573" t="s">
        <v>458</v>
      </c>
      <c r="G162" s="561">
        <v>110000</v>
      </c>
      <c r="H162" s="578"/>
      <c r="I162" s="579"/>
      <c r="J162" s="580"/>
      <c r="K162" s="580"/>
      <c r="L162" s="578"/>
      <c r="M162" s="579"/>
      <c r="N162" s="578"/>
      <c r="O162" s="579"/>
      <c r="P162" s="578"/>
      <c r="Q162" s="560">
        <v>110000</v>
      </c>
      <c r="R162" s="489"/>
    </row>
    <row r="163" spans="1:18" s="1" customFormat="1" ht="14.45" customHeight="1" outlineLevel="2" x14ac:dyDescent="0.25">
      <c r="A163" s="557">
        <v>140</v>
      </c>
      <c r="B163" s="556">
        <v>8</v>
      </c>
      <c r="C163" s="557" t="s">
        <v>1979</v>
      </c>
      <c r="D163" s="557" t="s">
        <v>1635</v>
      </c>
      <c r="E163" s="557">
        <v>322</v>
      </c>
      <c r="F163" s="573" t="s">
        <v>459</v>
      </c>
      <c r="G163" s="561">
        <v>120000</v>
      </c>
      <c r="H163" s="578"/>
      <c r="I163" s="579"/>
      <c r="J163" s="580"/>
      <c r="K163" s="580"/>
      <c r="L163" s="578"/>
      <c r="M163" s="579"/>
      <c r="N163" s="578"/>
      <c r="O163" s="579"/>
      <c r="P163" s="578"/>
      <c r="Q163" s="560">
        <v>120000</v>
      </c>
      <c r="R163" s="489"/>
    </row>
    <row r="164" spans="1:18" s="1" customFormat="1" ht="14.45" customHeight="1" outlineLevel="2" x14ac:dyDescent="0.25">
      <c r="A164" s="557">
        <v>141</v>
      </c>
      <c r="B164" s="556">
        <v>8</v>
      </c>
      <c r="C164" s="557" t="s">
        <v>1979</v>
      </c>
      <c r="D164" s="557" t="s">
        <v>1635</v>
      </c>
      <c r="E164" s="557">
        <v>334</v>
      </c>
      <c r="F164" s="573" t="s">
        <v>471</v>
      </c>
      <c r="G164" s="561">
        <v>20000</v>
      </c>
      <c r="H164" s="578"/>
      <c r="I164" s="579"/>
      <c r="J164" s="580"/>
      <c r="K164" s="580"/>
      <c r="L164" s="578"/>
      <c r="M164" s="579"/>
      <c r="N164" s="578"/>
      <c r="O164" s="579"/>
      <c r="P164" s="578"/>
      <c r="Q164" s="560">
        <v>20000</v>
      </c>
      <c r="R164" s="489"/>
    </row>
    <row r="165" spans="1:18" s="1" customFormat="1" ht="14.45" customHeight="1" outlineLevel="2" x14ac:dyDescent="0.25">
      <c r="A165" s="557">
        <v>142</v>
      </c>
      <c r="B165" s="556">
        <v>8</v>
      </c>
      <c r="C165" s="557" t="s">
        <v>1979</v>
      </c>
      <c r="D165" s="557" t="s">
        <v>1635</v>
      </c>
      <c r="E165" s="557">
        <v>352</v>
      </c>
      <c r="F165" s="573" t="s">
        <v>489</v>
      </c>
      <c r="G165" s="561">
        <v>20000</v>
      </c>
      <c r="H165" s="578"/>
      <c r="I165" s="579"/>
      <c r="J165" s="580"/>
      <c r="K165" s="580"/>
      <c r="L165" s="578"/>
      <c r="M165" s="579"/>
      <c r="N165" s="578"/>
      <c r="O165" s="579"/>
      <c r="P165" s="578"/>
      <c r="Q165" s="560">
        <v>20000</v>
      </c>
      <c r="R165" s="489"/>
    </row>
    <row r="166" spans="1:18" s="1" customFormat="1" ht="14.45" customHeight="1" outlineLevel="2" x14ac:dyDescent="0.25">
      <c r="A166" s="557">
        <v>143</v>
      </c>
      <c r="B166" s="556">
        <v>8</v>
      </c>
      <c r="C166" s="557" t="s">
        <v>1979</v>
      </c>
      <c r="D166" s="557" t="s">
        <v>1635</v>
      </c>
      <c r="E166" s="557">
        <v>353</v>
      </c>
      <c r="F166" s="573" t="s">
        <v>490</v>
      </c>
      <c r="G166" s="561">
        <v>12000</v>
      </c>
      <c r="H166" s="578"/>
      <c r="I166" s="579"/>
      <c r="J166" s="580"/>
      <c r="K166" s="580"/>
      <c r="L166" s="578"/>
      <c r="M166" s="579"/>
      <c r="N166" s="578"/>
      <c r="O166" s="579"/>
      <c r="P166" s="578"/>
      <c r="Q166" s="560">
        <v>12000</v>
      </c>
      <c r="R166" s="489"/>
    </row>
    <row r="167" spans="1:18" s="1" customFormat="1" ht="14.45" customHeight="1" outlineLevel="2" x14ac:dyDescent="0.25">
      <c r="A167" s="557">
        <v>144</v>
      </c>
      <c r="B167" s="556">
        <v>8</v>
      </c>
      <c r="C167" s="557" t="s">
        <v>1979</v>
      </c>
      <c r="D167" s="557" t="s">
        <v>1635</v>
      </c>
      <c r="E167" s="557">
        <v>355</v>
      </c>
      <c r="F167" s="573" t="s">
        <v>492</v>
      </c>
      <c r="G167" s="561">
        <v>200000</v>
      </c>
      <c r="H167" s="578"/>
      <c r="I167" s="579"/>
      <c r="J167" s="580"/>
      <c r="K167" s="580"/>
      <c r="L167" s="578"/>
      <c r="M167" s="579"/>
      <c r="N167" s="578"/>
      <c r="O167" s="579"/>
      <c r="P167" s="578"/>
      <c r="Q167" s="560">
        <v>200000</v>
      </c>
      <c r="R167" s="489"/>
    </row>
    <row r="168" spans="1:18" s="1" customFormat="1" ht="14.45" customHeight="1" outlineLevel="2" x14ac:dyDescent="0.25">
      <c r="A168" s="557">
        <v>145</v>
      </c>
      <c r="B168" s="556">
        <v>8</v>
      </c>
      <c r="C168" s="557" t="s">
        <v>1979</v>
      </c>
      <c r="D168" s="557" t="s">
        <v>1635</v>
      </c>
      <c r="E168" s="557">
        <v>358</v>
      </c>
      <c r="F168" s="573" t="s">
        <v>495</v>
      </c>
      <c r="G168" s="561">
        <v>12000</v>
      </c>
      <c r="H168" s="578"/>
      <c r="I168" s="579"/>
      <c r="J168" s="580"/>
      <c r="K168" s="580"/>
      <c r="L168" s="578"/>
      <c r="M168" s="579"/>
      <c r="N168" s="578"/>
      <c r="O168" s="579"/>
      <c r="P168" s="578"/>
      <c r="Q168" s="560">
        <v>12000</v>
      </c>
      <c r="R168" s="489"/>
    </row>
    <row r="169" spans="1:18" s="1" customFormat="1" ht="14.45" customHeight="1" outlineLevel="2" x14ac:dyDescent="0.25">
      <c r="A169" s="557">
        <v>146</v>
      </c>
      <c r="B169" s="556">
        <v>8</v>
      </c>
      <c r="C169" s="557" t="s">
        <v>1979</v>
      </c>
      <c r="D169" s="557" t="s">
        <v>1635</v>
      </c>
      <c r="E169" s="557">
        <v>372</v>
      </c>
      <c r="F169" s="573" t="s">
        <v>507</v>
      </c>
      <c r="G169" s="561">
        <v>50000</v>
      </c>
      <c r="H169" s="578"/>
      <c r="I169" s="579"/>
      <c r="J169" s="580"/>
      <c r="K169" s="580"/>
      <c r="L169" s="578"/>
      <c r="M169" s="579"/>
      <c r="N169" s="578"/>
      <c r="O169" s="579"/>
      <c r="P169" s="578"/>
      <c r="Q169" s="560">
        <v>50000</v>
      </c>
      <c r="R169" s="489"/>
    </row>
    <row r="170" spans="1:18" s="1" customFormat="1" ht="14.45" customHeight="1" outlineLevel="2" x14ac:dyDescent="0.25">
      <c r="A170" s="557">
        <v>147</v>
      </c>
      <c r="B170" s="556">
        <v>8</v>
      </c>
      <c r="C170" s="557" t="s">
        <v>1979</v>
      </c>
      <c r="D170" s="557" t="s">
        <v>1635</v>
      </c>
      <c r="E170" s="557">
        <v>375</v>
      </c>
      <c r="F170" s="573" t="s">
        <v>510</v>
      </c>
      <c r="G170" s="561">
        <v>40000</v>
      </c>
      <c r="H170" s="578"/>
      <c r="I170" s="579"/>
      <c r="J170" s="580"/>
      <c r="K170" s="580"/>
      <c r="L170" s="578"/>
      <c r="M170" s="579"/>
      <c r="N170" s="578"/>
      <c r="O170" s="579"/>
      <c r="P170" s="578"/>
      <c r="Q170" s="560">
        <v>40000</v>
      </c>
      <c r="R170" s="489"/>
    </row>
    <row r="171" spans="1:18" s="1" customFormat="1" ht="14.45" customHeight="1" outlineLevel="2" x14ac:dyDescent="0.25">
      <c r="A171" s="557">
        <v>148</v>
      </c>
      <c r="B171" s="556">
        <v>8</v>
      </c>
      <c r="C171" s="557" t="s">
        <v>1979</v>
      </c>
      <c r="D171" s="557">
        <v>4</v>
      </c>
      <c r="E171" s="557">
        <v>451</v>
      </c>
      <c r="F171" s="573" t="s">
        <v>2121</v>
      </c>
      <c r="G171" s="561">
        <v>73918</v>
      </c>
      <c r="H171" s="578"/>
      <c r="I171" s="579"/>
      <c r="J171" s="580"/>
      <c r="K171" s="580"/>
      <c r="L171" s="578"/>
      <c r="M171" s="579"/>
      <c r="N171" s="578"/>
      <c r="O171" s="579"/>
      <c r="P171" s="578"/>
      <c r="Q171" s="560">
        <v>73918</v>
      </c>
      <c r="R171" s="489"/>
    </row>
    <row r="172" spans="1:18" s="1" customFormat="1" ht="14.45" customHeight="1" outlineLevel="2" x14ac:dyDescent="0.25">
      <c r="A172" s="557">
        <v>149</v>
      </c>
      <c r="B172" s="556">
        <v>8</v>
      </c>
      <c r="C172" s="557" t="s">
        <v>1979</v>
      </c>
      <c r="D172" s="557" t="s">
        <v>1636</v>
      </c>
      <c r="E172" s="557">
        <v>511</v>
      </c>
      <c r="F172" s="573" t="s">
        <v>588</v>
      </c>
      <c r="G172" s="561">
        <v>15000</v>
      </c>
      <c r="H172" s="578"/>
      <c r="I172" s="579"/>
      <c r="J172" s="580"/>
      <c r="K172" s="580"/>
      <c r="L172" s="578"/>
      <c r="M172" s="579"/>
      <c r="N172" s="578"/>
      <c r="O172" s="579"/>
      <c r="P172" s="578"/>
      <c r="Q172" s="560">
        <v>15000</v>
      </c>
      <c r="R172" s="489"/>
    </row>
    <row r="173" spans="1:18" s="1" customFormat="1" ht="14.45" customHeight="1" outlineLevel="2" x14ac:dyDescent="0.25">
      <c r="A173" s="557">
        <v>150</v>
      </c>
      <c r="B173" s="556">
        <v>8</v>
      </c>
      <c r="C173" s="557" t="s">
        <v>1979</v>
      </c>
      <c r="D173" s="557" t="s">
        <v>1636</v>
      </c>
      <c r="E173" s="557">
        <v>515</v>
      </c>
      <c r="F173" s="573" t="s">
        <v>592</v>
      </c>
      <c r="G173" s="561">
        <v>24000</v>
      </c>
      <c r="H173" s="578"/>
      <c r="I173" s="579"/>
      <c r="J173" s="580"/>
      <c r="K173" s="580"/>
      <c r="L173" s="578"/>
      <c r="M173" s="579"/>
      <c r="N173" s="578"/>
      <c r="O173" s="579"/>
      <c r="P173" s="578"/>
      <c r="Q173" s="560">
        <v>24000</v>
      </c>
      <c r="R173" s="489"/>
    </row>
    <row r="174" spans="1:18" s="1" customFormat="1" ht="14.45" customHeight="1" outlineLevel="2" x14ac:dyDescent="0.25">
      <c r="A174" s="557">
        <v>151</v>
      </c>
      <c r="B174" s="556">
        <v>8</v>
      </c>
      <c r="C174" s="557" t="s">
        <v>1979</v>
      </c>
      <c r="D174" s="557" t="s">
        <v>1636</v>
      </c>
      <c r="E174" s="557">
        <v>591</v>
      </c>
      <c r="F174" s="573" t="s">
        <v>636</v>
      </c>
      <c r="G174" s="561">
        <v>8000</v>
      </c>
      <c r="H174" s="578"/>
      <c r="I174" s="579"/>
      <c r="J174" s="580"/>
      <c r="K174" s="580"/>
      <c r="L174" s="578"/>
      <c r="M174" s="579"/>
      <c r="N174" s="578"/>
      <c r="O174" s="579"/>
      <c r="P174" s="578"/>
      <c r="Q174" s="560">
        <v>8000</v>
      </c>
      <c r="R174" s="489"/>
    </row>
    <row r="175" spans="1:18" s="1" customFormat="1" ht="14.45" customHeight="1" outlineLevel="2" x14ac:dyDescent="0.25">
      <c r="A175" s="557"/>
      <c r="B175" s="556">
        <v>8</v>
      </c>
      <c r="C175" s="557" t="s">
        <v>1979</v>
      </c>
      <c r="D175" s="557" t="s">
        <v>1665</v>
      </c>
      <c r="E175" s="557">
        <v>132</v>
      </c>
      <c r="F175" s="573" t="s">
        <v>358</v>
      </c>
      <c r="G175" s="561">
        <v>531120.17980313383</v>
      </c>
      <c r="H175" s="578"/>
      <c r="I175" s="579"/>
      <c r="J175" s="580"/>
      <c r="K175" s="580"/>
      <c r="L175" s="578"/>
      <c r="M175" s="579"/>
      <c r="N175" s="578"/>
      <c r="O175" s="579"/>
      <c r="P175" s="578"/>
      <c r="Q175" s="560">
        <v>531120.17980313383</v>
      </c>
      <c r="R175" s="489"/>
    </row>
    <row r="176" spans="1:18" s="1" customFormat="1" ht="14.45" customHeight="1" outlineLevel="2" x14ac:dyDescent="0.25">
      <c r="A176" s="586"/>
      <c r="B176" s="587">
        <v>8</v>
      </c>
      <c r="C176" s="586" t="s">
        <v>1979</v>
      </c>
      <c r="D176" s="586" t="s">
        <v>1665</v>
      </c>
      <c r="E176" s="586">
        <v>132</v>
      </c>
      <c r="F176" s="588" t="s">
        <v>358</v>
      </c>
      <c r="G176" s="589">
        <v>190959.19859550378</v>
      </c>
      <c r="H176" s="590"/>
      <c r="I176" s="591"/>
      <c r="J176" s="592"/>
      <c r="K176" s="592"/>
      <c r="L176" s="590"/>
      <c r="M176" s="591"/>
      <c r="N176" s="590"/>
      <c r="O176" s="591"/>
      <c r="P176" s="590"/>
      <c r="Q176" s="593">
        <v>190959.19859550378</v>
      </c>
      <c r="R176" s="489"/>
    </row>
    <row r="177" spans="1:18" s="685" customFormat="1" ht="14.45" customHeight="1" outlineLevel="1" x14ac:dyDescent="0.25">
      <c r="A177" s="682"/>
      <c r="B177" s="671" t="s">
        <v>2138</v>
      </c>
      <c r="C177" s="682"/>
      <c r="D177" s="682"/>
      <c r="E177" s="682"/>
      <c r="F177" s="683"/>
      <c r="G177" s="653">
        <f t="shared" ref="G177:Q177" si="7">SUBTOTAL(9,G143:G176)</f>
        <v>7457713.8407986378</v>
      </c>
      <c r="H177" s="684">
        <f t="shared" si="7"/>
        <v>0</v>
      </c>
      <c r="I177" s="684">
        <f t="shared" si="7"/>
        <v>0</v>
      </c>
      <c r="J177" s="684">
        <f t="shared" si="7"/>
        <v>0</v>
      </c>
      <c r="K177" s="684">
        <f t="shared" si="7"/>
        <v>0</v>
      </c>
      <c r="L177" s="684">
        <f t="shared" si="7"/>
        <v>0</v>
      </c>
      <c r="M177" s="684">
        <f t="shared" si="7"/>
        <v>0</v>
      </c>
      <c r="N177" s="684">
        <f t="shared" si="7"/>
        <v>0</v>
      </c>
      <c r="O177" s="684">
        <f t="shared" si="7"/>
        <v>0</v>
      </c>
      <c r="P177" s="684">
        <f t="shared" si="7"/>
        <v>0</v>
      </c>
      <c r="Q177" s="653">
        <f t="shared" si="7"/>
        <v>7457713.8407986378</v>
      </c>
      <c r="R177" s="672"/>
    </row>
    <row r="178" spans="1:18" s="1" customFormat="1" ht="14.45" customHeight="1" outlineLevel="2" x14ac:dyDescent="0.25">
      <c r="A178" s="599">
        <v>152</v>
      </c>
      <c r="B178" s="600">
        <v>9</v>
      </c>
      <c r="C178" s="599" t="s">
        <v>2122</v>
      </c>
      <c r="D178" s="599">
        <v>1</v>
      </c>
      <c r="E178" s="599">
        <v>113</v>
      </c>
      <c r="F178" s="601" t="s">
        <v>349</v>
      </c>
      <c r="G178" s="602">
        <v>1396472.9087999999</v>
      </c>
      <c r="H178" s="603"/>
      <c r="I178" s="604"/>
      <c r="J178" s="605"/>
      <c r="K178" s="605"/>
      <c r="L178" s="603"/>
      <c r="M178" s="604"/>
      <c r="N178" s="603"/>
      <c r="O178" s="604"/>
      <c r="P178" s="603"/>
      <c r="Q178" s="606">
        <v>1396472.9087999999</v>
      </c>
      <c r="R178" s="489"/>
    </row>
    <row r="179" spans="1:18" s="1" customFormat="1" ht="14.45" customHeight="1" outlineLevel="2" x14ac:dyDescent="0.25">
      <c r="A179" s="557">
        <v>153</v>
      </c>
      <c r="B179" s="556">
        <v>9</v>
      </c>
      <c r="C179" s="557" t="s">
        <v>2122</v>
      </c>
      <c r="D179" s="557">
        <v>1</v>
      </c>
      <c r="E179" s="557">
        <v>113</v>
      </c>
      <c r="F179" s="573" t="s">
        <v>349</v>
      </c>
      <c r="G179" s="561">
        <v>121361</v>
      </c>
      <c r="H179" s="578"/>
      <c r="I179" s="579"/>
      <c r="J179" s="580"/>
      <c r="K179" s="580"/>
      <c r="L179" s="578"/>
      <c r="M179" s="579"/>
      <c r="N179" s="578"/>
      <c r="O179" s="579"/>
      <c r="P179" s="578"/>
      <c r="Q179" s="560">
        <v>121361</v>
      </c>
      <c r="R179" s="489"/>
    </row>
    <row r="180" spans="1:18" s="1" customFormat="1" ht="14.45" customHeight="1" outlineLevel="2" x14ac:dyDescent="0.25">
      <c r="A180" s="557">
        <v>154</v>
      </c>
      <c r="B180" s="556">
        <v>9</v>
      </c>
      <c r="C180" s="557" t="s">
        <v>2122</v>
      </c>
      <c r="D180" s="557">
        <v>1</v>
      </c>
      <c r="E180" s="557">
        <v>122</v>
      </c>
      <c r="F180" s="574" t="s">
        <v>353</v>
      </c>
      <c r="G180" s="561">
        <v>109422.45000000001</v>
      </c>
      <c r="H180" s="578"/>
      <c r="I180" s="579"/>
      <c r="J180" s="580"/>
      <c r="K180" s="580"/>
      <c r="L180" s="578"/>
      <c r="M180" s="579"/>
      <c r="N180" s="578"/>
      <c r="O180" s="579"/>
      <c r="P180" s="578"/>
      <c r="Q180" s="560">
        <v>109422.45000000001</v>
      </c>
      <c r="R180" s="489"/>
    </row>
    <row r="181" spans="1:18" s="1" customFormat="1" ht="14.45" customHeight="1" outlineLevel="2" x14ac:dyDescent="0.25">
      <c r="A181" s="557"/>
      <c r="B181" s="556">
        <v>9</v>
      </c>
      <c r="C181" s="557" t="s">
        <v>2122</v>
      </c>
      <c r="D181" s="557">
        <v>1</v>
      </c>
      <c r="E181" s="557">
        <v>132</v>
      </c>
      <c r="F181" s="573" t="s">
        <v>358</v>
      </c>
      <c r="G181" s="561">
        <v>18287.310000000001</v>
      </c>
      <c r="H181" s="578"/>
      <c r="I181" s="579"/>
      <c r="J181" s="580"/>
      <c r="K181" s="580"/>
      <c r="L181" s="578"/>
      <c r="M181" s="579"/>
      <c r="N181" s="578"/>
      <c r="O181" s="579"/>
      <c r="P181" s="578"/>
      <c r="Q181" s="560">
        <v>18287.310000000001</v>
      </c>
      <c r="R181" s="489"/>
    </row>
    <row r="182" spans="1:18" s="1" customFormat="1" ht="14.45" customHeight="1" outlineLevel="2" x14ac:dyDescent="0.25">
      <c r="A182" s="557"/>
      <c r="B182" s="556">
        <v>9</v>
      </c>
      <c r="C182" s="557" t="s">
        <v>2122</v>
      </c>
      <c r="D182" s="557" t="s">
        <v>1665</v>
      </c>
      <c r="E182" s="557">
        <v>132</v>
      </c>
      <c r="F182" s="573" t="s">
        <v>358</v>
      </c>
      <c r="G182" s="561">
        <v>210427.88582550321</v>
      </c>
      <c r="H182" s="578"/>
      <c r="I182" s="579"/>
      <c r="J182" s="580"/>
      <c r="K182" s="580"/>
      <c r="L182" s="578"/>
      <c r="M182" s="579"/>
      <c r="N182" s="578"/>
      <c r="O182" s="579"/>
      <c r="P182" s="578"/>
      <c r="Q182" s="560">
        <v>210427.88582550321</v>
      </c>
      <c r="R182" s="489"/>
    </row>
    <row r="183" spans="1:18" s="1" customFormat="1" ht="14.45" customHeight="1" outlineLevel="2" x14ac:dyDescent="0.25">
      <c r="A183" s="586"/>
      <c r="B183" s="587">
        <v>9</v>
      </c>
      <c r="C183" s="586" t="s">
        <v>2122</v>
      </c>
      <c r="D183" s="586" t="s">
        <v>1665</v>
      </c>
      <c r="E183" s="586">
        <v>132</v>
      </c>
      <c r="F183" s="588" t="s">
        <v>358</v>
      </c>
      <c r="G183" s="589">
        <v>16488.350522412104</v>
      </c>
      <c r="H183" s="590"/>
      <c r="I183" s="591"/>
      <c r="J183" s="592"/>
      <c r="K183" s="592"/>
      <c r="L183" s="590"/>
      <c r="M183" s="591"/>
      <c r="N183" s="590"/>
      <c r="O183" s="591"/>
      <c r="P183" s="590"/>
      <c r="Q183" s="593">
        <v>16488.350522412104</v>
      </c>
      <c r="R183" s="489"/>
    </row>
    <row r="184" spans="1:18" s="685" customFormat="1" ht="14.45" customHeight="1" outlineLevel="1" x14ac:dyDescent="0.25">
      <c r="A184" s="682"/>
      <c r="B184" s="671" t="s">
        <v>2139</v>
      </c>
      <c r="C184" s="682"/>
      <c r="D184" s="682"/>
      <c r="E184" s="682"/>
      <c r="F184" s="683"/>
      <c r="G184" s="653">
        <f t="shared" ref="G184:Q184" si="8">SUBTOTAL(9,G178:G183)</f>
        <v>1872459.9051479152</v>
      </c>
      <c r="H184" s="684">
        <f t="shared" si="8"/>
        <v>0</v>
      </c>
      <c r="I184" s="684">
        <f t="shared" si="8"/>
        <v>0</v>
      </c>
      <c r="J184" s="684">
        <f t="shared" si="8"/>
        <v>0</v>
      </c>
      <c r="K184" s="684">
        <f t="shared" si="8"/>
        <v>0</v>
      </c>
      <c r="L184" s="684">
        <f t="shared" si="8"/>
        <v>0</v>
      </c>
      <c r="M184" s="684">
        <f t="shared" si="8"/>
        <v>0</v>
      </c>
      <c r="N184" s="684">
        <f t="shared" si="8"/>
        <v>0</v>
      </c>
      <c r="O184" s="684">
        <f t="shared" si="8"/>
        <v>0</v>
      </c>
      <c r="P184" s="684">
        <f t="shared" si="8"/>
        <v>0</v>
      </c>
      <c r="Q184" s="653">
        <f t="shared" si="8"/>
        <v>1872459.9051479152</v>
      </c>
      <c r="R184" s="672"/>
    </row>
    <row r="185" spans="1:18" s="1" customFormat="1" ht="14.45" customHeight="1" outlineLevel="2" x14ac:dyDescent="0.25">
      <c r="A185" s="673"/>
      <c r="B185" s="674">
        <v>10</v>
      </c>
      <c r="C185" s="673" t="s">
        <v>2127</v>
      </c>
      <c r="D185" s="673">
        <v>1</v>
      </c>
      <c r="E185" s="673">
        <v>113</v>
      </c>
      <c r="F185" s="675" t="s">
        <v>349</v>
      </c>
      <c r="G185" s="676">
        <v>0</v>
      </c>
      <c r="H185" s="677"/>
      <c r="I185" s="678"/>
      <c r="J185" s="679"/>
      <c r="K185" s="679"/>
      <c r="L185" s="677"/>
      <c r="M185" s="678"/>
      <c r="N185" s="677"/>
      <c r="O185" s="678"/>
      <c r="P185" s="677"/>
      <c r="Q185" s="680">
        <v>0</v>
      </c>
      <c r="R185" s="489"/>
    </row>
    <row r="186" spans="1:18" s="685" customFormat="1" ht="14.45" customHeight="1" outlineLevel="1" x14ac:dyDescent="0.25">
      <c r="A186" s="682"/>
      <c r="B186" s="671" t="s">
        <v>2140</v>
      </c>
      <c r="C186" s="682"/>
      <c r="D186" s="682"/>
      <c r="E186" s="682"/>
      <c r="F186" s="683"/>
      <c r="G186" s="653">
        <f t="shared" ref="G186:Q186" si="9">SUBTOTAL(9,G185:G185)</f>
        <v>0</v>
      </c>
      <c r="H186" s="684">
        <f t="shared" si="9"/>
        <v>0</v>
      </c>
      <c r="I186" s="684">
        <f t="shared" si="9"/>
        <v>0</v>
      </c>
      <c r="J186" s="684">
        <f t="shared" si="9"/>
        <v>0</v>
      </c>
      <c r="K186" s="684">
        <f t="shared" si="9"/>
        <v>0</v>
      </c>
      <c r="L186" s="684">
        <f t="shared" si="9"/>
        <v>0</v>
      </c>
      <c r="M186" s="684">
        <f t="shared" si="9"/>
        <v>0</v>
      </c>
      <c r="N186" s="684">
        <f t="shared" si="9"/>
        <v>0</v>
      </c>
      <c r="O186" s="684">
        <f t="shared" si="9"/>
        <v>0</v>
      </c>
      <c r="P186" s="684">
        <f t="shared" si="9"/>
        <v>0</v>
      </c>
      <c r="Q186" s="653">
        <f t="shared" si="9"/>
        <v>0</v>
      </c>
      <c r="R186" s="672"/>
    </row>
    <row r="187" spans="1:18" s="1" customFormat="1" ht="14.45" customHeight="1" outlineLevel="2" x14ac:dyDescent="0.25">
      <c r="A187" s="599">
        <v>158</v>
      </c>
      <c r="B187" s="600">
        <v>11</v>
      </c>
      <c r="C187" s="599" t="s">
        <v>2118</v>
      </c>
      <c r="D187" s="599">
        <v>1</v>
      </c>
      <c r="E187" s="599">
        <v>113</v>
      </c>
      <c r="F187" s="601" t="s">
        <v>349</v>
      </c>
      <c r="G187" s="609">
        <v>1162164.1703999999</v>
      </c>
      <c r="H187" s="603"/>
      <c r="I187" s="604"/>
      <c r="J187" s="605"/>
      <c r="K187" s="605"/>
      <c r="L187" s="603"/>
      <c r="M187" s="604"/>
      <c r="N187" s="603"/>
      <c r="O187" s="604"/>
      <c r="P187" s="603"/>
      <c r="Q187" s="606">
        <v>1162164.1703999999</v>
      </c>
      <c r="R187" s="489"/>
    </row>
    <row r="188" spans="1:18" s="1" customFormat="1" ht="14.45" customHeight="1" outlineLevel="2" x14ac:dyDescent="0.25">
      <c r="A188" s="557">
        <v>159</v>
      </c>
      <c r="B188" s="556">
        <v>11</v>
      </c>
      <c r="C188" s="557" t="s">
        <v>2118</v>
      </c>
      <c r="D188" s="557">
        <v>1</v>
      </c>
      <c r="E188" s="557">
        <v>122</v>
      </c>
      <c r="F188" s="576" t="s">
        <v>353</v>
      </c>
      <c r="G188" s="561">
        <v>314667.20160000003</v>
      </c>
      <c r="H188" s="578"/>
      <c r="I188" s="579"/>
      <c r="J188" s="580"/>
      <c r="K188" s="580"/>
      <c r="L188" s="578"/>
      <c r="M188" s="579"/>
      <c r="N188" s="578"/>
      <c r="O188" s="579"/>
      <c r="P188" s="578"/>
      <c r="Q188" s="560">
        <v>314667.20160000003</v>
      </c>
      <c r="R188" s="489"/>
    </row>
    <row r="189" spans="1:18" s="1" customFormat="1" ht="14.45" customHeight="1" outlineLevel="2" x14ac:dyDescent="0.25">
      <c r="A189" s="557">
        <v>162</v>
      </c>
      <c r="B189" s="556">
        <v>11</v>
      </c>
      <c r="C189" s="557" t="s">
        <v>2118</v>
      </c>
      <c r="D189" s="557" t="s">
        <v>1634</v>
      </c>
      <c r="E189" s="557">
        <v>211</v>
      </c>
      <c r="F189" s="575" t="s">
        <v>384</v>
      </c>
      <c r="G189" s="561">
        <v>35000</v>
      </c>
      <c r="H189" s="578"/>
      <c r="I189" s="579"/>
      <c r="J189" s="580"/>
      <c r="K189" s="580"/>
      <c r="L189" s="578"/>
      <c r="M189" s="579"/>
      <c r="N189" s="578"/>
      <c r="O189" s="579"/>
      <c r="P189" s="578"/>
      <c r="Q189" s="560">
        <v>35000</v>
      </c>
      <c r="R189" s="489"/>
    </row>
    <row r="190" spans="1:18" s="1" customFormat="1" ht="14.45" customHeight="1" outlineLevel="2" x14ac:dyDescent="0.25">
      <c r="A190" s="557">
        <v>163</v>
      </c>
      <c r="B190" s="556">
        <v>11</v>
      </c>
      <c r="C190" s="557" t="s">
        <v>2118</v>
      </c>
      <c r="D190" s="557" t="s">
        <v>1634</v>
      </c>
      <c r="E190" s="557">
        <v>212</v>
      </c>
      <c r="F190" s="575" t="s">
        <v>385</v>
      </c>
      <c r="G190" s="561">
        <v>30000</v>
      </c>
      <c r="H190" s="578"/>
      <c r="I190" s="579"/>
      <c r="J190" s="580"/>
      <c r="K190" s="580"/>
      <c r="L190" s="578"/>
      <c r="M190" s="579"/>
      <c r="N190" s="578"/>
      <c r="O190" s="579"/>
      <c r="P190" s="578"/>
      <c r="Q190" s="560">
        <v>30000</v>
      </c>
      <c r="R190" s="489"/>
    </row>
    <row r="191" spans="1:18" s="1" customFormat="1" ht="14.45" customHeight="1" outlineLevel="2" x14ac:dyDescent="0.25">
      <c r="A191" s="557">
        <v>164</v>
      </c>
      <c r="B191" s="556">
        <v>11</v>
      </c>
      <c r="C191" s="557" t="s">
        <v>2118</v>
      </c>
      <c r="D191" s="557" t="s">
        <v>1634</v>
      </c>
      <c r="E191" s="557">
        <v>214</v>
      </c>
      <c r="F191" s="573" t="s">
        <v>387</v>
      </c>
      <c r="G191" s="561">
        <v>6000</v>
      </c>
      <c r="H191" s="578"/>
      <c r="I191" s="579"/>
      <c r="J191" s="580"/>
      <c r="K191" s="580"/>
      <c r="L191" s="578"/>
      <c r="M191" s="579"/>
      <c r="N191" s="578"/>
      <c r="O191" s="579"/>
      <c r="P191" s="578"/>
      <c r="Q191" s="560">
        <v>6000</v>
      </c>
      <c r="R191" s="489"/>
    </row>
    <row r="192" spans="1:18" s="1" customFormat="1" ht="14.45" customHeight="1" outlineLevel="2" x14ac:dyDescent="0.25">
      <c r="A192" s="557">
        <v>165</v>
      </c>
      <c r="B192" s="556">
        <v>11</v>
      </c>
      <c r="C192" s="557" t="s">
        <v>2118</v>
      </c>
      <c r="D192" s="557" t="s">
        <v>1634</v>
      </c>
      <c r="E192" s="557">
        <v>218</v>
      </c>
      <c r="F192" s="573" t="s">
        <v>391</v>
      </c>
      <c r="G192" s="561">
        <v>170000</v>
      </c>
      <c r="H192" s="578"/>
      <c r="I192" s="579"/>
      <c r="J192" s="580"/>
      <c r="K192" s="580"/>
      <c r="L192" s="578"/>
      <c r="M192" s="579"/>
      <c r="N192" s="578"/>
      <c r="O192" s="579"/>
      <c r="P192" s="578"/>
      <c r="Q192" s="560">
        <v>170000</v>
      </c>
      <c r="R192" s="489"/>
    </row>
    <row r="193" spans="1:18" s="1" customFormat="1" ht="14.45" customHeight="1" outlineLevel="2" x14ac:dyDescent="0.25">
      <c r="A193" s="557">
        <v>166</v>
      </c>
      <c r="B193" s="556">
        <v>11</v>
      </c>
      <c r="C193" s="557" t="s">
        <v>2118</v>
      </c>
      <c r="D193" s="557" t="s">
        <v>1634</v>
      </c>
      <c r="E193" s="557">
        <v>261</v>
      </c>
      <c r="F193" s="573" t="s">
        <v>425</v>
      </c>
      <c r="G193" s="561">
        <v>18000</v>
      </c>
      <c r="H193" s="578"/>
      <c r="I193" s="579"/>
      <c r="J193" s="580"/>
      <c r="K193" s="580"/>
      <c r="L193" s="578"/>
      <c r="M193" s="579"/>
      <c r="N193" s="578"/>
      <c r="O193" s="579"/>
      <c r="P193" s="578"/>
      <c r="Q193" s="560">
        <v>18000</v>
      </c>
      <c r="R193" s="489"/>
    </row>
    <row r="194" spans="1:18" s="1" customFormat="1" ht="14.45" customHeight="1" outlineLevel="2" x14ac:dyDescent="0.25">
      <c r="A194" s="557">
        <v>167</v>
      </c>
      <c r="B194" s="556">
        <v>11</v>
      </c>
      <c r="C194" s="557" t="s">
        <v>2118</v>
      </c>
      <c r="D194" s="557" t="s">
        <v>1635</v>
      </c>
      <c r="E194" s="557">
        <v>313</v>
      </c>
      <c r="F194" s="573" t="s">
        <v>450</v>
      </c>
      <c r="G194" s="561">
        <v>3000</v>
      </c>
      <c r="H194" s="578"/>
      <c r="I194" s="579"/>
      <c r="J194" s="580"/>
      <c r="K194" s="580"/>
      <c r="L194" s="578"/>
      <c r="M194" s="579"/>
      <c r="N194" s="578"/>
      <c r="O194" s="579"/>
      <c r="P194" s="578"/>
      <c r="Q194" s="560">
        <v>3000</v>
      </c>
      <c r="R194" s="489"/>
    </row>
    <row r="195" spans="1:18" s="1" customFormat="1" ht="14.45" customHeight="1" outlineLevel="2" x14ac:dyDescent="0.25">
      <c r="A195" s="557">
        <v>168</v>
      </c>
      <c r="B195" s="556">
        <v>11</v>
      </c>
      <c r="C195" s="557" t="s">
        <v>2118</v>
      </c>
      <c r="D195" s="557" t="s">
        <v>1635</v>
      </c>
      <c r="E195" s="557">
        <v>314</v>
      </c>
      <c r="F195" s="573" t="s">
        <v>451</v>
      </c>
      <c r="G195" s="561">
        <v>42000</v>
      </c>
      <c r="H195" s="578"/>
      <c r="I195" s="579"/>
      <c r="J195" s="580"/>
      <c r="K195" s="580"/>
      <c r="L195" s="578"/>
      <c r="M195" s="579"/>
      <c r="N195" s="578"/>
      <c r="O195" s="579"/>
      <c r="P195" s="578"/>
      <c r="Q195" s="560">
        <v>42000</v>
      </c>
      <c r="R195" s="489"/>
    </row>
    <row r="196" spans="1:18" s="1" customFormat="1" ht="14.45" customHeight="1" outlineLevel="2" x14ac:dyDescent="0.25">
      <c r="A196" s="557">
        <v>169</v>
      </c>
      <c r="B196" s="556">
        <v>11</v>
      </c>
      <c r="C196" s="557" t="s">
        <v>2118</v>
      </c>
      <c r="D196" s="557" t="s">
        <v>1635</v>
      </c>
      <c r="E196" s="557">
        <v>315</v>
      </c>
      <c r="F196" s="575" t="s">
        <v>452</v>
      </c>
      <c r="G196" s="561">
        <v>9600</v>
      </c>
      <c r="H196" s="578"/>
      <c r="I196" s="579"/>
      <c r="J196" s="580"/>
      <c r="K196" s="580"/>
      <c r="L196" s="578"/>
      <c r="M196" s="579"/>
      <c r="N196" s="578"/>
      <c r="O196" s="579"/>
      <c r="P196" s="578"/>
      <c r="Q196" s="560">
        <v>9600</v>
      </c>
      <c r="R196" s="489"/>
    </row>
    <row r="197" spans="1:18" s="1" customFormat="1" ht="14.45" customHeight="1" outlineLevel="2" x14ac:dyDescent="0.25">
      <c r="A197" s="557">
        <v>170</v>
      </c>
      <c r="B197" s="556">
        <v>11</v>
      </c>
      <c r="C197" s="557" t="s">
        <v>2118</v>
      </c>
      <c r="D197" s="557" t="s">
        <v>1635</v>
      </c>
      <c r="E197" s="557">
        <v>331</v>
      </c>
      <c r="F197" s="573" t="s">
        <v>468</v>
      </c>
      <c r="G197" s="561">
        <v>540000</v>
      </c>
      <c r="H197" s="578"/>
      <c r="I197" s="579">
        <v>0</v>
      </c>
      <c r="J197" s="580">
        <v>0</v>
      </c>
      <c r="K197" s="580">
        <v>0</v>
      </c>
      <c r="L197" s="578">
        <v>0</v>
      </c>
      <c r="M197" s="579">
        <v>0</v>
      </c>
      <c r="N197" s="578">
        <v>0</v>
      </c>
      <c r="O197" s="579">
        <v>0</v>
      </c>
      <c r="P197" s="578">
        <v>0</v>
      </c>
      <c r="Q197" s="560">
        <v>540000</v>
      </c>
      <c r="R197" s="489"/>
    </row>
    <row r="198" spans="1:18" s="1" customFormat="1" ht="14.45" customHeight="1" outlineLevel="2" x14ac:dyDescent="0.25">
      <c r="A198" s="557">
        <v>171</v>
      </c>
      <c r="B198" s="556">
        <v>11</v>
      </c>
      <c r="C198" s="557" t="s">
        <v>2118</v>
      </c>
      <c r="D198" s="557" t="s">
        <v>1635</v>
      </c>
      <c r="E198" s="557">
        <v>334</v>
      </c>
      <c r="F198" s="573" t="s">
        <v>471</v>
      </c>
      <c r="G198" s="561">
        <v>10000</v>
      </c>
      <c r="H198" s="578"/>
      <c r="I198" s="579"/>
      <c r="J198" s="580"/>
      <c r="K198" s="580"/>
      <c r="L198" s="578"/>
      <c r="M198" s="579"/>
      <c r="N198" s="578"/>
      <c r="O198" s="579"/>
      <c r="P198" s="578"/>
      <c r="Q198" s="560">
        <v>10000</v>
      </c>
      <c r="R198" s="489"/>
    </row>
    <row r="199" spans="1:18" s="1" customFormat="1" ht="14.45" customHeight="1" outlineLevel="2" x14ac:dyDescent="0.25">
      <c r="A199" s="557">
        <v>172</v>
      </c>
      <c r="B199" s="556">
        <v>11</v>
      </c>
      <c r="C199" s="557" t="s">
        <v>2118</v>
      </c>
      <c r="D199" s="557" t="s">
        <v>1635</v>
      </c>
      <c r="E199" s="557">
        <v>341</v>
      </c>
      <c r="F199" s="573" t="s">
        <v>478</v>
      </c>
      <c r="G199" s="561">
        <v>42000</v>
      </c>
      <c r="H199" s="578"/>
      <c r="I199" s="579"/>
      <c r="J199" s="580"/>
      <c r="K199" s="580"/>
      <c r="L199" s="578"/>
      <c r="M199" s="579"/>
      <c r="N199" s="578"/>
      <c r="O199" s="579"/>
      <c r="P199" s="578"/>
      <c r="Q199" s="560">
        <v>42000</v>
      </c>
      <c r="R199" s="489"/>
    </row>
    <row r="200" spans="1:18" s="1" customFormat="1" ht="14.45" customHeight="1" outlineLevel="2" x14ac:dyDescent="0.25">
      <c r="A200" s="557">
        <v>173</v>
      </c>
      <c r="B200" s="556">
        <v>11</v>
      </c>
      <c r="C200" s="557" t="s">
        <v>2118</v>
      </c>
      <c r="D200" s="557" t="s">
        <v>1635</v>
      </c>
      <c r="E200" s="557">
        <v>344</v>
      </c>
      <c r="F200" s="573" t="s">
        <v>481</v>
      </c>
      <c r="G200" s="561">
        <v>30000</v>
      </c>
      <c r="H200" s="578"/>
      <c r="I200" s="579"/>
      <c r="J200" s="580"/>
      <c r="K200" s="580"/>
      <c r="L200" s="578"/>
      <c r="M200" s="579"/>
      <c r="N200" s="578"/>
      <c r="O200" s="579"/>
      <c r="P200" s="578"/>
      <c r="Q200" s="560">
        <v>30000</v>
      </c>
      <c r="R200" s="489"/>
    </row>
    <row r="201" spans="1:18" s="1" customFormat="1" ht="14.45" customHeight="1" outlineLevel="2" x14ac:dyDescent="0.25">
      <c r="A201" s="557">
        <v>174</v>
      </c>
      <c r="B201" s="556">
        <v>11</v>
      </c>
      <c r="C201" s="557" t="s">
        <v>2118</v>
      </c>
      <c r="D201" s="557" t="s">
        <v>1635</v>
      </c>
      <c r="E201" s="557">
        <v>345</v>
      </c>
      <c r="F201" s="573" t="s">
        <v>482</v>
      </c>
      <c r="G201" s="561">
        <v>180000</v>
      </c>
      <c r="H201" s="578"/>
      <c r="I201" s="579"/>
      <c r="J201" s="580"/>
      <c r="K201" s="580"/>
      <c r="L201" s="578"/>
      <c r="M201" s="579"/>
      <c r="N201" s="578"/>
      <c r="O201" s="579"/>
      <c r="P201" s="578"/>
      <c r="Q201" s="560">
        <v>180000</v>
      </c>
      <c r="R201" s="489"/>
    </row>
    <row r="202" spans="1:18" s="1" customFormat="1" ht="14.45" customHeight="1" outlineLevel="2" x14ac:dyDescent="0.25">
      <c r="A202" s="557">
        <v>175</v>
      </c>
      <c r="B202" s="556">
        <v>11</v>
      </c>
      <c r="C202" s="557" t="s">
        <v>2118</v>
      </c>
      <c r="D202" s="557" t="s">
        <v>1635</v>
      </c>
      <c r="E202" s="557">
        <v>351</v>
      </c>
      <c r="F202" s="573" t="s">
        <v>488</v>
      </c>
      <c r="G202" s="561">
        <v>5000</v>
      </c>
      <c r="H202" s="578"/>
      <c r="I202" s="579"/>
      <c r="J202" s="580"/>
      <c r="K202" s="580"/>
      <c r="L202" s="578"/>
      <c r="M202" s="579"/>
      <c r="N202" s="578"/>
      <c r="O202" s="579"/>
      <c r="P202" s="578"/>
      <c r="Q202" s="560">
        <v>5000</v>
      </c>
      <c r="R202" s="489"/>
    </row>
    <row r="203" spans="1:18" s="1" customFormat="1" ht="14.45" customHeight="1" outlineLevel="2" x14ac:dyDescent="0.25">
      <c r="A203" s="557">
        <v>176</v>
      </c>
      <c r="B203" s="556">
        <v>11</v>
      </c>
      <c r="C203" s="557" t="s">
        <v>2118</v>
      </c>
      <c r="D203" s="557" t="s">
        <v>1635</v>
      </c>
      <c r="E203" s="557">
        <v>352</v>
      </c>
      <c r="F203" s="573" t="s">
        <v>489</v>
      </c>
      <c r="G203" s="561">
        <v>6000</v>
      </c>
      <c r="H203" s="578"/>
      <c r="I203" s="579"/>
      <c r="J203" s="580"/>
      <c r="K203" s="580"/>
      <c r="L203" s="578"/>
      <c r="M203" s="579"/>
      <c r="N203" s="578"/>
      <c r="O203" s="579"/>
      <c r="P203" s="578"/>
      <c r="Q203" s="561">
        <v>6000</v>
      </c>
      <c r="R203" s="489"/>
    </row>
    <row r="204" spans="1:18" s="1" customFormat="1" ht="14.45" customHeight="1" outlineLevel="2" x14ac:dyDescent="0.25">
      <c r="A204" s="557">
        <v>177</v>
      </c>
      <c r="B204" s="556">
        <v>11</v>
      </c>
      <c r="C204" s="557" t="s">
        <v>2118</v>
      </c>
      <c r="D204" s="557" t="s">
        <v>1635</v>
      </c>
      <c r="E204" s="557">
        <v>353</v>
      </c>
      <c r="F204" s="573" t="s">
        <v>490</v>
      </c>
      <c r="G204" s="561">
        <v>12000</v>
      </c>
      <c r="H204" s="578"/>
      <c r="I204" s="579"/>
      <c r="J204" s="580"/>
      <c r="K204" s="580"/>
      <c r="L204" s="578"/>
      <c r="M204" s="579"/>
      <c r="N204" s="578"/>
      <c r="O204" s="579"/>
      <c r="P204" s="578"/>
      <c r="Q204" s="560">
        <v>12000</v>
      </c>
      <c r="R204" s="489"/>
    </row>
    <row r="205" spans="1:18" s="1" customFormat="1" ht="14.45" customHeight="1" outlineLevel="2" x14ac:dyDescent="0.25">
      <c r="A205" s="557">
        <v>178</v>
      </c>
      <c r="B205" s="556">
        <v>11</v>
      </c>
      <c r="C205" s="557" t="s">
        <v>2118</v>
      </c>
      <c r="D205" s="557" t="s">
        <v>1635</v>
      </c>
      <c r="E205" s="557">
        <v>372</v>
      </c>
      <c r="F205" s="573" t="s">
        <v>507</v>
      </c>
      <c r="G205" s="561">
        <v>12000</v>
      </c>
      <c r="H205" s="578"/>
      <c r="I205" s="579"/>
      <c r="J205" s="580"/>
      <c r="K205" s="580"/>
      <c r="L205" s="578"/>
      <c r="M205" s="579"/>
      <c r="N205" s="578"/>
      <c r="O205" s="579"/>
      <c r="P205" s="578"/>
      <c r="Q205" s="560">
        <v>12000</v>
      </c>
      <c r="R205" s="489"/>
    </row>
    <row r="206" spans="1:18" s="1" customFormat="1" ht="14.45" customHeight="1" outlineLevel="2" x14ac:dyDescent="0.25">
      <c r="A206" s="557">
        <v>179</v>
      </c>
      <c r="B206" s="556">
        <v>11</v>
      </c>
      <c r="C206" s="557" t="s">
        <v>2118</v>
      </c>
      <c r="D206" s="557" t="s">
        <v>1635</v>
      </c>
      <c r="E206" s="557">
        <v>375</v>
      </c>
      <c r="F206" s="573" t="s">
        <v>510</v>
      </c>
      <c r="G206" s="561">
        <v>35000</v>
      </c>
      <c r="H206" s="578"/>
      <c r="I206" s="579"/>
      <c r="J206" s="580"/>
      <c r="K206" s="580"/>
      <c r="L206" s="578"/>
      <c r="M206" s="579"/>
      <c r="N206" s="578"/>
      <c r="O206" s="579"/>
      <c r="P206" s="578"/>
      <c r="Q206" s="560">
        <v>35000</v>
      </c>
      <c r="R206" s="489"/>
    </row>
    <row r="207" spans="1:18" s="1" customFormat="1" ht="14.45" customHeight="1" outlineLevel="2" x14ac:dyDescent="0.25">
      <c r="A207" s="557">
        <v>180</v>
      </c>
      <c r="B207" s="556">
        <v>11</v>
      </c>
      <c r="C207" s="557" t="s">
        <v>2118</v>
      </c>
      <c r="D207" s="557" t="s">
        <v>1635</v>
      </c>
      <c r="E207" s="557">
        <v>379</v>
      </c>
      <c r="F207" s="573" t="s">
        <v>514</v>
      </c>
      <c r="G207" s="561">
        <v>4000</v>
      </c>
      <c r="H207" s="578"/>
      <c r="I207" s="579"/>
      <c r="J207" s="580"/>
      <c r="K207" s="580"/>
      <c r="L207" s="578"/>
      <c r="M207" s="579"/>
      <c r="N207" s="578"/>
      <c r="O207" s="579"/>
      <c r="P207" s="578"/>
      <c r="Q207" s="560">
        <v>4000</v>
      </c>
      <c r="R207" s="489"/>
    </row>
    <row r="208" spans="1:18" s="1" customFormat="1" ht="14.45" customHeight="1" outlineLevel="2" x14ac:dyDescent="0.25">
      <c r="A208" s="557">
        <v>181</v>
      </c>
      <c r="B208" s="556">
        <v>11</v>
      </c>
      <c r="C208" s="557" t="s">
        <v>2118</v>
      </c>
      <c r="D208" s="557" t="s">
        <v>1635</v>
      </c>
      <c r="E208" s="557">
        <v>395</v>
      </c>
      <c r="F208" s="575" t="s">
        <v>526</v>
      </c>
      <c r="G208" s="561">
        <v>12000</v>
      </c>
      <c r="H208" s="578"/>
      <c r="I208" s="579"/>
      <c r="J208" s="580"/>
      <c r="K208" s="580"/>
      <c r="L208" s="578"/>
      <c r="M208" s="579"/>
      <c r="N208" s="578"/>
      <c r="O208" s="579"/>
      <c r="P208" s="578"/>
      <c r="Q208" s="560">
        <v>12000</v>
      </c>
      <c r="R208" s="489"/>
    </row>
    <row r="209" spans="1:18" s="1" customFormat="1" ht="14.45" customHeight="1" outlineLevel="2" x14ac:dyDescent="0.25">
      <c r="A209" s="557">
        <v>182</v>
      </c>
      <c r="B209" s="556">
        <v>11</v>
      </c>
      <c r="C209" s="557" t="s">
        <v>2118</v>
      </c>
      <c r="D209" s="557" t="s">
        <v>1636</v>
      </c>
      <c r="E209" s="557">
        <v>511</v>
      </c>
      <c r="F209" s="575" t="s">
        <v>588</v>
      </c>
      <c r="G209" s="561">
        <v>10000</v>
      </c>
      <c r="H209" s="578"/>
      <c r="I209" s="579"/>
      <c r="J209" s="580"/>
      <c r="K209" s="580"/>
      <c r="L209" s="578"/>
      <c r="M209" s="579"/>
      <c r="N209" s="578"/>
      <c r="O209" s="579"/>
      <c r="P209" s="578"/>
      <c r="Q209" s="560">
        <v>10000</v>
      </c>
      <c r="R209" s="489"/>
    </row>
    <row r="210" spans="1:18" s="1" customFormat="1" ht="14.45" customHeight="1" outlineLevel="2" x14ac:dyDescent="0.25">
      <c r="A210" s="557">
        <v>183</v>
      </c>
      <c r="B210" s="556">
        <v>11</v>
      </c>
      <c r="C210" s="557" t="s">
        <v>2118</v>
      </c>
      <c r="D210" s="557" t="s">
        <v>1636</v>
      </c>
      <c r="E210" s="557">
        <v>515</v>
      </c>
      <c r="F210" s="575" t="s">
        <v>592</v>
      </c>
      <c r="G210" s="561">
        <v>20000</v>
      </c>
      <c r="H210" s="578"/>
      <c r="I210" s="579"/>
      <c r="J210" s="580"/>
      <c r="K210" s="580"/>
      <c r="L210" s="578"/>
      <c r="M210" s="579"/>
      <c r="N210" s="578"/>
      <c r="O210" s="579"/>
      <c r="P210" s="578"/>
      <c r="Q210" s="560">
        <v>20000</v>
      </c>
      <c r="R210" s="489"/>
    </row>
    <row r="211" spans="1:18" s="1" customFormat="1" ht="14.45" customHeight="1" outlineLevel="2" x14ac:dyDescent="0.25">
      <c r="A211" s="557">
        <v>184</v>
      </c>
      <c r="B211" s="556">
        <v>11</v>
      </c>
      <c r="C211" s="557" t="s">
        <v>2118</v>
      </c>
      <c r="D211" s="557" t="s">
        <v>1636</v>
      </c>
      <c r="E211" s="557">
        <v>519</v>
      </c>
      <c r="F211" s="573" t="s">
        <v>593</v>
      </c>
      <c r="G211" s="561">
        <v>3000</v>
      </c>
      <c r="H211" s="578"/>
      <c r="I211" s="579"/>
      <c r="J211" s="580"/>
      <c r="K211" s="580"/>
      <c r="L211" s="578"/>
      <c r="M211" s="579"/>
      <c r="N211" s="578"/>
      <c r="O211" s="579"/>
      <c r="P211" s="578"/>
      <c r="Q211" s="560">
        <v>3000</v>
      </c>
      <c r="R211" s="489"/>
    </row>
    <row r="212" spans="1:18" s="1" customFormat="1" ht="14.45" customHeight="1" outlineLevel="2" x14ac:dyDescent="0.25">
      <c r="A212" s="557">
        <v>185</v>
      </c>
      <c r="B212" s="556">
        <v>11</v>
      </c>
      <c r="C212" s="557" t="s">
        <v>2118</v>
      </c>
      <c r="D212" s="557" t="s">
        <v>1636</v>
      </c>
      <c r="E212" s="557">
        <v>566</v>
      </c>
      <c r="F212" s="573" t="s">
        <v>617</v>
      </c>
      <c r="G212" s="561">
        <v>4500</v>
      </c>
      <c r="H212" s="578"/>
      <c r="I212" s="579"/>
      <c r="J212" s="580"/>
      <c r="K212" s="580"/>
      <c r="L212" s="578"/>
      <c r="M212" s="579"/>
      <c r="N212" s="578"/>
      <c r="O212" s="579"/>
      <c r="P212" s="578"/>
      <c r="Q212" s="560">
        <v>4500</v>
      </c>
      <c r="R212" s="489"/>
    </row>
    <row r="213" spans="1:18" s="1" customFormat="1" ht="14.45" customHeight="1" outlineLevel="2" x14ac:dyDescent="0.25">
      <c r="A213" s="557">
        <v>186</v>
      </c>
      <c r="B213" s="556">
        <v>11</v>
      </c>
      <c r="C213" s="557" t="s">
        <v>2118</v>
      </c>
      <c r="D213" s="557" t="s">
        <v>1671</v>
      </c>
      <c r="E213" s="557">
        <v>911</v>
      </c>
      <c r="F213" s="573" t="s">
        <v>1923</v>
      </c>
      <c r="G213" s="561"/>
      <c r="H213" s="578"/>
      <c r="I213" s="579"/>
      <c r="J213" s="580">
        <v>1059322.0799999998</v>
      </c>
      <c r="K213" s="580"/>
      <c r="L213" s="578"/>
      <c r="M213" s="579"/>
      <c r="N213" s="578"/>
      <c r="O213" s="579"/>
      <c r="P213" s="578"/>
      <c r="Q213" s="560">
        <v>1059322.0799999998</v>
      </c>
      <c r="R213" s="489"/>
    </row>
    <row r="214" spans="1:18" s="1" customFormat="1" ht="14.45" customHeight="1" outlineLevel="2" x14ac:dyDescent="0.25">
      <c r="A214" s="557">
        <v>187</v>
      </c>
      <c r="B214" s="556">
        <v>11</v>
      </c>
      <c r="C214" s="557" t="s">
        <v>2118</v>
      </c>
      <c r="D214" s="557" t="s">
        <v>1671</v>
      </c>
      <c r="E214" s="557">
        <v>921</v>
      </c>
      <c r="F214" s="573" t="s">
        <v>1924</v>
      </c>
      <c r="G214" s="561"/>
      <c r="H214" s="578"/>
      <c r="I214" s="579"/>
      <c r="J214" s="580">
        <v>161034.13</v>
      </c>
      <c r="K214" s="580"/>
      <c r="L214" s="578"/>
      <c r="M214" s="579"/>
      <c r="N214" s="578"/>
      <c r="O214" s="579"/>
      <c r="P214" s="578"/>
      <c r="Q214" s="560">
        <v>161034.13</v>
      </c>
      <c r="R214" s="489"/>
    </row>
    <row r="215" spans="1:18" s="1" customFormat="1" ht="14.45" customHeight="1" outlineLevel="2" x14ac:dyDescent="0.25">
      <c r="A215" s="557">
        <v>188</v>
      </c>
      <c r="B215" s="556">
        <v>11</v>
      </c>
      <c r="C215" s="557" t="s">
        <v>2118</v>
      </c>
      <c r="D215" s="557" t="s">
        <v>1671</v>
      </c>
      <c r="E215" s="557">
        <v>991</v>
      </c>
      <c r="F215" s="573" t="s">
        <v>752</v>
      </c>
      <c r="G215" s="561">
        <v>712674</v>
      </c>
      <c r="H215" s="578"/>
      <c r="I215" s="579"/>
      <c r="J215" s="580"/>
      <c r="K215" s="580"/>
      <c r="L215" s="578"/>
      <c r="M215" s="579"/>
      <c r="N215" s="578"/>
      <c r="O215" s="579"/>
      <c r="P215" s="578"/>
      <c r="Q215" s="560">
        <v>712674</v>
      </c>
      <c r="R215" s="489"/>
    </row>
    <row r="216" spans="1:18" s="1" customFormat="1" ht="14.45" customHeight="1" outlineLevel="2" x14ac:dyDescent="0.25">
      <c r="A216" s="557"/>
      <c r="B216" s="556">
        <v>11</v>
      </c>
      <c r="C216" s="557" t="s">
        <v>2118</v>
      </c>
      <c r="D216" s="557" t="s">
        <v>1665</v>
      </c>
      <c r="E216" s="557">
        <v>132</v>
      </c>
      <c r="F216" s="573" t="s">
        <v>358</v>
      </c>
      <c r="G216" s="561">
        <v>175121.01224331453</v>
      </c>
      <c r="H216" s="578"/>
      <c r="I216" s="579"/>
      <c r="J216" s="580"/>
      <c r="K216" s="580"/>
      <c r="L216" s="578"/>
      <c r="M216" s="579"/>
      <c r="N216" s="578"/>
      <c r="O216" s="579"/>
      <c r="P216" s="578"/>
      <c r="Q216" s="560">
        <v>175121.01224331453</v>
      </c>
      <c r="R216" s="489"/>
    </row>
    <row r="217" spans="1:18" s="1" customFormat="1" ht="14.45" customHeight="1" outlineLevel="2" x14ac:dyDescent="0.25">
      <c r="A217" s="586"/>
      <c r="B217" s="587">
        <v>11</v>
      </c>
      <c r="C217" s="586" t="s">
        <v>2118</v>
      </c>
      <c r="D217" s="586" t="s">
        <v>1665</v>
      </c>
      <c r="E217" s="586">
        <v>132</v>
      </c>
      <c r="F217" s="588" t="s">
        <v>358</v>
      </c>
      <c r="G217" s="589">
        <v>47415.709645390998</v>
      </c>
      <c r="H217" s="590"/>
      <c r="I217" s="591"/>
      <c r="J217" s="592"/>
      <c r="K217" s="592"/>
      <c r="L217" s="590"/>
      <c r="M217" s="591"/>
      <c r="N217" s="590"/>
      <c r="O217" s="591"/>
      <c r="P217" s="590"/>
      <c r="Q217" s="593">
        <v>47415.709645390998</v>
      </c>
      <c r="R217" s="489"/>
    </row>
    <row r="218" spans="1:18" s="685" customFormat="1" ht="14.45" customHeight="1" outlineLevel="1" x14ac:dyDescent="0.25">
      <c r="A218" s="682"/>
      <c r="B218" s="671" t="s">
        <v>2141</v>
      </c>
      <c r="C218" s="682"/>
      <c r="D218" s="682"/>
      <c r="E218" s="682"/>
      <c r="F218" s="683"/>
      <c r="G218" s="653">
        <f t="shared" ref="G218:Q218" si="10">SUBTOTAL(9,G187:G217)</f>
        <v>3651142.0938887056</v>
      </c>
      <c r="H218" s="684">
        <f t="shared" si="10"/>
        <v>0</v>
      </c>
      <c r="I218" s="684">
        <f t="shared" si="10"/>
        <v>0</v>
      </c>
      <c r="J218" s="684">
        <f t="shared" si="10"/>
        <v>1220356.21</v>
      </c>
      <c r="K218" s="684">
        <f t="shared" si="10"/>
        <v>0</v>
      </c>
      <c r="L218" s="684">
        <f t="shared" si="10"/>
        <v>0</v>
      </c>
      <c r="M218" s="684">
        <f t="shared" si="10"/>
        <v>0</v>
      </c>
      <c r="N218" s="684">
        <f t="shared" si="10"/>
        <v>0</v>
      </c>
      <c r="O218" s="684">
        <f t="shared" si="10"/>
        <v>0</v>
      </c>
      <c r="P218" s="684">
        <f t="shared" si="10"/>
        <v>0</v>
      </c>
      <c r="Q218" s="653">
        <f t="shared" si="10"/>
        <v>4871498.3038887056</v>
      </c>
      <c r="R218" s="672"/>
    </row>
    <row r="219" spans="1:18" s="1" customFormat="1" ht="14.45" customHeight="1" outlineLevel="2" x14ac:dyDescent="0.25">
      <c r="A219" s="599">
        <v>189</v>
      </c>
      <c r="B219" s="600">
        <v>12</v>
      </c>
      <c r="C219" s="599" t="s">
        <v>2124</v>
      </c>
      <c r="D219" s="599">
        <v>1</v>
      </c>
      <c r="E219" s="599">
        <v>113</v>
      </c>
      <c r="F219" s="601" t="s">
        <v>349</v>
      </c>
      <c r="G219" s="602">
        <v>423089.00160000002</v>
      </c>
      <c r="H219" s="603"/>
      <c r="I219" s="604"/>
      <c r="J219" s="605"/>
      <c r="K219" s="605"/>
      <c r="L219" s="603"/>
      <c r="M219" s="604"/>
      <c r="N219" s="603"/>
      <c r="O219" s="604"/>
      <c r="P219" s="603"/>
      <c r="Q219" s="606">
        <v>423089.00160000002</v>
      </c>
      <c r="R219" s="489"/>
    </row>
    <row r="220" spans="1:18" s="1" customFormat="1" ht="14.45" customHeight="1" outlineLevel="2" x14ac:dyDescent="0.25">
      <c r="A220" s="557">
        <v>190</v>
      </c>
      <c r="B220" s="556">
        <v>12</v>
      </c>
      <c r="C220" s="557" t="s">
        <v>2124</v>
      </c>
      <c r="D220" s="557">
        <v>1</v>
      </c>
      <c r="E220" s="557">
        <v>122</v>
      </c>
      <c r="F220" s="574" t="s">
        <v>353</v>
      </c>
      <c r="G220" s="561">
        <v>71676.024000000005</v>
      </c>
      <c r="H220" s="578"/>
      <c r="I220" s="579"/>
      <c r="J220" s="580"/>
      <c r="K220" s="580"/>
      <c r="L220" s="578"/>
      <c r="M220" s="579"/>
      <c r="N220" s="578"/>
      <c r="O220" s="579"/>
      <c r="P220" s="578"/>
      <c r="Q220" s="560">
        <v>71676.024000000005</v>
      </c>
      <c r="R220" s="489"/>
    </row>
    <row r="221" spans="1:18" s="1" customFormat="1" ht="14.45" customHeight="1" outlineLevel="2" x14ac:dyDescent="0.25">
      <c r="A221" s="557">
        <v>193</v>
      </c>
      <c r="B221" s="556">
        <v>12</v>
      </c>
      <c r="C221" s="557" t="s">
        <v>2124</v>
      </c>
      <c r="D221" s="557" t="s">
        <v>1634</v>
      </c>
      <c r="E221" s="557">
        <v>211</v>
      </c>
      <c r="F221" s="573" t="s">
        <v>384</v>
      </c>
      <c r="G221" s="561">
        <v>6000</v>
      </c>
      <c r="H221" s="578"/>
      <c r="I221" s="579"/>
      <c r="J221" s="580"/>
      <c r="K221" s="580"/>
      <c r="L221" s="578"/>
      <c r="M221" s="579"/>
      <c r="N221" s="578"/>
      <c r="O221" s="579"/>
      <c r="P221" s="578"/>
      <c r="Q221" s="560">
        <v>6000</v>
      </c>
      <c r="R221" s="489"/>
    </row>
    <row r="222" spans="1:18" s="1" customFormat="1" ht="14.45" customHeight="1" outlineLevel="2" x14ac:dyDescent="0.25">
      <c r="A222" s="557">
        <v>194</v>
      </c>
      <c r="B222" s="556">
        <v>12</v>
      </c>
      <c r="C222" s="557" t="s">
        <v>2124</v>
      </c>
      <c r="D222" s="557" t="s">
        <v>1634</v>
      </c>
      <c r="E222" s="557">
        <v>212</v>
      </c>
      <c r="F222" s="573" t="s">
        <v>385</v>
      </c>
      <c r="G222" s="561">
        <v>6564</v>
      </c>
      <c r="H222" s="578"/>
      <c r="I222" s="579"/>
      <c r="J222" s="580"/>
      <c r="K222" s="580"/>
      <c r="L222" s="578"/>
      <c r="M222" s="579"/>
      <c r="N222" s="578"/>
      <c r="O222" s="579"/>
      <c r="P222" s="578"/>
      <c r="Q222" s="560">
        <v>6564</v>
      </c>
      <c r="R222" s="489"/>
    </row>
    <row r="223" spans="1:18" s="1" customFormat="1" outlineLevel="2" x14ac:dyDescent="0.25">
      <c r="A223" s="557">
        <v>195</v>
      </c>
      <c r="B223" s="556">
        <v>12</v>
      </c>
      <c r="C223" s="557" t="s">
        <v>2124</v>
      </c>
      <c r="D223" s="557" t="s">
        <v>1635</v>
      </c>
      <c r="E223" s="557">
        <v>315</v>
      </c>
      <c r="F223" s="573" t="s">
        <v>452</v>
      </c>
      <c r="G223" s="561">
        <v>6564</v>
      </c>
      <c r="H223" s="578"/>
      <c r="I223" s="579"/>
      <c r="J223" s="580"/>
      <c r="K223" s="580"/>
      <c r="L223" s="578"/>
      <c r="M223" s="579"/>
      <c r="N223" s="578"/>
      <c r="O223" s="579"/>
      <c r="P223" s="578"/>
      <c r="Q223" s="560">
        <v>6564</v>
      </c>
      <c r="R223" s="489"/>
    </row>
    <row r="224" spans="1:18" s="1" customFormat="1" ht="14.45" customHeight="1" outlineLevel="2" x14ac:dyDescent="0.25">
      <c r="A224" s="557">
        <v>196</v>
      </c>
      <c r="B224" s="556">
        <v>12</v>
      </c>
      <c r="C224" s="557" t="s">
        <v>2124</v>
      </c>
      <c r="D224" s="557" t="s">
        <v>1635</v>
      </c>
      <c r="E224" s="557">
        <v>375</v>
      </c>
      <c r="F224" s="573" t="s">
        <v>510</v>
      </c>
      <c r="G224" s="561">
        <v>4920</v>
      </c>
      <c r="H224" s="578"/>
      <c r="I224" s="579"/>
      <c r="J224" s="580"/>
      <c r="K224" s="580"/>
      <c r="L224" s="578"/>
      <c r="M224" s="579"/>
      <c r="N224" s="578"/>
      <c r="O224" s="579"/>
      <c r="P224" s="578"/>
      <c r="Q224" s="560">
        <v>4920</v>
      </c>
      <c r="R224" s="489"/>
    </row>
    <row r="225" spans="1:18" s="1" customFormat="1" ht="14.45" customHeight="1" outlineLevel="2" x14ac:dyDescent="0.25">
      <c r="A225" s="557"/>
      <c r="B225" s="556">
        <v>12</v>
      </c>
      <c r="C225" s="557" t="s">
        <v>2124</v>
      </c>
      <c r="D225" s="557" t="s">
        <v>1665</v>
      </c>
      <c r="E225" s="557">
        <v>132</v>
      </c>
      <c r="F225" s="573" t="s">
        <v>358</v>
      </c>
      <c r="G225" s="561">
        <v>63753.276960607036</v>
      </c>
      <c r="H225" s="578"/>
      <c r="I225" s="579"/>
      <c r="J225" s="580"/>
      <c r="K225" s="580"/>
      <c r="L225" s="578"/>
      <c r="M225" s="579"/>
      <c r="N225" s="578"/>
      <c r="O225" s="579"/>
      <c r="P225" s="578"/>
      <c r="Q225" s="560">
        <v>63753.276960607036</v>
      </c>
      <c r="R225" s="489"/>
    </row>
    <row r="226" spans="1:18" s="1" customFormat="1" ht="14.45" customHeight="1" outlineLevel="2" x14ac:dyDescent="0.25">
      <c r="A226" s="586"/>
      <c r="B226" s="587">
        <v>12</v>
      </c>
      <c r="C226" s="586" t="s">
        <v>2124</v>
      </c>
      <c r="D226" s="586" t="s">
        <v>1665</v>
      </c>
      <c r="E226" s="586">
        <v>132</v>
      </c>
      <c r="F226" s="588" t="s">
        <v>358</v>
      </c>
      <c r="G226" s="589">
        <v>10800.520439496855</v>
      </c>
      <c r="H226" s="590"/>
      <c r="I226" s="591"/>
      <c r="J226" s="592"/>
      <c r="K226" s="592"/>
      <c r="L226" s="590"/>
      <c r="M226" s="591"/>
      <c r="N226" s="590"/>
      <c r="O226" s="591"/>
      <c r="P226" s="590"/>
      <c r="Q226" s="593">
        <v>10800.520439496855</v>
      </c>
      <c r="R226" s="489"/>
    </row>
    <row r="227" spans="1:18" s="685" customFormat="1" ht="14.45" customHeight="1" outlineLevel="1" x14ac:dyDescent="0.25">
      <c r="A227" s="682"/>
      <c r="B227" s="671" t="s">
        <v>2142</v>
      </c>
      <c r="C227" s="682"/>
      <c r="D227" s="682"/>
      <c r="E227" s="682"/>
      <c r="F227" s="683"/>
      <c r="G227" s="653">
        <f t="shared" ref="G227:Q227" si="11">SUBTOTAL(9,G219:G226)</f>
        <v>593366.82300010393</v>
      </c>
      <c r="H227" s="684">
        <f t="shared" si="11"/>
        <v>0</v>
      </c>
      <c r="I227" s="684">
        <f t="shared" si="11"/>
        <v>0</v>
      </c>
      <c r="J227" s="684">
        <f t="shared" si="11"/>
        <v>0</v>
      </c>
      <c r="K227" s="684">
        <f t="shared" si="11"/>
        <v>0</v>
      </c>
      <c r="L227" s="684">
        <f t="shared" si="11"/>
        <v>0</v>
      </c>
      <c r="M227" s="684">
        <f t="shared" si="11"/>
        <v>0</v>
      </c>
      <c r="N227" s="684">
        <f t="shared" si="11"/>
        <v>0</v>
      </c>
      <c r="O227" s="684">
        <f t="shared" si="11"/>
        <v>0</v>
      </c>
      <c r="P227" s="684">
        <f t="shared" si="11"/>
        <v>0</v>
      </c>
      <c r="Q227" s="653">
        <f t="shared" si="11"/>
        <v>593366.82300010393</v>
      </c>
      <c r="R227" s="672"/>
    </row>
    <row r="228" spans="1:18" s="1" customFormat="1" ht="14.45" customHeight="1" outlineLevel="2" x14ac:dyDescent="0.25">
      <c r="A228" s="599">
        <v>197</v>
      </c>
      <c r="B228" s="600">
        <v>13</v>
      </c>
      <c r="C228" s="599" t="s">
        <v>1820</v>
      </c>
      <c r="D228" s="599">
        <v>1</v>
      </c>
      <c r="E228" s="599">
        <v>113</v>
      </c>
      <c r="F228" s="601" t="s">
        <v>349</v>
      </c>
      <c r="G228" s="602">
        <v>661210.00559999992</v>
      </c>
      <c r="H228" s="603"/>
      <c r="I228" s="604"/>
      <c r="J228" s="605"/>
      <c r="K228" s="605"/>
      <c r="L228" s="603"/>
      <c r="M228" s="604"/>
      <c r="N228" s="603"/>
      <c r="O228" s="604"/>
      <c r="P228" s="603"/>
      <c r="Q228" s="606">
        <v>661210.00559999992</v>
      </c>
      <c r="R228" s="489"/>
    </row>
    <row r="229" spans="1:18" s="1" customFormat="1" ht="14.45" customHeight="1" outlineLevel="2" x14ac:dyDescent="0.25">
      <c r="A229" s="557">
        <v>199</v>
      </c>
      <c r="B229" s="556">
        <v>13</v>
      </c>
      <c r="C229" s="557" t="s">
        <v>1820</v>
      </c>
      <c r="D229" s="557" t="s">
        <v>1634</v>
      </c>
      <c r="E229" s="557">
        <v>211</v>
      </c>
      <c r="F229" s="573" t="s">
        <v>384</v>
      </c>
      <c r="G229" s="561">
        <v>9960</v>
      </c>
      <c r="H229" s="578"/>
      <c r="I229" s="579">
        <v>0</v>
      </c>
      <c r="J229" s="580">
        <v>0</v>
      </c>
      <c r="K229" s="580">
        <v>0</v>
      </c>
      <c r="L229" s="578">
        <v>0</v>
      </c>
      <c r="M229" s="579">
        <v>0</v>
      </c>
      <c r="N229" s="578">
        <v>0</v>
      </c>
      <c r="O229" s="579">
        <v>0</v>
      </c>
      <c r="P229" s="578">
        <v>0</v>
      </c>
      <c r="Q229" s="560">
        <v>9960</v>
      </c>
      <c r="R229" s="489"/>
    </row>
    <row r="230" spans="1:18" s="1" customFormat="1" ht="14.45" customHeight="1" outlineLevel="2" x14ac:dyDescent="0.25">
      <c r="A230" s="557">
        <v>200</v>
      </c>
      <c r="B230" s="556">
        <v>13</v>
      </c>
      <c r="C230" s="557" t="s">
        <v>1820</v>
      </c>
      <c r="D230" s="557" t="s">
        <v>1634</v>
      </c>
      <c r="E230" s="557">
        <v>213</v>
      </c>
      <c r="F230" s="573" t="s">
        <v>386</v>
      </c>
      <c r="G230" s="561">
        <v>5760</v>
      </c>
      <c r="H230" s="578"/>
      <c r="I230" s="579">
        <v>0</v>
      </c>
      <c r="J230" s="580">
        <v>0</v>
      </c>
      <c r="K230" s="580">
        <v>0</v>
      </c>
      <c r="L230" s="578">
        <v>0</v>
      </c>
      <c r="M230" s="579">
        <v>0</v>
      </c>
      <c r="N230" s="578">
        <v>0</v>
      </c>
      <c r="O230" s="579">
        <v>0</v>
      </c>
      <c r="P230" s="578">
        <v>0</v>
      </c>
      <c r="Q230" s="560">
        <v>5760</v>
      </c>
      <c r="R230" s="489"/>
    </row>
    <row r="231" spans="1:18" s="1" customFormat="1" ht="14.45" customHeight="1" outlineLevel="2" x14ac:dyDescent="0.25">
      <c r="A231" s="557">
        <v>201</v>
      </c>
      <c r="B231" s="556">
        <v>13</v>
      </c>
      <c r="C231" s="557" t="s">
        <v>1820</v>
      </c>
      <c r="D231" s="557">
        <v>2</v>
      </c>
      <c r="E231" s="557">
        <v>218</v>
      </c>
      <c r="F231" s="573" t="s">
        <v>391</v>
      </c>
      <c r="G231" s="561">
        <v>100000</v>
      </c>
      <c r="H231" s="578"/>
      <c r="I231" s="579"/>
      <c r="J231" s="580"/>
      <c r="K231" s="580"/>
      <c r="L231" s="578"/>
      <c r="M231" s="579"/>
      <c r="N231" s="578"/>
      <c r="O231" s="579"/>
      <c r="P231" s="578"/>
      <c r="Q231" s="560">
        <v>100000</v>
      </c>
      <c r="R231" s="489"/>
    </row>
    <row r="232" spans="1:18" s="1" customFormat="1" ht="14.45" customHeight="1" outlineLevel="2" x14ac:dyDescent="0.25">
      <c r="A232" s="557">
        <v>202</v>
      </c>
      <c r="B232" s="556">
        <v>13</v>
      </c>
      <c r="C232" s="557" t="s">
        <v>1820</v>
      </c>
      <c r="D232" s="557" t="s">
        <v>1634</v>
      </c>
      <c r="E232" s="557">
        <v>261</v>
      </c>
      <c r="F232" s="573" t="s">
        <v>425</v>
      </c>
      <c r="G232" s="561">
        <v>7200</v>
      </c>
      <c r="H232" s="578"/>
      <c r="I232" s="579">
        <v>0</v>
      </c>
      <c r="J232" s="580">
        <v>0</v>
      </c>
      <c r="K232" s="580">
        <v>0</v>
      </c>
      <c r="L232" s="578">
        <v>0</v>
      </c>
      <c r="M232" s="579">
        <v>0</v>
      </c>
      <c r="N232" s="578">
        <v>0</v>
      </c>
      <c r="O232" s="579">
        <v>0</v>
      </c>
      <c r="P232" s="578">
        <v>0</v>
      </c>
      <c r="Q232" s="560">
        <v>7200</v>
      </c>
      <c r="R232" s="489"/>
    </row>
    <row r="233" spans="1:18" s="1" customFormat="1" ht="14.45" customHeight="1" outlineLevel="2" x14ac:dyDescent="0.25">
      <c r="A233" s="557">
        <v>203</v>
      </c>
      <c r="B233" s="556">
        <v>13</v>
      </c>
      <c r="C233" s="557" t="s">
        <v>1820</v>
      </c>
      <c r="D233" s="557" t="s">
        <v>1634</v>
      </c>
      <c r="E233" s="557">
        <v>294</v>
      </c>
      <c r="F233" s="573" t="s">
        <v>441</v>
      </c>
      <c r="G233" s="561">
        <v>2000</v>
      </c>
      <c r="H233" s="578"/>
      <c r="I233" s="579">
        <v>0</v>
      </c>
      <c r="J233" s="580">
        <v>0</v>
      </c>
      <c r="K233" s="580">
        <v>0</v>
      </c>
      <c r="L233" s="578">
        <v>0</v>
      </c>
      <c r="M233" s="579">
        <v>0</v>
      </c>
      <c r="N233" s="578">
        <v>0</v>
      </c>
      <c r="O233" s="579">
        <v>0</v>
      </c>
      <c r="P233" s="578">
        <v>0</v>
      </c>
      <c r="Q233" s="560">
        <v>2000</v>
      </c>
      <c r="R233" s="489"/>
    </row>
    <row r="234" spans="1:18" s="1" customFormat="1" ht="14.45" customHeight="1" outlineLevel="2" x14ac:dyDescent="0.25">
      <c r="A234" s="557">
        <v>204</v>
      </c>
      <c r="B234" s="556">
        <v>13</v>
      </c>
      <c r="C234" s="557" t="s">
        <v>1820</v>
      </c>
      <c r="D234" s="557" t="s">
        <v>1635</v>
      </c>
      <c r="E234" s="557">
        <v>318</v>
      </c>
      <c r="F234" s="573" t="s">
        <v>455</v>
      </c>
      <c r="G234" s="561">
        <v>2640</v>
      </c>
      <c r="H234" s="578"/>
      <c r="I234" s="579">
        <v>0</v>
      </c>
      <c r="J234" s="580">
        <v>0</v>
      </c>
      <c r="K234" s="580">
        <v>0</v>
      </c>
      <c r="L234" s="578">
        <v>0</v>
      </c>
      <c r="M234" s="579">
        <v>0</v>
      </c>
      <c r="N234" s="578">
        <v>0</v>
      </c>
      <c r="O234" s="579">
        <v>0</v>
      </c>
      <c r="P234" s="578">
        <v>0</v>
      </c>
      <c r="Q234" s="560">
        <v>2640</v>
      </c>
      <c r="R234" s="489"/>
    </row>
    <row r="235" spans="1:18" s="1" customFormat="1" ht="14.45" customHeight="1" outlineLevel="2" x14ac:dyDescent="0.25">
      <c r="A235" s="557">
        <v>205</v>
      </c>
      <c r="B235" s="556">
        <v>13</v>
      </c>
      <c r="C235" s="557" t="s">
        <v>1820</v>
      </c>
      <c r="D235" s="557" t="s">
        <v>1635</v>
      </c>
      <c r="E235" s="557">
        <v>353</v>
      </c>
      <c r="F235" s="573" t="s">
        <v>490</v>
      </c>
      <c r="G235" s="561">
        <v>8000</v>
      </c>
      <c r="H235" s="578"/>
      <c r="I235" s="579">
        <v>0</v>
      </c>
      <c r="J235" s="580">
        <v>0</v>
      </c>
      <c r="K235" s="580">
        <v>0</v>
      </c>
      <c r="L235" s="578">
        <v>0</v>
      </c>
      <c r="M235" s="579">
        <v>0</v>
      </c>
      <c r="N235" s="578">
        <v>0</v>
      </c>
      <c r="O235" s="579">
        <v>0</v>
      </c>
      <c r="P235" s="578">
        <v>0</v>
      </c>
      <c r="Q235" s="560">
        <v>8000</v>
      </c>
      <c r="R235" s="489"/>
    </row>
    <row r="236" spans="1:18" s="1" customFormat="1" ht="14.45" customHeight="1" outlineLevel="2" x14ac:dyDescent="0.25">
      <c r="A236" s="557">
        <v>206</v>
      </c>
      <c r="B236" s="556">
        <v>13</v>
      </c>
      <c r="C236" s="557" t="s">
        <v>1820</v>
      </c>
      <c r="D236" s="557" t="s">
        <v>1635</v>
      </c>
      <c r="E236" s="557">
        <v>361</v>
      </c>
      <c r="F236" s="573" t="s">
        <v>498</v>
      </c>
      <c r="G236" s="561">
        <v>3000</v>
      </c>
      <c r="H236" s="578"/>
      <c r="I236" s="579">
        <v>0</v>
      </c>
      <c r="J236" s="580">
        <v>0</v>
      </c>
      <c r="K236" s="580">
        <v>0</v>
      </c>
      <c r="L236" s="578">
        <v>0</v>
      </c>
      <c r="M236" s="579">
        <v>0</v>
      </c>
      <c r="N236" s="578">
        <v>0</v>
      </c>
      <c r="O236" s="579">
        <v>0</v>
      </c>
      <c r="P236" s="578">
        <v>0</v>
      </c>
      <c r="Q236" s="560">
        <v>3000</v>
      </c>
      <c r="R236" s="489"/>
    </row>
    <row r="237" spans="1:18" s="1" customFormat="1" ht="14.45" customHeight="1" outlineLevel="2" x14ac:dyDescent="0.25">
      <c r="A237" s="557">
        <v>207</v>
      </c>
      <c r="B237" s="556">
        <v>13</v>
      </c>
      <c r="C237" s="557" t="s">
        <v>1820</v>
      </c>
      <c r="D237" s="557" t="s">
        <v>1635</v>
      </c>
      <c r="E237" s="557">
        <v>372</v>
      </c>
      <c r="F237" s="573" t="s">
        <v>507</v>
      </c>
      <c r="G237" s="561">
        <v>2400</v>
      </c>
      <c r="H237" s="578"/>
      <c r="I237" s="579">
        <v>0</v>
      </c>
      <c r="J237" s="580">
        <v>0</v>
      </c>
      <c r="K237" s="580">
        <v>0</v>
      </c>
      <c r="L237" s="578">
        <v>0</v>
      </c>
      <c r="M237" s="579">
        <v>0</v>
      </c>
      <c r="N237" s="578">
        <v>0</v>
      </c>
      <c r="O237" s="579">
        <v>0</v>
      </c>
      <c r="P237" s="578">
        <v>0</v>
      </c>
      <c r="Q237" s="560">
        <v>2400</v>
      </c>
      <c r="R237" s="489"/>
    </row>
    <row r="238" spans="1:18" s="1" customFormat="1" outlineLevel="2" x14ac:dyDescent="0.25">
      <c r="A238" s="557">
        <v>208</v>
      </c>
      <c r="B238" s="556">
        <v>13</v>
      </c>
      <c r="C238" s="557" t="s">
        <v>1820</v>
      </c>
      <c r="D238" s="557" t="s">
        <v>1635</v>
      </c>
      <c r="E238" s="557">
        <v>375</v>
      </c>
      <c r="F238" s="573" t="s">
        <v>510</v>
      </c>
      <c r="G238" s="561">
        <v>3000</v>
      </c>
      <c r="H238" s="578"/>
      <c r="I238" s="579">
        <v>0</v>
      </c>
      <c r="J238" s="580">
        <v>0</v>
      </c>
      <c r="K238" s="580">
        <v>0</v>
      </c>
      <c r="L238" s="578">
        <v>0</v>
      </c>
      <c r="M238" s="579">
        <v>0</v>
      </c>
      <c r="N238" s="578">
        <v>0</v>
      </c>
      <c r="O238" s="579">
        <v>0</v>
      </c>
      <c r="P238" s="578">
        <v>0</v>
      </c>
      <c r="Q238" s="560">
        <v>3000</v>
      </c>
      <c r="R238" s="489"/>
    </row>
    <row r="239" spans="1:18" s="1" customFormat="1" ht="14.45" customHeight="1" outlineLevel="2" x14ac:dyDescent="0.25">
      <c r="A239" s="557">
        <v>209</v>
      </c>
      <c r="B239" s="556">
        <v>13</v>
      </c>
      <c r="C239" s="557" t="s">
        <v>1820</v>
      </c>
      <c r="D239" s="557" t="s">
        <v>1636</v>
      </c>
      <c r="E239" s="557">
        <v>519</v>
      </c>
      <c r="F239" s="573" t="s">
        <v>593</v>
      </c>
      <c r="G239" s="561">
        <v>3600</v>
      </c>
      <c r="H239" s="578"/>
      <c r="I239" s="579">
        <v>0</v>
      </c>
      <c r="J239" s="580">
        <v>0</v>
      </c>
      <c r="K239" s="580">
        <v>0</v>
      </c>
      <c r="L239" s="578">
        <v>0</v>
      </c>
      <c r="M239" s="579">
        <v>0</v>
      </c>
      <c r="N239" s="578">
        <v>0</v>
      </c>
      <c r="O239" s="579">
        <v>0</v>
      </c>
      <c r="P239" s="578">
        <v>0</v>
      </c>
      <c r="Q239" s="560">
        <v>3600</v>
      </c>
      <c r="R239" s="489"/>
    </row>
    <row r="240" spans="1:18" s="1" customFormat="1" ht="14.45" customHeight="1" outlineLevel="2" x14ac:dyDescent="0.25">
      <c r="A240" s="586"/>
      <c r="B240" s="587">
        <v>13</v>
      </c>
      <c r="C240" s="586" t="s">
        <v>1820</v>
      </c>
      <c r="D240" s="586" t="s">
        <v>1665</v>
      </c>
      <c r="E240" s="586">
        <v>132</v>
      </c>
      <c r="F240" s="588" t="s">
        <v>358</v>
      </c>
      <c r="G240" s="589">
        <v>99634.602782691029</v>
      </c>
      <c r="H240" s="590"/>
      <c r="I240" s="591"/>
      <c r="J240" s="592"/>
      <c r="K240" s="592"/>
      <c r="L240" s="590"/>
      <c r="M240" s="591"/>
      <c r="N240" s="590"/>
      <c r="O240" s="591"/>
      <c r="P240" s="590"/>
      <c r="Q240" s="593">
        <v>99634.602782691029</v>
      </c>
      <c r="R240" s="489"/>
    </row>
    <row r="241" spans="1:18" s="685" customFormat="1" ht="14.45" customHeight="1" outlineLevel="1" x14ac:dyDescent="0.25">
      <c r="A241" s="682"/>
      <c r="B241" s="671" t="s">
        <v>2143</v>
      </c>
      <c r="C241" s="682"/>
      <c r="D241" s="682"/>
      <c r="E241" s="682"/>
      <c r="F241" s="683"/>
      <c r="G241" s="653">
        <f t="shared" ref="G241:Q241" si="12">SUBTOTAL(9,G228:G240)</f>
        <v>908404.60838269093</v>
      </c>
      <c r="H241" s="684">
        <f t="shared" si="12"/>
        <v>0</v>
      </c>
      <c r="I241" s="684">
        <f t="shared" si="12"/>
        <v>0</v>
      </c>
      <c r="J241" s="684">
        <f t="shared" si="12"/>
        <v>0</v>
      </c>
      <c r="K241" s="684">
        <f t="shared" si="12"/>
        <v>0</v>
      </c>
      <c r="L241" s="684">
        <f t="shared" si="12"/>
        <v>0</v>
      </c>
      <c r="M241" s="684">
        <f t="shared" si="12"/>
        <v>0</v>
      </c>
      <c r="N241" s="684">
        <f t="shared" si="12"/>
        <v>0</v>
      </c>
      <c r="O241" s="684">
        <f t="shared" si="12"/>
        <v>0</v>
      </c>
      <c r="P241" s="684">
        <f t="shared" si="12"/>
        <v>0</v>
      </c>
      <c r="Q241" s="653">
        <f t="shared" si="12"/>
        <v>908404.60838269093</v>
      </c>
      <c r="R241" s="672"/>
    </row>
    <row r="242" spans="1:18" s="1" customFormat="1" ht="14.45" customHeight="1" outlineLevel="2" x14ac:dyDescent="0.25">
      <c r="A242" s="599">
        <v>210</v>
      </c>
      <c r="B242" s="600">
        <v>14</v>
      </c>
      <c r="C242" s="599" t="s">
        <v>1814</v>
      </c>
      <c r="D242" s="599">
        <v>1</v>
      </c>
      <c r="E242" s="599">
        <v>113</v>
      </c>
      <c r="F242" s="681" t="s">
        <v>349</v>
      </c>
      <c r="G242" s="602">
        <v>3947781.3096000007</v>
      </c>
      <c r="H242" s="603"/>
      <c r="I242" s="604"/>
      <c r="J242" s="605"/>
      <c r="K242" s="605"/>
      <c r="L242" s="603"/>
      <c r="M242" s="604"/>
      <c r="N242" s="603"/>
      <c r="O242" s="604"/>
      <c r="P242" s="603"/>
      <c r="Q242" s="606">
        <v>3947781.3096000007</v>
      </c>
      <c r="R242" s="489"/>
    </row>
    <row r="243" spans="1:18" s="1" customFormat="1" ht="14.45" customHeight="1" outlineLevel="2" x14ac:dyDescent="0.25">
      <c r="A243" s="557">
        <v>211</v>
      </c>
      <c r="B243" s="556">
        <v>14</v>
      </c>
      <c r="C243" s="557" t="s">
        <v>1814</v>
      </c>
      <c r="D243" s="557">
        <v>1</v>
      </c>
      <c r="E243" s="557">
        <v>113</v>
      </c>
      <c r="F243" s="575" t="s">
        <v>349</v>
      </c>
      <c r="G243" s="561">
        <v>769151</v>
      </c>
      <c r="H243" s="578"/>
      <c r="I243" s="579"/>
      <c r="J243" s="580"/>
      <c r="K243" s="580"/>
      <c r="L243" s="578"/>
      <c r="M243" s="579"/>
      <c r="N243" s="578"/>
      <c r="O243" s="579"/>
      <c r="P243" s="578"/>
      <c r="Q243" s="560">
        <v>769151</v>
      </c>
      <c r="R243" s="489"/>
    </row>
    <row r="244" spans="1:18" s="1" customFormat="1" ht="14.45" customHeight="1" outlineLevel="2" x14ac:dyDescent="0.25">
      <c r="A244" s="557">
        <v>212</v>
      </c>
      <c r="B244" s="556">
        <v>14</v>
      </c>
      <c r="C244" s="557" t="s">
        <v>1814</v>
      </c>
      <c r="D244" s="557">
        <v>1</v>
      </c>
      <c r="E244" s="557">
        <v>122</v>
      </c>
      <c r="F244" s="576" t="s">
        <v>353</v>
      </c>
      <c r="G244" s="561">
        <v>238395.8676</v>
      </c>
      <c r="H244" s="578"/>
      <c r="I244" s="579"/>
      <c r="J244" s="580"/>
      <c r="K244" s="580"/>
      <c r="L244" s="578"/>
      <c r="M244" s="579"/>
      <c r="N244" s="578"/>
      <c r="O244" s="579"/>
      <c r="P244" s="578"/>
      <c r="Q244" s="560">
        <v>238395.8676</v>
      </c>
      <c r="R244" s="489"/>
    </row>
    <row r="245" spans="1:18" s="1" customFormat="1" ht="14.45" customHeight="1" outlineLevel="2" x14ac:dyDescent="0.25">
      <c r="A245" s="557">
        <v>216</v>
      </c>
      <c r="B245" s="556">
        <v>14</v>
      </c>
      <c r="C245" s="557" t="s">
        <v>1814</v>
      </c>
      <c r="D245" s="557" t="s">
        <v>1634</v>
      </c>
      <c r="E245" s="557">
        <v>242</v>
      </c>
      <c r="F245" s="573" t="s">
        <v>408</v>
      </c>
      <c r="G245" s="561">
        <v>400000</v>
      </c>
      <c r="H245" s="578"/>
      <c r="I245" s="579">
        <v>0</v>
      </c>
      <c r="J245" s="580">
        <v>0</v>
      </c>
      <c r="K245" s="580">
        <v>0</v>
      </c>
      <c r="L245" s="578">
        <v>0</v>
      </c>
      <c r="M245" s="579">
        <v>0</v>
      </c>
      <c r="N245" s="578">
        <v>0</v>
      </c>
      <c r="O245" s="579">
        <v>0</v>
      </c>
      <c r="P245" s="578">
        <v>0</v>
      </c>
      <c r="Q245" s="560">
        <v>400000</v>
      </c>
      <c r="R245" s="489"/>
    </row>
    <row r="246" spans="1:18" s="1" customFormat="1" ht="14.45" customHeight="1" outlineLevel="2" x14ac:dyDescent="0.25">
      <c r="A246" s="557">
        <v>217</v>
      </c>
      <c r="B246" s="556">
        <v>14</v>
      </c>
      <c r="C246" s="557" t="s">
        <v>1814</v>
      </c>
      <c r="D246" s="557" t="s">
        <v>1634</v>
      </c>
      <c r="E246" s="557">
        <v>243</v>
      </c>
      <c r="F246" s="573" t="s">
        <v>409</v>
      </c>
      <c r="G246" s="561">
        <v>10000</v>
      </c>
      <c r="H246" s="578"/>
      <c r="I246" s="579">
        <v>0</v>
      </c>
      <c r="J246" s="580">
        <v>0</v>
      </c>
      <c r="K246" s="580">
        <v>0</v>
      </c>
      <c r="L246" s="578">
        <v>0</v>
      </c>
      <c r="M246" s="579">
        <v>0</v>
      </c>
      <c r="N246" s="578">
        <v>0</v>
      </c>
      <c r="O246" s="579">
        <v>0</v>
      </c>
      <c r="P246" s="578">
        <v>0</v>
      </c>
      <c r="Q246" s="560">
        <v>10000</v>
      </c>
      <c r="R246" s="489"/>
    </row>
    <row r="247" spans="1:18" s="1" customFormat="1" ht="14.45" customHeight="1" outlineLevel="2" x14ac:dyDescent="0.25">
      <c r="A247" s="557">
        <v>218</v>
      </c>
      <c r="B247" s="556">
        <v>14</v>
      </c>
      <c r="C247" s="557" t="s">
        <v>1814</v>
      </c>
      <c r="D247" s="557" t="s">
        <v>1634</v>
      </c>
      <c r="E247" s="557">
        <v>244</v>
      </c>
      <c r="F247" s="573" t="s">
        <v>410</v>
      </c>
      <c r="G247" s="561">
        <v>50000</v>
      </c>
      <c r="H247" s="578"/>
      <c r="I247" s="579">
        <v>0</v>
      </c>
      <c r="J247" s="580">
        <v>0</v>
      </c>
      <c r="K247" s="580">
        <v>0</v>
      </c>
      <c r="L247" s="578">
        <v>0</v>
      </c>
      <c r="M247" s="579">
        <v>0</v>
      </c>
      <c r="N247" s="578">
        <v>0</v>
      </c>
      <c r="O247" s="579">
        <v>0</v>
      </c>
      <c r="P247" s="578">
        <v>0</v>
      </c>
      <c r="Q247" s="560">
        <v>50000</v>
      </c>
      <c r="R247" s="489"/>
    </row>
    <row r="248" spans="1:18" s="1" customFormat="1" ht="14.45" customHeight="1" outlineLevel="2" x14ac:dyDescent="0.25">
      <c r="A248" s="557">
        <v>219</v>
      </c>
      <c r="B248" s="556">
        <v>14</v>
      </c>
      <c r="C248" s="557" t="s">
        <v>1814</v>
      </c>
      <c r="D248" s="557" t="s">
        <v>1634</v>
      </c>
      <c r="E248" s="557">
        <v>245</v>
      </c>
      <c r="F248" s="573" t="s">
        <v>411</v>
      </c>
      <c r="G248" s="561">
        <v>10000</v>
      </c>
      <c r="H248" s="578"/>
      <c r="I248" s="579">
        <v>0</v>
      </c>
      <c r="J248" s="580">
        <v>0</v>
      </c>
      <c r="K248" s="580">
        <v>0</v>
      </c>
      <c r="L248" s="578">
        <v>0</v>
      </c>
      <c r="M248" s="579">
        <v>0</v>
      </c>
      <c r="N248" s="578">
        <v>0</v>
      </c>
      <c r="O248" s="579">
        <v>0</v>
      </c>
      <c r="P248" s="578">
        <v>0</v>
      </c>
      <c r="Q248" s="560">
        <v>10000</v>
      </c>
      <c r="R248" s="489"/>
    </row>
    <row r="249" spans="1:18" s="1" customFormat="1" ht="14.45" customHeight="1" outlineLevel="2" x14ac:dyDescent="0.25">
      <c r="A249" s="557">
        <v>220</v>
      </c>
      <c r="B249" s="556">
        <v>14</v>
      </c>
      <c r="C249" s="557" t="s">
        <v>1814</v>
      </c>
      <c r="D249" s="557" t="s">
        <v>1634</v>
      </c>
      <c r="E249" s="557">
        <v>247</v>
      </c>
      <c r="F249" s="573" t="s">
        <v>413</v>
      </c>
      <c r="G249" s="561">
        <v>315000</v>
      </c>
      <c r="H249" s="578"/>
      <c r="I249" s="579">
        <v>0</v>
      </c>
      <c r="J249" s="580">
        <v>0</v>
      </c>
      <c r="K249" s="580">
        <v>0</v>
      </c>
      <c r="L249" s="578">
        <v>0</v>
      </c>
      <c r="M249" s="579">
        <v>0</v>
      </c>
      <c r="N249" s="578">
        <v>0</v>
      </c>
      <c r="O249" s="579">
        <v>0</v>
      </c>
      <c r="P249" s="578">
        <v>0</v>
      </c>
      <c r="Q249" s="560">
        <v>315000</v>
      </c>
      <c r="R249" s="489"/>
    </row>
    <row r="250" spans="1:18" s="1" customFormat="1" ht="14.45" customHeight="1" outlineLevel="2" x14ac:dyDescent="0.25">
      <c r="A250" s="557">
        <v>221</v>
      </c>
      <c r="B250" s="556">
        <v>14</v>
      </c>
      <c r="C250" s="557" t="s">
        <v>1814</v>
      </c>
      <c r="D250" s="557" t="s">
        <v>1634</v>
      </c>
      <c r="E250" s="557">
        <v>248</v>
      </c>
      <c r="F250" s="573" t="s">
        <v>414</v>
      </c>
      <c r="G250" s="561">
        <v>50000</v>
      </c>
      <c r="H250" s="578"/>
      <c r="I250" s="579">
        <v>0</v>
      </c>
      <c r="J250" s="580">
        <v>0</v>
      </c>
      <c r="K250" s="580">
        <v>0</v>
      </c>
      <c r="L250" s="578">
        <v>0</v>
      </c>
      <c r="M250" s="579">
        <v>0</v>
      </c>
      <c r="N250" s="578">
        <v>0</v>
      </c>
      <c r="O250" s="579">
        <v>0</v>
      </c>
      <c r="P250" s="578">
        <v>0</v>
      </c>
      <c r="Q250" s="560">
        <v>50000</v>
      </c>
      <c r="R250" s="489"/>
    </row>
    <row r="251" spans="1:18" s="1" customFormat="1" ht="14.45" customHeight="1" outlineLevel="2" x14ac:dyDescent="0.25">
      <c r="A251" s="557">
        <v>222</v>
      </c>
      <c r="B251" s="556">
        <v>14</v>
      </c>
      <c r="C251" s="557" t="s">
        <v>1814</v>
      </c>
      <c r="D251" s="557" t="s">
        <v>1634</v>
      </c>
      <c r="E251" s="557">
        <v>249</v>
      </c>
      <c r="F251" s="573" t="s">
        <v>415</v>
      </c>
      <c r="G251" s="561">
        <v>350000</v>
      </c>
      <c r="H251" s="578"/>
      <c r="I251" s="579">
        <v>0</v>
      </c>
      <c r="J251" s="580">
        <v>0</v>
      </c>
      <c r="K251" s="580">
        <v>0</v>
      </c>
      <c r="L251" s="578">
        <v>0</v>
      </c>
      <c r="M251" s="579">
        <v>0</v>
      </c>
      <c r="N251" s="578">
        <v>0</v>
      </c>
      <c r="O251" s="579">
        <v>0</v>
      </c>
      <c r="P251" s="578">
        <v>0</v>
      </c>
      <c r="Q251" s="560">
        <v>350000</v>
      </c>
      <c r="R251" s="489"/>
    </row>
    <row r="252" spans="1:18" s="1" customFormat="1" ht="14.45" customHeight="1" outlineLevel="2" x14ac:dyDescent="0.25">
      <c r="A252" s="557">
        <v>223</v>
      </c>
      <c r="B252" s="556">
        <v>14</v>
      </c>
      <c r="C252" s="557" t="s">
        <v>1814</v>
      </c>
      <c r="D252" s="557" t="s">
        <v>1634</v>
      </c>
      <c r="E252" s="557">
        <v>261</v>
      </c>
      <c r="F252" s="575" t="s">
        <v>425</v>
      </c>
      <c r="G252" s="561">
        <v>1500000</v>
      </c>
      <c r="H252" s="578"/>
      <c r="I252" s="579">
        <v>0</v>
      </c>
      <c r="J252" s="580">
        <v>0</v>
      </c>
      <c r="K252" s="580">
        <v>0</v>
      </c>
      <c r="L252" s="578">
        <v>0</v>
      </c>
      <c r="M252" s="579">
        <v>0</v>
      </c>
      <c r="N252" s="578">
        <v>0</v>
      </c>
      <c r="O252" s="579">
        <v>0</v>
      </c>
      <c r="P252" s="578">
        <v>0</v>
      </c>
      <c r="Q252" s="560">
        <v>1500000</v>
      </c>
      <c r="R252" s="489"/>
    </row>
    <row r="253" spans="1:18" s="1" customFormat="1" ht="14.45" customHeight="1" outlineLevel="2" x14ac:dyDescent="0.25">
      <c r="A253" s="557">
        <v>224</v>
      </c>
      <c r="B253" s="556">
        <v>14</v>
      </c>
      <c r="C253" s="557" t="s">
        <v>1814</v>
      </c>
      <c r="D253" s="557" t="s">
        <v>1634</v>
      </c>
      <c r="E253" s="557">
        <v>272</v>
      </c>
      <c r="F253" s="575" t="s">
        <v>429</v>
      </c>
      <c r="G253" s="561">
        <v>50000</v>
      </c>
      <c r="H253" s="578"/>
      <c r="I253" s="579">
        <v>0</v>
      </c>
      <c r="J253" s="580">
        <v>0</v>
      </c>
      <c r="K253" s="580">
        <v>0</v>
      </c>
      <c r="L253" s="578">
        <v>0</v>
      </c>
      <c r="M253" s="579">
        <v>0</v>
      </c>
      <c r="N253" s="578">
        <v>0</v>
      </c>
      <c r="O253" s="579">
        <v>0</v>
      </c>
      <c r="P253" s="578">
        <v>0</v>
      </c>
      <c r="Q253" s="560">
        <v>50000</v>
      </c>
      <c r="R253" s="489"/>
    </row>
    <row r="254" spans="1:18" s="1" customFormat="1" ht="14.45" customHeight="1" outlineLevel="2" x14ac:dyDescent="0.25">
      <c r="A254" s="557">
        <v>225</v>
      </c>
      <c r="B254" s="556">
        <v>14</v>
      </c>
      <c r="C254" s="557" t="s">
        <v>1814</v>
      </c>
      <c r="D254" s="557" t="s">
        <v>1634</v>
      </c>
      <c r="E254" s="557">
        <v>291</v>
      </c>
      <c r="F254" s="575" t="s">
        <v>438</v>
      </c>
      <c r="G254" s="561">
        <v>120000</v>
      </c>
      <c r="H254" s="578"/>
      <c r="I254" s="579">
        <v>0</v>
      </c>
      <c r="J254" s="580">
        <v>0</v>
      </c>
      <c r="K254" s="580">
        <v>0</v>
      </c>
      <c r="L254" s="578">
        <v>0</v>
      </c>
      <c r="M254" s="579">
        <v>0</v>
      </c>
      <c r="N254" s="578">
        <v>0</v>
      </c>
      <c r="O254" s="579">
        <v>0</v>
      </c>
      <c r="P254" s="578">
        <v>0</v>
      </c>
      <c r="Q254" s="560">
        <v>120000</v>
      </c>
      <c r="R254" s="489"/>
    </row>
    <row r="255" spans="1:18" s="1" customFormat="1" ht="14.45" customHeight="1" outlineLevel="2" x14ac:dyDescent="0.25">
      <c r="A255" s="557">
        <v>226</v>
      </c>
      <c r="B255" s="556">
        <v>14</v>
      </c>
      <c r="C255" s="557" t="s">
        <v>1814</v>
      </c>
      <c r="D255" s="557" t="s">
        <v>1634</v>
      </c>
      <c r="E255" s="557">
        <v>296</v>
      </c>
      <c r="F255" s="573" t="s">
        <v>443</v>
      </c>
      <c r="G255" s="561">
        <v>300000</v>
      </c>
      <c r="H255" s="578"/>
      <c r="I255" s="579">
        <v>0</v>
      </c>
      <c r="J255" s="580">
        <v>0</v>
      </c>
      <c r="K255" s="580">
        <v>0</v>
      </c>
      <c r="L255" s="578">
        <v>0</v>
      </c>
      <c r="M255" s="579">
        <v>0</v>
      </c>
      <c r="N255" s="578">
        <v>0</v>
      </c>
      <c r="O255" s="579">
        <v>0</v>
      </c>
      <c r="P255" s="578">
        <v>0</v>
      </c>
      <c r="Q255" s="560">
        <v>300000</v>
      </c>
      <c r="R255" s="489"/>
    </row>
    <row r="256" spans="1:18" s="1" customFormat="1" ht="14.45" customHeight="1" outlineLevel="2" x14ac:dyDescent="0.25">
      <c r="A256" s="557">
        <v>227</v>
      </c>
      <c r="B256" s="556">
        <v>14</v>
      </c>
      <c r="C256" s="557" t="s">
        <v>1814</v>
      </c>
      <c r="D256" s="557" t="s">
        <v>1634</v>
      </c>
      <c r="E256" s="557">
        <v>298</v>
      </c>
      <c r="F256" s="573" t="s">
        <v>445</v>
      </c>
      <c r="G256" s="561">
        <v>500000</v>
      </c>
      <c r="H256" s="578"/>
      <c r="I256" s="579">
        <v>0</v>
      </c>
      <c r="J256" s="580">
        <v>0</v>
      </c>
      <c r="K256" s="580">
        <v>0</v>
      </c>
      <c r="L256" s="578">
        <v>0</v>
      </c>
      <c r="M256" s="579">
        <v>0</v>
      </c>
      <c r="N256" s="578">
        <v>0</v>
      </c>
      <c r="O256" s="579">
        <v>0</v>
      </c>
      <c r="P256" s="578">
        <v>0</v>
      </c>
      <c r="Q256" s="560">
        <v>500000</v>
      </c>
      <c r="R256" s="489"/>
    </row>
    <row r="257" spans="1:18" s="1" customFormat="1" ht="14.45" customHeight="1" outlineLevel="2" x14ac:dyDescent="0.25">
      <c r="A257" s="557">
        <v>228</v>
      </c>
      <c r="B257" s="556">
        <v>14</v>
      </c>
      <c r="C257" s="557" t="s">
        <v>1814</v>
      </c>
      <c r="D257" s="557" t="s">
        <v>1635</v>
      </c>
      <c r="E257" s="557">
        <v>326</v>
      </c>
      <c r="F257" s="573" t="s">
        <v>463</v>
      </c>
      <c r="G257" s="561">
        <v>360000</v>
      </c>
      <c r="H257" s="578"/>
      <c r="I257" s="579">
        <v>0</v>
      </c>
      <c r="J257" s="580">
        <v>0</v>
      </c>
      <c r="K257" s="580">
        <v>0</v>
      </c>
      <c r="L257" s="578">
        <v>0</v>
      </c>
      <c r="M257" s="579">
        <v>0</v>
      </c>
      <c r="N257" s="578">
        <v>0</v>
      </c>
      <c r="O257" s="579">
        <v>0</v>
      </c>
      <c r="P257" s="578">
        <v>0</v>
      </c>
      <c r="Q257" s="560">
        <v>360000</v>
      </c>
      <c r="R257" s="489"/>
    </row>
    <row r="258" spans="1:18" s="1" customFormat="1" ht="14.45" customHeight="1" outlineLevel="2" x14ac:dyDescent="0.25">
      <c r="A258" s="557">
        <v>229</v>
      </c>
      <c r="B258" s="556">
        <v>14</v>
      </c>
      <c r="C258" s="557" t="s">
        <v>1814</v>
      </c>
      <c r="D258" s="557" t="s">
        <v>1635</v>
      </c>
      <c r="E258" s="557">
        <v>357</v>
      </c>
      <c r="F258" s="573" t="s">
        <v>494</v>
      </c>
      <c r="G258" s="561">
        <v>300000</v>
      </c>
      <c r="H258" s="578"/>
      <c r="I258" s="579">
        <v>0</v>
      </c>
      <c r="J258" s="580">
        <v>0</v>
      </c>
      <c r="K258" s="580">
        <v>0</v>
      </c>
      <c r="L258" s="578">
        <v>0</v>
      </c>
      <c r="M258" s="579">
        <v>0</v>
      </c>
      <c r="N258" s="578">
        <v>0</v>
      </c>
      <c r="O258" s="579">
        <v>0</v>
      </c>
      <c r="P258" s="578">
        <v>0</v>
      </c>
      <c r="Q258" s="560">
        <v>300000</v>
      </c>
      <c r="R258" s="489"/>
    </row>
    <row r="259" spans="1:18" s="1" customFormat="1" ht="14.45" customHeight="1" outlineLevel="2" x14ac:dyDescent="0.25">
      <c r="A259" s="557">
        <v>230</v>
      </c>
      <c r="B259" s="556">
        <v>14</v>
      </c>
      <c r="C259" s="557" t="s">
        <v>1814</v>
      </c>
      <c r="D259" s="557" t="s">
        <v>1635</v>
      </c>
      <c r="E259" s="557">
        <v>375</v>
      </c>
      <c r="F259" s="573" t="s">
        <v>510</v>
      </c>
      <c r="G259" s="561">
        <v>15000</v>
      </c>
      <c r="H259" s="578"/>
      <c r="I259" s="579">
        <v>0</v>
      </c>
      <c r="J259" s="580">
        <v>0</v>
      </c>
      <c r="K259" s="580">
        <v>0</v>
      </c>
      <c r="L259" s="578">
        <v>0</v>
      </c>
      <c r="M259" s="579">
        <v>0</v>
      </c>
      <c r="N259" s="578">
        <v>0</v>
      </c>
      <c r="O259" s="579">
        <v>0</v>
      </c>
      <c r="P259" s="578">
        <v>0</v>
      </c>
      <c r="Q259" s="560">
        <v>15000</v>
      </c>
      <c r="R259" s="489"/>
    </row>
    <row r="260" spans="1:18" s="1" customFormat="1" ht="14.45" customHeight="1" outlineLevel="2" x14ac:dyDescent="0.25">
      <c r="A260" s="557">
        <v>231</v>
      </c>
      <c r="B260" s="556">
        <v>14</v>
      </c>
      <c r="C260" s="557" t="s">
        <v>1814</v>
      </c>
      <c r="D260" s="557" t="s">
        <v>1668</v>
      </c>
      <c r="E260" s="557">
        <v>441</v>
      </c>
      <c r="F260" s="573" t="s">
        <v>1940</v>
      </c>
      <c r="G260" s="561"/>
      <c r="H260" s="578"/>
      <c r="I260" s="579">
        <v>840000</v>
      </c>
      <c r="J260" s="580"/>
      <c r="K260" s="580"/>
      <c r="L260" s="578"/>
      <c r="M260" s="579"/>
      <c r="N260" s="578"/>
      <c r="O260" s="579"/>
      <c r="P260" s="578"/>
      <c r="Q260" s="560">
        <v>840000</v>
      </c>
      <c r="R260" s="489"/>
    </row>
    <row r="261" spans="1:18" s="1" customFormat="1" ht="14.45" customHeight="1" outlineLevel="2" x14ac:dyDescent="0.25">
      <c r="A261" s="557">
        <v>232</v>
      </c>
      <c r="B261" s="556">
        <v>14</v>
      </c>
      <c r="C261" s="557" t="s">
        <v>1814</v>
      </c>
      <c r="D261" s="557" t="s">
        <v>1668</v>
      </c>
      <c r="E261" s="557">
        <v>441</v>
      </c>
      <c r="F261" s="573" t="s">
        <v>1941</v>
      </c>
      <c r="G261" s="561"/>
      <c r="H261" s="578"/>
      <c r="I261" s="579">
        <v>150000</v>
      </c>
      <c r="J261" s="580"/>
      <c r="K261" s="580"/>
      <c r="L261" s="578"/>
      <c r="M261" s="579"/>
      <c r="N261" s="578"/>
      <c r="O261" s="579"/>
      <c r="P261" s="578"/>
      <c r="Q261" s="560">
        <v>150000</v>
      </c>
      <c r="R261" s="489"/>
    </row>
    <row r="262" spans="1:18" s="1" customFormat="1" ht="14.45" customHeight="1" outlineLevel="2" x14ac:dyDescent="0.25">
      <c r="A262" s="557">
        <v>233</v>
      </c>
      <c r="B262" s="556">
        <v>14</v>
      </c>
      <c r="C262" s="557" t="s">
        <v>1814</v>
      </c>
      <c r="D262" s="557" t="s">
        <v>1669</v>
      </c>
      <c r="E262" s="557">
        <v>611</v>
      </c>
      <c r="F262" s="573" t="s">
        <v>1942</v>
      </c>
      <c r="G262" s="561"/>
      <c r="H262" s="578"/>
      <c r="I262" s="579">
        <v>126000</v>
      </c>
      <c r="J262" s="580"/>
      <c r="K262" s="580"/>
      <c r="L262" s="578"/>
      <c r="M262" s="579"/>
      <c r="N262" s="578"/>
      <c r="O262" s="579"/>
      <c r="P262" s="578"/>
      <c r="Q262" s="560">
        <v>126000</v>
      </c>
      <c r="R262" s="489"/>
    </row>
    <row r="263" spans="1:18" s="1" customFormat="1" ht="14.45" customHeight="1" outlineLevel="2" x14ac:dyDescent="0.25">
      <c r="A263" s="557">
        <v>234</v>
      </c>
      <c r="B263" s="556">
        <v>14</v>
      </c>
      <c r="C263" s="557" t="s">
        <v>1814</v>
      </c>
      <c r="D263" s="557" t="s">
        <v>1669</v>
      </c>
      <c r="E263" s="557">
        <v>612</v>
      </c>
      <c r="F263" s="573" t="s">
        <v>1934</v>
      </c>
      <c r="G263" s="561"/>
      <c r="H263" s="578"/>
      <c r="I263" s="579"/>
      <c r="J263" s="580"/>
      <c r="K263" s="580"/>
      <c r="L263" s="578"/>
      <c r="M263" s="579"/>
      <c r="N263" s="578">
        <v>3000000</v>
      </c>
      <c r="O263" s="579"/>
      <c r="P263" s="578"/>
      <c r="Q263" s="560">
        <v>3000000</v>
      </c>
      <c r="R263" s="489"/>
    </row>
    <row r="264" spans="1:18" s="1" customFormat="1" ht="14.45" customHeight="1" outlineLevel="2" x14ac:dyDescent="0.25">
      <c r="A264" s="557">
        <v>235</v>
      </c>
      <c r="B264" s="556">
        <v>14</v>
      </c>
      <c r="C264" s="557" t="s">
        <v>1814</v>
      </c>
      <c r="D264" s="557" t="s">
        <v>1669</v>
      </c>
      <c r="E264" s="557">
        <v>612</v>
      </c>
      <c r="F264" s="573" t="s">
        <v>1945</v>
      </c>
      <c r="G264" s="561"/>
      <c r="H264" s="578"/>
      <c r="I264" s="579"/>
      <c r="J264" s="580"/>
      <c r="K264" s="580"/>
      <c r="L264" s="581">
        <v>450951</v>
      </c>
      <c r="M264" s="579"/>
      <c r="N264" s="578"/>
      <c r="O264" s="579"/>
      <c r="P264" s="578"/>
      <c r="Q264" s="560">
        <v>450951</v>
      </c>
      <c r="R264" s="489"/>
    </row>
    <row r="265" spans="1:18" s="1" customFormat="1" ht="14.45" customHeight="1" outlineLevel="2" x14ac:dyDescent="0.25">
      <c r="A265" s="557">
        <v>236</v>
      </c>
      <c r="B265" s="556">
        <v>14</v>
      </c>
      <c r="C265" s="557" t="s">
        <v>1814</v>
      </c>
      <c r="D265" s="557" t="s">
        <v>1669</v>
      </c>
      <c r="E265" s="557">
        <v>612</v>
      </c>
      <c r="F265" s="573" t="s">
        <v>1947</v>
      </c>
      <c r="G265" s="561"/>
      <c r="H265" s="578"/>
      <c r="I265" s="579"/>
      <c r="J265" s="580"/>
      <c r="K265" s="580"/>
      <c r="L265" s="578"/>
      <c r="M265" s="579"/>
      <c r="N265" s="578"/>
      <c r="O265" s="579">
        <v>3833333</v>
      </c>
      <c r="P265" s="578"/>
      <c r="Q265" s="560">
        <v>3833333</v>
      </c>
      <c r="R265" s="489"/>
    </row>
    <row r="266" spans="1:18" s="1" customFormat="1" ht="14.45" customHeight="1" outlineLevel="2" x14ac:dyDescent="0.25">
      <c r="A266" s="557">
        <v>237</v>
      </c>
      <c r="B266" s="556">
        <v>14</v>
      </c>
      <c r="C266" s="557" t="s">
        <v>1814</v>
      </c>
      <c r="D266" s="557" t="s">
        <v>1669</v>
      </c>
      <c r="E266" s="557">
        <v>613</v>
      </c>
      <c r="F266" s="573" t="s">
        <v>1935</v>
      </c>
      <c r="G266" s="561"/>
      <c r="H266" s="578"/>
      <c r="I266" s="579">
        <v>325000</v>
      </c>
      <c r="J266" s="580"/>
      <c r="K266" s="580"/>
      <c r="L266" s="578"/>
      <c r="M266" s="579"/>
      <c r="N266" s="578"/>
      <c r="O266" s="579"/>
      <c r="P266" s="578"/>
      <c r="Q266" s="560">
        <v>325000</v>
      </c>
      <c r="R266" s="489"/>
    </row>
    <row r="267" spans="1:18" s="1" customFormat="1" ht="14.45" customHeight="1" outlineLevel="2" x14ac:dyDescent="0.25">
      <c r="A267" s="557">
        <v>238</v>
      </c>
      <c r="B267" s="556">
        <v>14</v>
      </c>
      <c r="C267" s="557" t="s">
        <v>1814</v>
      </c>
      <c r="D267" s="557" t="s">
        <v>1669</v>
      </c>
      <c r="E267" s="557">
        <v>613</v>
      </c>
      <c r="F267" s="573" t="s">
        <v>1936</v>
      </c>
      <c r="G267" s="561"/>
      <c r="H267" s="578"/>
      <c r="I267" s="579">
        <v>180000</v>
      </c>
      <c r="J267" s="580"/>
      <c r="K267" s="580"/>
      <c r="L267" s="578"/>
      <c r="M267" s="579"/>
      <c r="N267" s="578"/>
      <c r="O267" s="579"/>
      <c r="P267" s="578"/>
      <c r="Q267" s="560">
        <v>180000</v>
      </c>
      <c r="R267" s="489"/>
    </row>
    <row r="268" spans="1:18" s="1" customFormat="1" ht="14.45" customHeight="1" outlineLevel="2" x14ac:dyDescent="0.25">
      <c r="A268" s="557">
        <v>239</v>
      </c>
      <c r="B268" s="556">
        <v>14</v>
      </c>
      <c r="C268" s="557" t="s">
        <v>1814</v>
      </c>
      <c r="D268" s="557" t="s">
        <v>1669</v>
      </c>
      <c r="E268" s="557">
        <v>613</v>
      </c>
      <c r="F268" s="575" t="s">
        <v>1937</v>
      </c>
      <c r="G268" s="561"/>
      <c r="H268" s="578"/>
      <c r="I268" s="579">
        <v>300000</v>
      </c>
      <c r="J268" s="580"/>
      <c r="K268" s="580"/>
      <c r="L268" s="578"/>
      <c r="M268" s="579"/>
      <c r="N268" s="578"/>
      <c r="O268" s="579"/>
      <c r="P268" s="578"/>
      <c r="Q268" s="560">
        <v>300000</v>
      </c>
      <c r="R268" s="489"/>
    </row>
    <row r="269" spans="1:18" s="1" customFormat="1" ht="14.45" customHeight="1" outlineLevel="2" x14ac:dyDescent="0.25">
      <c r="A269" s="557">
        <v>240</v>
      </c>
      <c r="B269" s="556">
        <v>14</v>
      </c>
      <c r="C269" s="557" t="s">
        <v>1814</v>
      </c>
      <c r="D269" s="557" t="s">
        <v>1669</v>
      </c>
      <c r="E269" s="557">
        <v>613</v>
      </c>
      <c r="F269" s="573" t="s">
        <v>1938</v>
      </c>
      <c r="G269" s="561"/>
      <c r="H269" s="578"/>
      <c r="I269" s="579">
        <v>250000</v>
      </c>
      <c r="J269" s="580"/>
      <c r="K269" s="580"/>
      <c r="L269" s="578"/>
      <c r="M269" s="579"/>
      <c r="N269" s="578"/>
      <c r="O269" s="579"/>
      <c r="P269" s="578"/>
      <c r="Q269" s="560">
        <v>250000</v>
      </c>
      <c r="R269" s="489"/>
    </row>
    <row r="270" spans="1:18" s="1" customFormat="1" ht="14.45" customHeight="1" outlineLevel="2" x14ac:dyDescent="0.25">
      <c r="A270" s="557">
        <v>241</v>
      </c>
      <c r="B270" s="556">
        <v>14</v>
      </c>
      <c r="C270" s="557" t="s">
        <v>1814</v>
      </c>
      <c r="D270" s="557" t="s">
        <v>1669</v>
      </c>
      <c r="E270" s="557">
        <v>613</v>
      </c>
      <c r="F270" s="573" t="s">
        <v>1939</v>
      </c>
      <c r="G270" s="561"/>
      <c r="H270" s="578"/>
      <c r="I270" s="579">
        <v>500000</v>
      </c>
      <c r="J270" s="580"/>
      <c r="K270" s="580"/>
      <c r="L270" s="578"/>
      <c r="M270" s="579"/>
      <c r="N270" s="578"/>
      <c r="O270" s="579"/>
      <c r="P270" s="578"/>
      <c r="Q270" s="560">
        <v>500000</v>
      </c>
      <c r="R270" s="489"/>
    </row>
    <row r="271" spans="1:18" s="1" customFormat="1" ht="14.45" customHeight="1" outlineLevel="2" x14ac:dyDescent="0.25">
      <c r="A271" s="557">
        <v>242</v>
      </c>
      <c r="B271" s="556">
        <v>14</v>
      </c>
      <c r="C271" s="557" t="s">
        <v>1814</v>
      </c>
      <c r="D271" s="557" t="s">
        <v>1669</v>
      </c>
      <c r="E271" s="557">
        <v>613</v>
      </c>
      <c r="F271" s="573" t="s">
        <v>1946</v>
      </c>
      <c r="G271" s="561"/>
      <c r="H271" s="578"/>
      <c r="I271" s="579"/>
      <c r="J271" s="580"/>
      <c r="K271" s="580"/>
      <c r="L271" s="578"/>
      <c r="M271" s="579"/>
      <c r="N271" s="578"/>
      <c r="O271" s="579">
        <v>1666667</v>
      </c>
      <c r="P271" s="578"/>
      <c r="Q271" s="560">
        <v>1666667</v>
      </c>
      <c r="R271" s="489"/>
    </row>
    <row r="272" spans="1:18" s="1" customFormat="1" ht="14.45" customHeight="1" outlineLevel="2" x14ac:dyDescent="0.25">
      <c r="A272" s="557">
        <v>243</v>
      </c>
      <c r="B272" s="556">
        <v>14</v>
      </c>
      <c r="C272" s="557" t="s">
        <v>1814</v>
      </c>
      <c r="D272" s="557" t="s">
        <v>1669</v>
      </c>
      <c r="E272" s="557">
        <v>615</v>
      </c>
      <c r="F272" s="573" t="s">
        <v>1933</v>
      </c>
      <c r="G272" s="561"/>
      <c r="H272" s="578"/>
      <c r="I272" s="582">
        <v>650000</v>
      </c>
      <c r="J272" s="580"/>
      <c r="K272" s="580"/>
      <c r="L272" s="578"/>
      <c r="M272" s="579"/>
      <c r="N272" s="578"/>
      <c r="O272" s="579"/>
      <c r="P272" s="578"/>
      <c r="Q272" s="560">
        <v>650000</v>
      </c>
      <c r="R272" s="489"/>
    </row>
    <row r="273" spans="1:18" s="1" customFormat="1" ht="14.45" customHeight="1" outlineLevel="2" x14ac:dyDescent="0.25">
      <c r="A273" s="557">
        <v>244</v>
      </c>
      <c r="B273" s="556">
        <v>14</v>
      </c>
      <c r="C273" s="557" t="s">
        <v>1814</v>
      </c>
      <c r="D273" s="557" t="s">
        <v>1669</v>
      </c>
      <c r="E273" s="557">
        <v>616</v>
      </c>
      <c r="F273" s="573" t="s">
        <v>1943</v>
      </c>
      <c r="G273" s="561"/>
      <c r="H273" s="578"/>
      <c r="I273" s="579">
        <v>1074281</v>
      </c>
      <c r="J273" s="580"/>
      <c r="K273" s="580"/>
      <c r="L273" s="578"/>
      <c r="M273" s="579"/>
      <c r="N273" s="578"/>
      <c r="O273" s="579"/>
      <c r="P273" s="578"/>
      <c r="Q273" s="560">
        <v>1074281</v>
      </c>
      <c r="R273" s="489"/>
    </row>
    <row r="274" spans="1:18" s="1" customFormat="1" ht="14.45" customHeight="1" outlineLevel="2" x14ac:dyDescent="0.25">
      <c r="A274" s="557">
        <v>245</v>
      </c>
      <c r="B274" s="556">
        <v>14</v>
      </c>
      <c r="C274" s="557" t="s">
        <v>1814</v>
      </c>
      <c r="D274" s="557" t="s">
        <v>1669</v>
      </c>
      <c r="E274" s="557">
        <v>619</v>
      </c>
      <c r="F274" s="573" t="s">
        <v>1948</v>
      </c>
      <c r="G274" s="561"/>
      <c r="H274" s="578"/>
      <c r="I274" s="579"/>
      <c r="J274" s="580"/>
      <c r="K274" s="580"/>
      <c r="L274" s="578"/>
      <c r="M274" s="579"/>
      <c r="N274" s="578"/>
      <c r="O274" s="579">
        <v>1000000</v>
      </c>
      <c r="P274" s="578"/>
      <c r="Q274" s="560">
        <v>1000000</v>
      </c>
      <c r="R274" s="489"/>
    </row>
    <row r="275" spans="1:18" s="1" customFormat="1" ht="14.45" customHeight="1" outlineLevel="2" x14ac:dyDescent="0.25">
      <c r="A275" s="557"/>
      <c r="B275" s="556">
        <v>14</v>
      </c>
      <c r="C275" s="557" t="s">
        <v>1814</v>
      </c>
      <c r="D275" s="557" t="s">
        <v>1665</v>
      </c>
      <c r="E275" s="557">
        <v>132</v>
      </c>
      <c r="F275" s="573" t="s">
        <v>358</v>
      </c>
      <c r="G275" s="561">
        <v>594872.46007114532</v>
      </c>
      <c r="H275" s="578"/>
      <c r="I275" s="579"/>
      <c r="J275" s="580"/>
      <c r="K275" s="580"/>
      <c r="L275" s="578"/>
      <c r="M275" s="579"/>
      <c r="N275" s="578"/>
      <c r="O275" s="579"/>
      <c r="P275" s="578"/>
      <c r="Q275" s="560">
        <v>594872.46007114532</v>
      </c>
      <c r="R275" s="489"/>
    </row>
    <row r="276" spans="1:18" s="1" customFormat="1" ht="14.45" customHeight="1" outlineLevel="2" x14ac:dyDescent="0.25">
      <c r="A276" s="557"/>
      <c r="B276" s="556">
        <v>14</v>
      </c>
      <c r="C276" s="557" t="s">
        <v>1814</v>
      </c>
      <c r="D276" s="557" t="s">
        <v>1665</v>
      </c>
      <c r="E276" s="557">
        <v>132</v>
      </c>
      <c r="F276" s="573" t="s">
        <v>358</v>
      </c>
      <c r="G276" s="561">
        <v>35922.743715602672</v>
      </c>
      <c r="H276" s="578"/>
      <c r="I276" s="579"/>
      <c r="J276" s="580"/>
      <c r="K276" s="580"/>
      <c r="L276" s="578"/>
      <c r="M276" s="579"/>
      <c r="N276" s="578"/>
      <c r="O276" s="579"/>
      <c r="P276" s="578"/>
      <c r="Q276" s="560">
        <v>35922.743715602672</v>
      </c>
      <c r="R276" s="489"/>
    </row>
    <row r="277" spans="1:18" s="1" customFormat="1" ht="14.45" customHeight="1" outlineLevel="2" x14ac:dyDescent="0.25">
      <c r="A277" s="586"/>
      <c r="B277" s="587">
        <v>14</v>
      </c>
      <c r="C277" s="586" t="s">
        <v>1814</v>
      </c>
      <c r="D277" s="586">
        <v>1</v>
      </c>
      <c r="E277" s="586">
        <v>132</v>
      </c>
      <c r="F277" s="588" t="s">
        <v>358</v>
      </c>
      <c r="G277" s="589">
        <v>115899.7203829488</v>
      </c>
      <c r="H277" s="590"/>
      <c r="I277" s="591"/>
      <c r="J277" s="592"/>
      <c r="K277" s="592"/>
      <c r="L277" s="590"/>
      <c r="M277" s="591"/>
      <c r="N277" s="590"/>
      <c r="O277" s="591"/>
      <c r="P277" s="590"/>
      <c r="Q277" s="593">
        <v>115899.7203829488</v>
      </c>
      <c r="R277" s="489"/>
    </row>
    <row r="278" spans="1:18" s="685" customFormat="1" ht="14.45" customHeight="1" outlineLevel="1" x14ac:dyDescent="0.25">
      <c r="A278" s="682"/>
      <c r="B278" s="671" t="s">
        <v>2144</v>
      </c>
      <c r="C278" s="682"/>
      <c r="D278" s="682"/>
      <c r="E278" s="682"/>
      <c r="F278" s="683"/>
      <c r="G278" s="653">
        <f t="shared" ref="G278:Q278" si="13">SUBTOTAL(9,G242:G277)</f>
        <v>10032023.101369698</v>
      </c>
      <c r="H278" s="684">
        <f t="shared" si="13"/>
        <v>0</v>
      </c>
      <c r="I278" s="684">
        <f t="shared" si="13"/>
        <v>4395281</v>
      </c>
      <c r="J278" s="684">
        <f t="shared" si="13"/>
        <v>0</v>
      </c>
      <c r="K278" s="684">
        <f t="shared" si="13"/>
        <v>0</v>
      </c>
      <c r="L278" s="684">
        <f t="shared" si="13"/>
        <v>450951</v>
      </c>
      <c r="M278" s="684">
        <f t="shared" si="13"/>
        <v>0</v>
      </c>
      <c r="N278" s="684">
        <f t="shared" si="13"/>
        <v>3000000</v>
      </c>
      <c r="O278" s="684">
        <f t="shared" si="13"/>
        <v>6500000</v>
      </c>
      <c r="P278" s="684">
        <f t="shared" si="13"/>
        <v>0</v>
      </c>
      <c r="Q278" s="653">
        <f t="shared" si="13"/>
        <v>24378255.101369698</v>
      </c>
      <c r="R278" s="672"/>
    </row>
    <row r="279" spans="1:18" s="1" customFormat="1" ht="14.45" customHeight="1" outlineLevel="2" x14ac:dyDescent="0.25">
      <c r="A279" s="599">
        <v>246</v>
      </c>
      <c r="B279" s="600">
        <v>15</v>
      </c>
      <c r="C279" s="599" t="s">
        <v>1929</v>
      </c>
      <c r="D279" s="599">
        <v>1</v>
      </c>
      <c r="E279" s="599">
        <v>113</v>
      </c>
      <c r="F279" s="601" t="s">
        <v>349</v>
      </c>
      <c r="G279" s="602">
        <v>275184.00480000005</v>
      </c>
      <c r="H279" s="603"/>
      <c r="I279" s="604"/>
      <c r="J279" s="605"/>
      <c r="K279" s="605"/>
      <c r="L279" s="603"/>
      <c r="M279" s="604"/>
      <c r="N279" s="603"/>
      <c r="O279" s="604"/>
      <c r="P279" s="603"/>
      <c r="Q279" s="606">
        <v>275184.00480000005</v>
      </c>
      <c r="R279" s="489"/>
    </row>
    <row r="280" spans="1:18" s="1" customFormat="1" ht="14.45" customHeight="1" outlineLevel="2" x14ac:dyDescent="0.25">
      <c r="A280" s="557">
        <v>247</v>
      </c>
      <c r="B280" s="556">
        <v>15</v>
      </c>
      <c r="C280" s="557" t="s">
        <v>1929</v>
      </c>
      <c r="D280" s="557">
        <v>1</v>
      </c>
      <c r="E280" s="557">
        <v>122</v>
      </c>
      <c r="F280" s="574" t="s">
        <v>353</v>
      </c>
      <c r="G280" s="561">
        <v>299034</v>
      </c>
      <c r="H280" s="578"/>
      <c r="I280" s="579"/>
      <c r="J280" s="580"/>
      <c r="K280" s="580"/>
      <c r="L280" s="578"/>
      <c r="M280" s="579"/>
      <c r="N280" s="578"/>
      <c r="O280" s="579"/>
      <c r="P280" s="578"/>
      <c r="Q280" s="560">
        <v>299034</v>
      </c>
      <c r="R280" s="489"/>
    </row>
    <row r="281" spans="1:18" s="1" customFormat="1" ht="14.45" customHeight="1" outlineLevel="2" x14ac:dyDescent="0.25">
      <c r="A281" s="557">
        <v>250</v>
      </c>
      <c r="B281" s="556">
        <v>15</v>
      </c>
      <c r="C281" s="557" t="s">
        <v>1929</v>
      </c>
      <c r="D281" s="557" t="s">
        <v>1634</v>
      </c>
      <c r="E281" s="557">
        <v>241</v>
      </c>
      <c r="F281" s="573" t="s">
        <v>407</v>
      </c>
      <c r="G281" s="561">
        <v>133000</v>
      </c>
      <c r="H281" s="578"/>
      <c r="I281" s="579"/>
      <c r="J281" s="580"/>
      <c r="K281" s="580"/>
      <c r="L281" s="578"/>
      <c r="M281" s="579"/>
      <c r="N281" s="578"/>
      <c r="O281" s="579"/>
      <c r="P281" s="578"/>
      <c r="Q281" s="560">
        <v>133000</v>
      </c>
      <c r="R281" s="489"/>
    </row>
    <row r="282" spans="1:18" s="1" customFormat="1" ht="14.45" customHeight="1" outlineLevel="2" x14ac:dyDescent="0.25">
      <c r="A282" s="557">
        <v>251</v>
      </c>
      <c r="B282" s="556">
        <v>15</v>
      </c>
      <c r="C282" s="557" t="s">
        <v>1929</v>
      </c>
      <c r="D282" s="557" t="s">
        <v>1634</v>
      </c>
      <c r="E282" s="557">
        <v>242</v>
      </c>
      <c r="F282" s="573" t="s">
        <v>408</v>
      </c>
      <c r="G282" s="561">
        <v>30000</v>
      </c>
      <c r="H282" s="578"/>
      <c r="I282" s="579"/>
      <c r="J282" s="580"/>
      <c r="K282" s="580"/>
      <c r="L282" s="578"/>
      <c r="M282" s="579"/>
      <c r="N282" s="578"/>
      <c r="O282" s="579"/>
      <c r="P282" s="578"/>
      <c r="Q282" s="560">
        <v>30000</v>
      </c>
      <c r="R282" s="489"/>
    </row>
    <row r="283" spans="1:18" s="1" customFormat="1" ht="14.45" customHeight="1" outlineLevel="2" x14ac:dyDescent="0.25">
      <c r="A283" s="557">
        <v>252</v>
      </c>
      <c r="B283" s="556">
        <v>15</v>
      </c>
      <c r="C283" s="557" t="s">
        <v>1929</v>
      </c>
      <c r="D283" s="557" t="s">
        <v>1634</v>
      </c>
      <c r="E283" s="557">
        <v>243</v>
      </c>
      <c r="F283" s="573" t="s">
        <v>409</v>
      </c>
      <c r="G283" s="561">
        <v>8500</v>
      </c>
      <c r="H283" s="578"/>
      <c r="I283" s="579"/>
      <c r="J283" s="580"/>
      <c r="K283" s="580"/>
      <c r="L283" s="578"/>
      <c r="M283" s="579"/>
      <c r="N283" s="578"/>
      <c r="O283" s="579"/>
      <c r="P283" s="578"/>
      <c r="Q283" s="560">
        <v>8500</v>
      </c>
      <c r="R283" s="489"/>
    </row>
    <row r="284" spans="1:18" s="1" customFormat="1" ht="14.45" customHeight="1" outlineLevel="2" x14ac:dyDescent="0.25">
      <c r="A284" s="557">
        <v>253</v>
      </c>
      <c r="B284" s="556">
        <v>15</v>
      </c>
      <c r="C284" s="557" t="s">
        <v>1929</v>
      </c>
      <c r="D284" s="557" t="s">
        <v>1634</v>
      </c>
      <c r="E284" s="557">
        <v>247</v>
      </c>
      <c r="F284" s="573" t="s">
        <v>413</v>
      </c>
      <c r="G284" s="561">
        <v>15000</v>
      </c>
      <c r="H284" s="578"/>
      <c r="I284" s="579"/>
      <c r="J284" s="580"/>
      <c r="K284" s="580"/>
      <c r="L284" s="578"/>
      <c r="M284" s="579"/>
      <c r="N284" s="578"/>
      <c r="O284" s="579"/>
      <c r="P284" s="578"/>
      <c r="Q284" s="560">
        <v>15000</v>
      </c>
      <c r="R284" s="489"/>
    </row>
    <row r="285" spans="1:18" s="1" customFormat="1" ht="14.45" customHeight="1" outlineLevel="2" x14ac:dyDescent="0.25">
      <c r="A285" s="557">
        <v>254</v>
      </c>
      <c r="B285" s="556">
        <v>15</v>
      </c>
      <c r="C285" s="557" t="s">
        <v>1929</v>
      </c>
      <c r="D285" s="557" t="s">
        <v>1634</v>
      </c>
      <c r="E285" s="557">
        <v>249</v>
      </c>
      <c r="F285" s="577" t="s">
        <v>1930</v>
      </c>
      <c r="G285" s="561">
        <v>13000</v>
      </c>
      <c r="H285" s="578"/>
      <c r="I285" s="579"/>
      <c r="J285" s="580"/>
      <c r="K285" s="580"/>
      <c r="L285" s="578"/>
      <c r="M285" s="579"/>
      <c r="N285" s="578"/>
      <c r="O285" s="579"/>
      <c r="P285" s="578"/>
      <c r="Q285" s="560">
        <v>13000</v>
      </c>
      <c r="R285" s="489"/>
    </row>
    <row r="286" spans="1:18" s="1" customFormat="1" ht="14.45" customHeight="1" outlineLevel="2" x14ac:dyDescent="0.25">
      <c r="A286" s="557">
        <v>255</v>
      </c>
      <c r="B286" s="556">
        <v>15</v>
      </c>
      <c r="C286" s="557" t="s">
        <v>1929</v>
      </c>
      <c r="D286" s="557" t="s">
        <v>1634</v>
      </c>
      <c r="E286" s="557">
        <v>291</v>
      </c>
      <c r="F286" s="577" t="s">
        <v>438</v>
      </c>
      <c r="G286" s="561">
        <v>2500</v>
      </c>
      <c r="H286" s="578"/>
      <c r="I286" s="579"/>
      <c r="J286" s="580"/>
      <c r="K286" s="580"/>
      <c r="L286" s="578"/>
      <c r="M286" s="579"/>
      <c r="N286" s="578"/>
      <c r="O286" s="579"/>
      <c r="P286" s="578"/>
      <c r="Q286" s="560">
        <v>2500</v>
      </c>
      <c r="R286" s="489"/>
    </row>
    <row r="287" spans="1:18" s="1" customFormat="1" ht="14.45" customHeight="1" outlineLevel="2" x14ac:dyDescent="0.25">
      <c r="A287" s="557"/>
      <c r="B287" s="556">
        <v>15</v>
      </c>
      <c r="C287" s="557" t="s">
        <v>1929</v>
      </c>
      <c r="D287" s="557" t="s">
        <v>1665</v>
      </c>
      <c r="E287" s="557">
        <v>132</v>
      </c>
      <c r="F287" s="573" t="s">
        <v>358</v>
      </c>
      <c r="G287" s="561">
        <v>41466.173799832992</v>
      </c>
      <c r="H287" s="578"/>
      <c r="I287" s="579"/>
      <c r="J287" s="580"/>
      <c r="K287" s="580"/>
      <c r="L287" s="578"/>
      <c r="M287" s="579"/>
      <c r="N287" s="578"/>
      <c r="O287" s="579"/>
      <c r="P287" s="578"/>
      <c r="Q287" s="560">
        <v>41466.173799832992</v>
      </c>
      <c r="R287" s="489"/>
    </row>
    <row r="288" spans="1:18" s="1" customFormat="1" ht="14.45" customHeight="1" outlineLevel="2" x14ac:dyDescent="0.25">
      <c r="A288" s="586"/>
      <c r="B288" s="587">
        <v>15</v>
      </c>
      <c r="C288" s="586" t="s">
        <v>1929</v>
      </c>
      <c r="D288" s="586" t="s">
        <v>1665</v>
      </c>
      <c r="E288" s="586">
        <v>132</v>
      </c>
      <c r="F288" s="588" t="s">
        <v>358</v>
      </c>
      <c r="G288" s="589">
        <v>45060.016569899322</v>
      </c>
      <c r="H288" s="590"/>
      <c r="I288" s="591"/>
      <c r="J288" s="592"/>
      <c r="K288" s="592"/>
      <c r="L288" s="590"/>
      <c r="M288" s="591"/>
      <c r="N288" s="590"/>
      <c r="O288" s="591"/>
      <c r="P288" s="590"/>
      <c r="Q288" s="593">
        <v>45060.016569899322</v>
      </c>
      <c r="R288" s="489"/>
    </row>
    <row r="289" spans="1:18" s="685" customFormat="1" ht="14.45" customHeight="1" outlineLevel="1" x14ac:dyDescent="0.25">
      <c r="A289" s="682"/>
      <c r="B289" s="671" t="s">
        <v>2145</v>
      </c>
      <c r="C289" s="682"/>
      <c r="D289" s="682"/>
      <c r="E289" s="682"/>
      <c r="F289" s="683"/>
      <c r="G289" s="653">
        <f t="shared" ref="G289:Q289" si="14">SUBTOTAL(9,G279:G288)</f>
        <v>862744.19516973232</v>
      </c>
      <c r="H289" s="684">
        <f t="shared" si="14"/>
        <v>0</v>
      </c>
      <c r="I289" s="684">
        <f t="shared" si="14"/>
        <v>0</v>
      </c>
      <c r="J289" s="684">
        <f t="shared" si="14"/>
        <v>0</v>
      </c>
      <c r="K289" s="684">
        <f t="shared" si="14"/>
        <v>0</v>
      </c>
      <c r="L289" s="684">
        <f t="shared" si="14"/>
        <v>0</v>
      </c>
      <c r="M289" s="684">
        <f t="shared" si="14"/>
        <v>0</v>
      </c>
      <c r="N289" s="684">
        <f t="shared" si="14"/>
        <v>0</v>
      </c>
      <c r="O289" s="684">
        <f t="shared" si="14"/>
        <v>0</v>
      </c>
      <c r="P289" s="684">
        <f t="shared" si="14"/>
        <v>0</v>
      </c>
      <c r="Q289" s="653">
        <f t="shared" si="14"/>
        <v>862744.19516973232</v>
      </c>
      <c r="R289" s="672"/>
    </row>
    <row r="290" spans="1:18" s="1" customFormat="1" ht="14.45" customHeight="1" outlineLevel="2" x14ac:dyDescent="0.25">
      <c r="A290" s="599">
        <v>256</v>
      </c>
      <c r="B290" s="600">
        <v>16</v>
      </c>
      <c r="C290" s="599" t="s">
        <v>1825</v>
      </c>
      <c r="D290" s="599">
        <v>1</v>
      </c>
      <c r="E290" s="599">
        <v>113</v>
      </c>
      <c r="F290" s="601" t="s">
        <v>349</v>
      </c>
      <c r="G290" s="602">
        <v>1780479.0072000001</v>
      </c>
      <c r="H290" s="603"/>
      <c r="I290" s="604"/>
      <c r="J290" s="605"/>
      <c r="K290" s="605"/>
      <c r="L290" s="603"/>
      <c r="M290" s="604"/>
      <c r="N290" s="603"/>
      <c r="O290" s="604"/>
      <c r="P290" s="603"/>
      <c r="Q290" s="606">
        <v>1780479.0072000001</v>
      </c>
      <c r="R290" s="489"/>
    </row>
    <row r="291" spans="1:18" s="1" customFormat="1" ht="14.45" customHeight="1" outlineLevel="2" x14ac:dyDescent="0.25">
      <c r="A291" s="557">
        <v>257</v>
      </c>
      <c r="B291" s="556">
        <v>16</v>
      </c>
      <c r="C291" s="557" t="s">
        <v>1825</v>
      </c>
      <c r="D291" s="557">
        <v>1</v>
      </c>
      <c r="E291" s="557">
        <v>122</v>
      </c>
      <c r="F291" s="576" t="s">
        <v>353</v>
      </c>
      <c r="G291" s="561">
        <v>109422.45000000001</v>
      </c>
      <c r="H291" s="578"/>
      <c r="I291" s="579"/>
      <c r="J291" s="580"/>
      <c r="K291" s="580"/>
      <c r="L291" s="578"/>
      <c r="M291" s="579"/>
      <c r="N291" s="578"/>
      <c r="O291" s="579"/>
      <c r="P291" s="578"/>
      <c r="Q291" s="560">
        <v>109422.45000000001</v>
      </c>
      <c r="R291" s="489"/>
    </row>
    <row r="292" spans="1:18" s="1" customFormat="1" ht="14.45" customHeight="1" outlineLevel="2" x14ac:dyDescent="0.25">
      <c r="A292" s="557">
        <v>260</v>
      </c>
      <c r="B292" s="556">
        <v>16</v>
      </c>
      <c r="C292" s="557" t="s">
        <v>1825</v>
      </c>
      <c r="D292" s="557" t="s">
        <v>1634</v>
      </c>
      <c r="E292" s="557">
        <v>211</v>
      </c>
      <c r="F292" s="575" t="s">
        <v>384</v>
      </c>
      <c r="G292" s="561">
        <v>6500</v>
      </c>
      <c r="H292" s="578"/>
      <c r="I292" s="579">
        <v>0</v>
      </c>
      <c r="J292" s="580">
        <v>0</v>
      </c>
      <c r="K292" s="580">
        <v>0</v>
      </c>
      <c r="L292" s="578">
        <v>0</v>
      </c>
      <c r="M292" s="579">
        <v>0</v>
      </c>
      <c r="N292" s="578">
        <v>0</v>
      </c>
      <c r="O292" s="579">
        <v>0</v>
      </c>
      <c r="P292" s="578">
        <v>0</v>
      </c>
      <c r="Q292" s="560">
        <v>6500</v>
      </c>
      <c r="R292" s="489"/>
    </row>
    <row r="293" spans="1:18" s="1" customFormat="1" ht="14.45" customHeight="1" outlineLevel="2" x14ac:dyDescent="0.25">
      <c r="A293" s="557">
        <v>261</v>
      </c>
      <c r="B293" s="556">
        <v>16</v>
      </c>
      <c r="C293" s="557" t="s">
        <v>1825</v>
      </c>
      <c r="D293" s="557" t="s">
        <v>1634</v>
      </c>
      <c r="E293" s="557">
        <v>216</v>
      </c>
      <c r="F293" s="575" t="s">
        <v>389</v>
      </c>
      <c r="G293" s="561">
        <v>8000</v>
      </c>
      <c r="H293" s="578"/>
      <c r="I293" s="579">
        <v>0</v>
      </c>
      <c r="J293" s="580">
        <v>0</v>
      </c>
      <c r="K293" s="580">
        <v>0</v>
      </c>
      <c r="L293" s="578">
        <v>0</v>
      </c>
      <c r="M293" s="579">
        <v>0</v>
      </c>
      <c r="N293" s="578">
        <v>0</v>
      </c>
      <c r="O293" s="579">
        <v>0</v>
      </c>
      <c r="P293" s="578">
        <v>0</v>
      </c>
      <c r="Q293" s="560">
        <v>8000</v>
      </c>
      <c r="R293" s="489"/>
    </row>
    <row r="294" spans="1:18" s="1" customFormat="1" ht="14.45" customHeight="1" outlineLevel="2" x14ac:dyDescent="0.25">
      <c r="A294" s="557">
        <v>262</v>
      </c>
      <c r="B294" s="556">
        <v>16</v>
      </c>
      <c r="C294" s="557" t="s">
        <v>1825</v>
      </c>
      <c r="D294" s="557" t="s">
        <v>1634</v>
      </c>
      <c r="E294" s="557">
        <v>249</v>
      </c>
      <c r="F294" s="573" t="s">
        <v>415</v>
      </c>
      <c r="G294" s="561">
        <v>8000</v>
      </c>
      <c r="H294" s="578"/>
      <c r="I294" s="579">
        <v>0</v>
      </c>
      <c r="J294" s="580">
        <v>0</v>
      </c>
      <c r="K294" s="580">
        <v>0</v>
      </c>
      <c r="L294" s="578">
        <v>0</v>
      </c>
      <c r="M294" s="579">
        <v>0</v>
      </c>
      <c r="N294" s="578">
        <v>0</v>
      </c>
      <c r="O294" s="579">
        <v>0</v>
      </c>
      <c r="P294" s="578">
        <v>0</v>
      </c>
      <c r="Q294" s="560">
        <v>8000</v>
      </c>
      <c r="R294" s="489"/>
    </row>
    <row r="295" spans="1:18" s="1" customFormat="1" ht="14.45" customHeight="1" outlineLevel="2" x14ac:dyDescent="0.25">
      <c r="A295" s="557">
        <v>263</v>
      </c>
      <c r="B295" s="556">
        <v>16</v>
      </c>
      <c r="C295" s="557" t="s">
        <v>1825</v>
      </c>
      <c r="D295" s="557" t="s">
        <v>1634</v>
      </c>
      <c r="E295" s="557">
        <v>261</v>
      </c>
      <c r="F295" s="575" t="s">
        <v>425</v>
      </c>
      <c r="G295" s="561">
        <v>38700</v>
      </c>
      <c r="H295" s="578"/>
      <c r="I295" s="579">
        <v>0</v>
      </c>
      <c r="J295" s="580">
        <v>0</v>
      </c>
      <c r="K295" s="580">
        <v>0</v>
      </c>
      <c r="L295" s="578">
        <v>0</v>
      </c>
      <c r="M295" s="579">
        <v>0</v>
      </c>
      <c r="N295" s="578">
        <v>0</v>
      </c>
      <c r="O295" s="579">
        <v>0</v>
      </c>
      <c r="P295" s="578">
        <v>0</v>
      </c>
      <c r="Q295" s="560">
        <v>38700</v>
      </c>
      <c r="R295" s="489"/>
    </row>
    <row r="296" spans="1:18" s="1" customFormat="1" ht="14.45" customHeight="1" outlineLevel="2" x14ac:dyDescent="0.25">
      <c r="A296" s="557">
        <v>264</v>
      </c>
      <c r="B296" s="556">
        <v>16</v>
      </c>
      <c r="C296" s="557" t="s">
        <v>1825</v>
      </c>
      <c r="D296" s="557" t="s">
        <v>1634</v>
      </c>
      <c r="E296" s="557">
        <v>291</v>
      </c>
      <c r="F296" s="575" t="s">
        <v>438</v>
      </c>
      <c r="G296" s="561">
        <v>16000</v>
      </c>
      <c r="H296" s="578"/>
      <c r="I296" s="579">
        <v>0</v>
      </c>
      <c r="J296" s="580">
        <v>0</v>
      </c>
      <c r="K296" s="580">
        <v>0</v>
      </c>
      <c r="L296" s="578">
        <v>0</v>
      </c>
      <c r="M296" s="579">
        <v>0</v>
      </c>
      <c r="N296" s="578">
        <v>0</v>
      </c>
      <c r="O296" s="579">
        <v>0</v>
      </c>
      <c r="P296" s="578">
        <v>0</v>
      </c>
      <c r="Q296" s="560">
        <v>16000</v>
      </c>
      <c r="R296" s="489"/>
    </row>
    <row r="297" spans="1:18" s="1" customFormat="1" ht="14.45" customHeight="1" outlineLevel="2" x14ac:dyDescent="0.25">
      <c r="A297" s="557">
        <v>265</v>
      </c>
      <c r="B297" s="556">
        <v>16</v>
      </c>
      <c r="C297" s="557" t="s">
        <v>1825</v>
      </c>
      <c r="D297" s="557" t="s">
        <v>1634</v>
      </c>
      <c r="E297" s="557">
        <v>296</v>
      </c>
      <c r="F297" s="575" t="s">
        <v>443</v>
      </c>
      <c r="G297" s="561">
        <v>5000</v>
      </c>
      <c r="H297" s="578"/>
      <c r="I297" s="579">
        <v>0</v>
      </c>
      <c r="J297" s="580">
        <v>0</v>
      </c>
      <c r="K297" s="580">
        <v>0</v>
      </c>
      <c r="L297" s="578">
        <v>0</v>
      </c>
      <c r="M297" s="579">
        <v>0</v>
      </c>
      <c r="N297" s="578">
        <v>0</v>
      </c>
      <c r="O297" s="579">
        <v>0</v>
      </c>
      <c r="P297" s="578">
        <v>0</v>
      </c>
      <c r="Q297" s="560">
        <v>5000</v>
      </c>
      <c r="R297" s="489"/>
    </row>
    <row r="298" spans="1:18" s="1" customFormat="1" ht="14.45" customHeight="1" outlineLevel="2" x14ac:dyDescent="0.25">
      <c r="A298" s="557">
        <v>266</v>
      </c>
      <c r="B298" s="556">
        <v>16</v>
      </c>
      <c r="C298" s="557" t="s">
        <v>1825</v>
      </c>
      <c r="D298" s="557" t="s">
        <v>1635</v>
      </c>
      <c r="E298" s="557">
        <v>312</v>
      </c>
      <c r="F298" s="573" t="s">
        <v>449</v>
      </c>
      <c r="G298" s="561">
        <v>60000</v>
      </c>
      <c r="H298" s="578"/>
      <c r="I298" s="579">
        <v>0</v>
      </c>
      <c r="J298" s="580">
        <v>0</v>
      </c>
      <c r="K298" s="580">
        <v>0</v>
      </c>
      <c r="L298" s="578">
        <v>0</v>
      </c>
      <c r="M298" s="579">
        <v>0</v>
      </c>
      <c r="N298" s="578">
        <v>0</v>
      </c>
      <c r="O298" s="579">
        <v>0</v>
      </c>
      <c r="P298" s="578">
        <v>0</v>
      </c>
      <c r="Q298" s="560">
        <v>60000</v>
      </c>
      <c r="R298" s="489"/>
    </row>
    <row r="299" spans="1:18" s="1" customFormat="1" ht="14.45" customHeight="1" outlineLevel="2" x14ac:dyDescent="0.25">
      <c r="A299" s="557">
        <v>267</v>
      </c>
      <c r="B299" s="556">
        <v>16</v>
      </c>
      <c r="C299" s="557" t="s">
        <v>1825</v>
      </c>
      <c r="D299" s="557" t="s">
        <v>1635</v>
      </c>
      <c r="E299" s="557">
        <v>314</v>
      </c>
      <c r="F299" s="573" t="s">
        <v>451</v>
      </c>
      <c r="G299" s="561">
        <v>9600</v>
      </c>
      <c r="H299" s="578"/>
      <c r="I299" s="579">
        <v>0</v>
      </c>
      <c r="J299" s="580">
        <v>0</v>
      </c>
      <c r="K299" s="580">
        <v>0</v>
      </c>
      <c r="L299" s="578">
        <v>0</v>
      </c>
      <c r="M299" s="579">
        <v>0</v>
      </c>
      <c r="N299" s="578">
        <v>0</v>
      </c>
      <c r="O299" s="579">
        <v>0</v>
      </c>
      <c r="P299" s="578">
        <v>0</v>
      </c>
      <c r="Q299" s="560">
        <v>9600</v>
      </c>
      <c r="R299" s="489"/>
    </row>
    <row r="300" spans="1:18" s="1" customFormat="1" ht="14.45" customHeight="1" outlineLevel="2" x14ac:dyDescent="0.25">
      <c r="A300" s="557">
        <v>268</v>
      </c>
      <c r="B300" s="556">
        <v>16</v>
      </c>
      <c r="C300" s="557" t="s">
        <v>1825</v>
      </c>
      <c r="D300" s="557" t="s">
        <v>1635</v>
      </c>
      <c r="E300" s="557">
        <v>355</v>
      </c>
      <c r="F300" s="573" t="s">
        <v>492</v>
      </c>
      <c r="G300" s="561">
        <v>5000</v>
      </c>
      <c r="H300" s="578"/>
      <c r="I300" s="579">
        <v>0</v>
      </c>
      <c r="J300" s="580">
        <v>0</v>
      </c>
      <c r="K300" s="580">
        <v>0</v>
      </c>
      <c r="L300" s="578">
        <v>0</v>
      </c>
      <c r="M300" s="579">
        <v>0</v>
      </c>
      <c r="N300" s="578">
        <v>0</v>
      </c>
      <c r="O300" s="579">
        <v>0</v>
      </c>
      <c r="P300" s="578">
        <v>0</v>
      </c>
      <c r="Q300" s="560">
        <v>5000</v>
      </c>
      <c r="R300" s="489"/>
    </row>
    <row r="301" spans="1:18" s="1" customFormat="1" ht="14.45" customHeight="1" outlineLevel="2" x14ac:dyDescent="0.25">
      <c r="A301" s="557">
        <v>269</v>
      </c>
      <c r="B301" s="556">
        <v>16</v>
      </c>
      <c r="C301" s="557" t="s">
        <v>1825</v>
      </c>
      <c r="D301" s="557" t="s">
        <v>1635</v>
      </c>
      <c r="E301" s="557">
        <v>359</v>
      </c>
      <c r="F301" s="573" t="s">
        <v>496</v>
      </c>
      <c r="G301" s="561">
        <v>2000</v>
      </c>
      <c r="H301" s="578"/>
      <c r="I301" s="579">
        <v>0</v>
      </c>
      <c r="J301" s="580">
        <v>0</v>
      </c>
      <c r="K301" s="580">
        <v>0</v>
      </c>
      <c r="L301" s="578">
        <v>0</v>
      </c>
      <c r="M301" s="579">
        <v>0</v>
      </c>
      <c r="N301" s="578">
        <v>0</v>
      </c>
      <c r="O301" s="579">
        <v>0</v>
      </c>
      <c r="P301" s="578">
        <v>0</v>
      </c>
      <c r="Q301" s="560">
        <v>2000</v>
      </c>
      <c r="R301" s="489"/>
    </row>
    <row r="302" spans="1:18" s="1" customFormat="1" ht="14.45" customHeight="1" outlineLevel="2" x14ac:dyDescent="0.25">
      <c r="A302" s="557">
        <v>270</v>
      </c>
      <c r="B302" s="556">
        <v>16</v>
      </c>
      <c r="C302" s="557" t="s">
        <v>1825</v>
      </c>
      <c r="D302" s="557" t="s">
        <v>1635</v>
      </c>
      <c r="E302" s="557">
        <v>372</v>
      </c>
      <c r="F302" s="573" t="s">
        <v>507</v>
      </c>
      <c r="G302" s="561">
        <v>5000</v>
      </c>
      <c r="H302" s="578"/>
      <c r="I302" s="579">
        <v>0</v>
      </c>
      <c r="J302" s="580">
        <v>0</v>
      </c>
      <c r="K302" s="580">
        <v>0</v>
      </c>
      <c r="L302" s="578">
        <v>0</v>
      </c>
      <c r="M302" s="579">
        <v>0</v>
      </c>
      <c r="N302" s="578">
        <v>0</v>
      </c>
      <c r="O302" s="579">
        <v>0</v>
      </c>
      <c r="P302" s="578">
        <v>0</v>
      </c>
      <c r="Q302" s="560">
        <v>5000</v>
      </c>
      <c r="R302" s="489"/>
    </row>
    <row r="303" spans="1:18" s="1" customFormat="1" ht="14.45" customHeight="1" outlineLevel="2" x14ac:dyDescent="0.25">
      <c r="A303" s="557">
        <v>271</v>
      </c>
      <c r="B303" s="556">
        <v>16</v>
      </c>
      <c r="C303" s="557" t="s">
        <v>1825</v>
      </c>
      <c r="D303" s="557" t="s">
        <v>1635</v>
      </c>
      <c r="E303" s="557">
        <v>375</v>
      </c>
      <c r="F303" s="573" t="s">
        <v>510</v>
      </c>
      <c r="G303" s="561">
        <v>10000</v>
      </c>
      <c r="H303" s="578"/>
      <c r="I303" s="579">
        <v>0</v>
      </c>
      <c r="J303" s="580">
        <v>0</v>
      </c>
      <c r="K303" s="580">
        <v>0</v>
      </c>
      <c r="L303" s="578">
        <v>0</v>
      </c>
      <c r="M303" s="579">
        <v>0</v>
      </c>
      <c r="N303" s="578">
        <v>0</v>
      </c>
      <c r="O303" s="579">
        <v>0</v>
      </c>
      <c r="P303" s="578">
        <v>0</v>
      </c>
      <c r="Q303" s="560">
        <v>10000</v>
      </c>
      <c r="R303" s="489"/>
    </row>
    <row r="304" spans="1:18" s="1" customFormat="1" ht="14.45" customHeight="1" outlineLevel="2" x14ac:dyDescent="0.25">
      <c r="A304" s="557">
        <v>272</v>
      </c>
      <c r="B304" s="556">
        <v>16</v>
      </c>
      <c r="C304" s="557" t="s">
        <v>1825</v>
      </c>
      <c r="D304" s="557" t="s">
        <v>1636</v>
      </c>
      <c r="E304" s="557">
        <v>511</v>
      </c>
      <c r="F304" s="573" t="s">
        <v>588</v>
      </c>
      <c r="G304" s="561">
        <v>26500</v>
      </c>
      <c r="H304" s="578"/>
      <c r="I304" s="579">
        <v>0</v>
      </c>
      <c r="J304" s="580">
        <v>0</v>
      </c>
      <c r="K304" s="580">
        <v>0</v>
      </c>
      <c r="L304" s="578">
        <v>0</v>
      </c>
      <c r="M304" s="579">
        <v>0</v>
      </c>
      <c r="N304" s="578">
        <v>0</v>
      </c>
      <c r="O304" s="579">
        <v>0</v>
      </c>
      <c r="P304" s="578">
        <v>0</v>
      </c>
      <c r="Q304" s="560">
        <v>26500</v>
      </c>
      <c r="R304" s="489"/>
    </row>
    <row r="305" spans="1:18" s="1" customFormat="1" ht="14.45" customHeight="1" outlineLevel="2" x14ac:dyDescent="0.25">
      <c r="A305" s="557">
        <v>273</v>
      </c>
      <c r="B305" s="556">
        <v>16</v>
      </c>
      <c r="C305" s="557" t="s">
        <v>1825</v>
      </c>
      <c r="D305" s="557" t="s">
        <v>1636</v>
      </c>
      <c r="E305" s="557">
        <v>515</v>
      </c>
      <c r="F305" s="573" t="s">
        <v>592</v>
      </c>
      <c r="G305" s="561">
        <v>10000</v>
      </c>
      <c r="H305" s="578"/>
      <c r="I305" s="579">
        <v>0</v>
      </c>
      <c r="J305" s="580">
        <v>0</v>
      </c>
      <c r="K305" s="580">
        <v>0</v>
      </c>
      <c r="L305" s="578">
        <v>0</v>
      </c>
      <c r="M305" s="579">
        <v>0</v>
      </c>
      <c r="N305" s="578">
        <v>0</v>
      </c>
      <c r="O305" s="579">
        <v>0</v>
      </c>
      <c r="P305" s="578">
        <v>0</v>
      </c>
      <c r="Q305" s="560">
        <v>10000</v>
      </c>
      <c r="R305" s="489"/>
    </row>
    <row r="306" spans="1:18" s="1" customFormat="1" ht="14.45" customHeight="1" outlineLevel="2" x14ac:dyDescent="0.25">
      <c r="A306" s="557">
        <v>274</v>
      </c>
      <c r="B306" s="556">
        <v>16</v>
      </c>
      <c r="C306" s="557" t="s">
        <v>1825</v>
      </c>
      <c r="D306" s="557" t="s">
        <v>1636</v>
      </c>
      <c r="E306" s="557">
        <v>567</v>
      </c>
      <c r="F306" s="575" t="s">
        <v>618</v>
      </c>
      <c r="G306" s="561">
        <v>31400</v>
      </c>
      <c r="H306" s="578"/>
      <c r="I306" s="579">
        <v>0</v>
      </c>
      <c r="J306" s="580">
        <v>0</v>
      </c>
      <c r="K306" s="580">
        <v>0</v>
      </c>
      <c r="L306" s="578">
        <v>0</v>
      </c>
      <c r="M306" s="579">
        <v>0</v>
      </c>
      <c r="N306" s="578">
        <v>0</v>
      </c>
      <c r="O306" s="579">
        <v>0</v>
      </c>
      <c r="P306" s="578">
        <v>0</v>
      </c>
      <c r="Q306" s="560">
        <v>31400</v>
      </c>
      <c r="R306" s="489"/>
    </row>
    <row r="307" spans="1:18" s="1" customFormat="1" ht="14.45" customHeight="1" outlineLevel="2" x14ac:dyDescent="0.25">
      <c r="A307" s="557"/>
      <c r="B307" s="556">
        <v>16</v>
      </c>
      <c r="C307" s="557" t="s">
        <v>1825</v>
      </c>
      <c r="D307" s="557" t="s">
        <v>1665</v>
      </c>
      <c r="E307" s="557">
        <v>132</v>
      </c>
      <c r="F307" s="573" t="s">
        <v>358</v>
      </c>
      <c r="G307" s="561">
        <v>268291.94528645545</v>
      </c>
      <c r="H307" s="578"/>
      <c r="I307" s="579"/>
      <c r="J307" s="580"/>
      <c r="K307" s="580"/>
      <c r="L307" s="578"/>
      <c r="M307" s="579"/>
      <c r="N307" s="578"/>
      <c r="O307" s="579"/>
      <c r="P307" s="578"/>
      <c r="Q307" s="560">
        <v>268291.94528645545</v>
      </c>
      <c r="R307" s="489"/>
    </row>
    <row r="308" spans="1:18" s="1" customFormat="1" ht="14.45" customHeight="1" outlineLevel="2" x14ac:dyDescent="0.25">
      <c r="A308" s="586"/>
      <c r="B308" s="587">
        <v>16</v>
      </c>
      <c r="C308" s="586" t="s">
        <v>1825</v>
      </c>
      <c r="D308" s="586" t="s">
        <v>1665</v>
      </c>
      <c r="E308" s="586">
        <v>132</v>
      </c>
      <c r="F308" s="588" t="s">
        <v>358</v>
      </c>
      <c r="G308" s="589">
        <v>16488.350522412104</v>
      </c>
      <c r="H308" s="590"/>
      <c r="I308" s="591"/>
      <c r="J308" s="592"/>
      <c r="K308" s="592"/>
      <c r="L308" s="590"/>
      <c r="M308" s="591"/>
      <c r="N308" s="590"/>
      <c r="O308" s="591"/>
      <c r="P308" s="590"/>
      <c r="Q308" s="593">
        <v>16488.350522412104</v>
      </c>
      <c r="R308" s="489"/>
    </row>
    <row r="309" spans="1:18" s="685" customFormat="1" ht="14.45" customHeight="1" outlineLevel="1" x14ac:dyDescent="0.25">
      <c r="A309" s="682"/>
      <c r="B309" s="671" t="s">
        <v>2146</v>
      </c>
      <c r="C309" s="682"/>
      <c r="D309" s="682"/>
      <c r="E309" s="682"/>
      <c r="F309" s="683"/>
      <c r="G309" s="653">
        <f t="shared" ref="G309:Q309" si="15">SUBTOTAL(9,G290:G308)</f>
        <v>2416381.7530088676</v>
      </c>
      <c r="H309" s="684">
        <f t="shared" si="15"/>
        <v>0</v>
      </c>
      <c r="I309" s="684">
        <f t="shared" si="15"/>
        <v>0</v>
      </c>
      <c r="J309" s="684">
        <f t="shared" si="15"/>
        <v>0</v>
      </c>
      <c r="K309" s="684">
        <f t="shared" si="15"/>
        <v>0</v>
      </c>
      <c r="L309" s="684">
        <f t="shared" si="15"/>
        <v>0</v>
      </c>
      <c r="M309" s="684">
        <f t="shared" si="15"/>
        <v>0</v>
      </c>
      <c r="N309" s="684">
        <f t="shared" si="15"/>
        <v>0</v>
      </c>
      <c r="O309" s="684">
        <f t="shared" si="15"/>
        <v>0</v>
      </c>
      <c r="P309" s="684">
        <f t="shared" si="15"/>
        <v>0</v>
      </c>
      <c r="Q309" s="653">
        <f t="shared" si="15"/>
        <v>2416381.7530088676</v>
      </c>
      <c r="R309" s="672"/>
    </row>
    <row r="310" spans="1:18" s="1" customFormat="1" ht="14.45" customHeight="1" outlineLevel="2" x14ac:dyDescent="0.25">
      <c r="A310" s="673">
        <v>275</v>
      </c>
      <c r="B310" s="674">
        <v>17</v>
      </c>
      <c r="C310" s="673" t="s">
        <v>2120</v>
      </c>
      <c r="D310" s="673" t="s">
        <v>1634</v>
      </c>
      <c r="E310" s="673">
        <v>216</v>
      </c>
      <c r="F310" s="675" t="s">
        <v>389</v>
      </c>
      <c r="G310" s="676">
        <v>30000</v>
      </c>
      <c r="H310" s="677"/>
      <c r="I310" s="678"/>
      <c r="J310" s="679"/>
      <c r="K310" s="679"/>
      <c r="L310" s="677"/>
      <c r="M310" s="678"/>
      <c r="N310" s="677"/>
      <c r="O310" s="678"/>
      <c r="P310" s="677"/>
      <c r="Q310" s="680">
        <v>30000</v>
      </c>
      <c r="R310" s="489"/>
    </row>
    <row r="311" spans="1:18" s="685" customFormat="1" ht="14.45" customHeight="1" outlineLevel="1" x14ac:dyDescent="0.25">
      <c r="A311" s="682"/>
      <c r="B311" s="671" t="s">
        <v>2147</v>
      </c>
      <c r="C311" s="682"/>
      <c r="D311" s="682"/>
      <c r="E311" s="682"/>
      <c r="F311" s="683"/>
      <c r="G311" s="653">
        <f t="shared" ref="G311:Q311" si="16">SUBTOTAL(9,G310:G310)</f>
        <v>30000</v>
      </c>
      <c r="H311" s="684">
        <f t="shared" si="16"/>
        <v>0</v>
      </c>
      <c r="I311" s="684">
        <f t="shared" si="16"/>
        <v>0</v>
      </c>
      <c r="J311" s="684">
        <f t="shared" si="16"/>
        <v>0</v>
      </c>
      <c r="K311" s="684">
        <f t="shared" si="16"/>
        <v>0</v>
      </c>
      <c r="L311" s="684">
        <f t="shared" si="16"/>
        <v>0</v>
      </c>
      <c r="M311" s="684">
        <f t="shared" si="16"/>
        <v>0</v>
      </c>
      <c r="N311" s="684">
        <f t="shared" si="16"/>
        <v>0</v>
      </c>
      <c r="O311" s="684">
        <f t="shared" si="16"/>
        <v>0</v>
      </c>
      <c r="P311" s="684">
        <f t="shared" si="16"/>
        <v>0</v>
      </c>
      <c r="Q311" s="653">
        <f t="shared" si="16"/>
        <v>30000</v>
      </c>
      <c r="R311" s="672"/>
    </row>
    <row r="312" spans="1:18" s="1" customFormat="1" ht="14.45" customHeight="1" outlineLevel="2" x14ac:dyDescent="0.25">
      <c r="A312" s="599">
        <v>276</v>
      </c>
      <c r="B312" s="600">
        <v>18</v>
      </c>
      <c r="C312" s="599" t="s">
        <v>1818</v>
      </c>
      <c r="D312" s="599">
        <v>1</v>
      </c>
      <c r="E312" s="599">
        <v>113</v>
      </c>
      <c r="F312" s="601" t="s">
        <v>349</v>
      </c>
      <c r="G312" s="602">
        <v>909515.00399999996</v>
      </c>
      <c r="H312" s="603"/>
      <c r="I312" s="604"/>
      <c r="J312" s="605"/>
      <c r="K312" s="605"/>
      <c r="L312" s="603"/>
      <c r="M312" s="604"/>
      <c r="N312" s="603"/>
      <c r="O312" s="604"/>
      <c r="P312" s="603"/>
      <c r="Q312" s="606">
        <v>909515.00399999996</v>
      </c>
      <c r="R312" s="489"/>
    </row>
    <row r="313" spans="1:18" s="1" customFormat="1" ht="14.45" customHeight="1" outlineLevel="2" x14ac:dyDescent="0.25">
      <c r="A313" s="557">
        <v>278</v>
      </c>
      <c r="B313" s="556">
        <v>18</v>
      </c>
      <c r="C313" s="557" t="s">
        <v>1818</v>
      </c>
      <c r="D313" s="557" t="s">
        <v>1634</v>
      </c>
      <c r="E313" s="557">
        <v>261</v>
      </c>
      <c r="F313" s="573" t="s">
        <v>425</v>
      </c>
      <c r="G313" s="561">
        <v>500000</v>
      </c>
      <c r="H313" s="578"/>
      <c r="I313" s="579">
        <v>0</v>
      </c>
      <c r="J313" s="580">
        <v>0</v>
      </c>
      <c r="K313" s="580">
        <v>0</v>
      </c>
      <c r="L313" s="578">
        <v>0</v>
      </c>
      <c r="M313" s="579">
        <v>0</v>
      </c>
      <c r="N313" s="578">
        <v>0</v>
      </c>
      <c r="O313" s="579">
        <v>0</v>
      </c>
      <c r="P313" s="578">
        <v>0</v>
      </c>
      <c r="Q313" s="560">
        <v>500000</v>
      </c>
      <c r="R313" s="489"/>
    </row>
    <row r="314" spans="1:18" s="1" customFormat="1" ht="14.45" customHeight="1" outlineLevel="2" x14ac:dyDescent="0.25">
      <c r="A314" s="557">
        <v>279</v>
      </c>
      <c r="B314" s="556">
        <v>18</v>
      </c>
      <c r="C314" s="557" t="s">
        <v>1818</v>
      </c>
      <c r="D314" s="557" t="s">
        <v>1634</v>
      </c>
      <c r="E314" s="557">
        <v>272</v>
      </c>
      <c r="F314" s="573" t="s">
        <v>429</v>
      </c>
      <c r="G314" s="561">
        <v>45000</v>
      </c>
      <c r="H314" s="578"/>
      <c r="I314" s="579">
        <v>0</v>
      </c>
      <c r="J314" s="580">
        <v>0</v>
      </c>
      <c r="K314" s="580">
        <v>0</v>
      </c>
      <c r="L314" s="578">
        <v>0</v>
      </c>
      <c r="M314" s="579">
        <v>0</v>
      </c>
      <c r="N314" s="578">
        <v>0</v>
      </c>
      <c r="O314" s="579">
        <v>0</v>
      </c>
      <c r="P314" s="578">
        <v>0</v>
      </c>
      <c r="Q314" s="560">
        <v>45000</v>
      </c>
      <c r="R314" s="489"/>
    </row>
    <row r="315" spans="1:18" s="1" customFormat="1" ht="14.45" customHeight="1" outlineLevel="2" x14ac:dyDescent="0.25">
      <c r="A315" s="557">
        <v>280</v>
      </c>
      <c r="B315" s="556">
        <v>18</v>
      </c>
      <c r="C315" s="557" t="s">
        <v>1818</v>
      </c>
      <c r="D315" s="557" t="s">
        <v>1634</v>
      </c>
      <c r="E315" s="557">
        <v>296</v>
      </c>
      <c r="F315" s="573" t="s">
        <v>443</v>
      </c>
      <c r="G315" s="561">
        <v>300000</v>
      </c>
      <c r="H315" s="578"/>
      <c r="I315" s="579">
        <v>0</v>
      </c>
      <c r="J315" s="580">
        <v>0</v>
      </c>
      <c r="K315" s="580">
        <v>0</v>
      </c>
      <c r="L315" s="578">
        <v>0</v>
      </c>
      <c r="M315" s="579">
        <v>0</v>
      </c>
      <c r="N315" s="578">
        <v>0</v>
      </c>
      <c r="O315" s="579">
        <v>0</v>
      </c>
      <c r="P315" s="578">
        <v>0</v>
      </c>
      <c r="Q315" s="560">
        <v>300000</v>
      </c>
      <c r="R315" s="489"/>
    </row>
    <row r="316" spans="1:18" s="1" customFormat="1" ht="14.45" customHeight="1" outlineLevel="2" x14ac:dyDescent="0.25">
      <c r="A316" s="557">
        <v>281</v>
      </c>
      <c r="B316" s="556">
        <v>18</v>
      </c>
      <c r="C316" s="557" t="s">
        <v>1818</v>
      </c>
      <c r="D316" s="557" t="s">
        <v>1635</v>
      </c>
      <c r="E316" s="557">
        <v>355</v>
      </c>
      <c r="F316" s="573" t="s">
        <v>492</v>
      </c>
      <c r="G316" s="561">
        <v>300000</v>
      </c>
      <c r="H316" s="578"/>
      <c r="I316" s="579">
        <v>0</v>
      </c>
      <c r="J316" s="580">
        <v>0</v>
      </c>
      <c r="K316" s="580">
        <v>0</v>
      </c>
      <c r="L316" s="578">
        <v>0</v>
      </c>
      <c r="M316" s="579">
        <v>0</v>
      </c>
      <c r="N316" s="578">
        <v>0</v>
      </c>
      <c r="O316" s="579">
        <v>0</v>
      </c>
      <c r="P316" s="578">
        <v>0</v>
      </c>
      <c r="Q316" s="560">
        <v>300000</v>
      </c>
      <c r="R316" s="489"/>
    </row>
    <row r="317" spans="1:18" s="1" customFormat="1" ht="14.45" customHeight="1" outlineLevel="2" x14ac:dyDescent="0.25">
      <c r="A317" s="557">
        <v>282</v>
      </c>
      <c r="B317" s="556">
        <v>18</v>
      </c>
      <c r="C317" s="557" t="s">
        <v>1818</v>
      </c>
      <c r="D317" s="557" t="s">
        <v>1636</v>
      </c>
      <c r="E317" s="557">
        <v>567</v>
      </c>
      <c r="F317" s="573" t="s">
        <v>618</v>
      </c>
      <c r="G317" s="561">
        <v>120000</v>
      </c>
      <c r="H317" s="578"/>
      <c r="I317" s="579">
        <v>0</v>
      </c>
      <c r="J317" s="580">
        <v>0</v>
      </c>
      <c r="K317" s="580">
        <v>0</v>
      </c>
      <c r="L317" s="578">
        <v>0</v>
      </c>
      <c r="M317" s="579">
        <v>0</v>
      </c>
      <c r="N317" s="578">
        <v>0</v>
      </c>
      <c r="O317" s="579">
        <v>0</v>
      </c>
      <c r="P317" s="578">
        <v>0</v>
      </c>
      <c r="Q317" s="560">
        <v>120000</v>
      </c>
      <c r="R317" s="489"/>
    </row>
    <row r="318" spans="1:18" s="1" customFormat="1" ht="14.45" customHeight="1" outlineLevel="2" x14ac:dyDescent="0.25">
      <c r="A318" s="586"/>
      <c r="B318" s="587">
        <v>18</v>
      </c>
      <c r="C318" s="586" t="s">
        <v>1818</v>
      </c>
      <c r="D318" s="586" t="s">
        <v>1665</v>
      </c>
      <c r="E318" s="586">
        <v>132</v>
      </c>
      <c r="F318" s="588" t="s">
        <v>358</v>
      </c>
      <c r="G318" s="589">
        <v>137050.50646686347</v>
      </c>
      <c r="H318" s="590"/>
      <c r="I318" s="591"/>
      <c r="J318" s="592"/>
      <c r="K318" s="592"/>
      <c r="L318" s="590"/>
      <c r="M318" s="591"/>
      <c r="N318" s="590"/>
      <c r="O318" s="591"/>
      <c r="P318" s="590"/>
      <c r="Q318" s="593">
        <v>137050.50646686347</v>
      </c>
      <c r="R318" s="489"/>
    </row>
    <row r="319" spans="1:18" s="685" customFormat="1" ht="14.45" customHeight="1" outlineLevel="1" x14ac:dyDescent="0.25">
      <c r="A319" s="682"/>
      <c r="B319" s="671" t="s">
        <v>2148</v>
      </c>
      <c r="C319" s="682"/>
      <c r="D319" s="682"/>
      <c r="E319" s="682"/>
      <c r="F319" s="683"/>
      <c r="G319" s="653">
        <f t="shared" ref="G319:Q319" si="17">SUBTOTAL(9,G312:G318)</f>
        <v>2311565.5104668634</v>
      </c>
      <c r="H319" s="684">
        <f t="shared" si="17"/>
        <v>0</v>
      </c>
      <c r="I319" s="684">
        <f t="shared" si="17"/>
        <v>0</v>
      </c>
      <c r="J319" s="684">
        <f t="shared" si="17"/>
        <v>0</v>
      </c>
      <c r="K319" s="684">
        <f t="shared" si="17"/>
        <v>0</v>
      </c>
      <c r="L319" s="684">
        <f t="shared" si="17"/>
        <v>0</v>
      </c>
      <c r="M319" s="684">
        <f t="shared" si="17"/>
        <v>0</v>
      </c>
      <c r="N319" s="684">
        <f t="shared" si="17"/>
        <v>0</v>
      </c>
      <c r="O319" s="684">
        <f t="shared" si="17"/>
        <v>0</v>
      </c>
      <c r="P319" s="684">
        <f t="shared" si="17"/>
        <v>0</v>
      </c>
      <c r="Q319" s="653">
        <f t="shared" si="17"/>
        <v>2311565.5104668634</v>
      </c>
      <c r="R319" s="672"/>
    </row>
    <row r="320" spans="1:18" s="1" customFormat="1" ht="14.45" customHeight="1" outlineLevel="2" x14ac:dyDescent="0.25">
      <c r="A320" s="599">
        <v>458</v>
      </c>
      <c r="B320" s="600">
        <v>19</v>
      </c>
      <c r="C320" s="599" t="s">
        <v>1823</v>
      </c>
      <c r="D320" s="599" t="s">
        <v>1634</v>
      </c>
      <c r="E320" s="599">
        <v>242</v>
      </c>
      <c r="F320" s="601" t="s">
        <v>408</v>
      </c>
      <c r="G320" s="602">
        <v>23000</v>
      </c>
      <c r="H320" s="603"/>
      <c r="I320" s="604">
        <v>0</v>
      </c>
      <c r="J320" s="605">
        <v>0</v>
      </c>
      <c r="K320" s="605">
        <v>0</v>
      </c>
      <c r="L320" s="603">
        <v>0</v>
      </c>
      <c r="M320" s="604">
        <v>0</v>
      </c>
      <c r="N320" s="603">
        <v>0</v>
      </c>
      <c r="O320" s="604">
        <v>0</v>
      </c>
      <c r="P320" s="603">
        <v>0</v>
      </c>
      <c r="Q320" s="606">
        <v>23000</v>
      </c>
      <c r="R320" s="489"/>
    </row>
    <row r="321" spans="1:18" s="1" customFormat="1" ht="14.45" customHeight="1" outlineLevel="2" x14ac:dyDescent="0.25">
      <c r="A321" s="557">
        <v>460</v>
      </c>
      <c r="B321" s="556">
        <v>19</v>
      </c>
      <c r="C321" s="557" t="s">
        <v>1823</v>
      </c>
      <c r="D321" s="557" t="s">
        <v>1634</v>
      </c>
      <c r="E321" s="557">
        <v>243</v>
      </c>
      <c r="F321" s="573" t="s">
        <v>409</v>
      </c>
      <c r="G321" s="561">
        <v>4500</v>
      </c>
      <c r="H321" s="578"/>
      <c r="I321" s="579">
        <v>0</v>
      </c>
      <c r="J321" s="580">
        <v>0</v>
      </c>
      <c r="K321" s="580">
        <v>0</v>
      </c>
      <c r="L321" s="578">
        <v>0</v>
      </c>
      <c r="M321" s="579">
        <v>0</v>
      </c>
      <c r="N321" s="578">
        <v>0</v>
      </c>
      <c r="O321" s="579">
        <v>0</v>
      </c>
      <c r="P321" s="578">
        <v>0</v>
      </c>
      <c r="Q321" s="560">
        <v>4500</v>
      </c>
      <c r="R321" s="489"/>
    </row>
    <row r="322" spans="1:18" s="1" customFormat="1" ht="14.45" customHeight="1" outlineLevel="2" x14ac:dyDescent="0.25">
      <c r="A322" s="557">
        <v>463</v>
      </c>
      <c r="B322" s="556">
        <v>19</v>
      </c>
      <c r="C322" s="557" t="s">
        <v>1823</v>
      </c>
      <c r="D322" s="557" t="s">
        <v>1634</v>
      </c>
      <c r="E322" s="557">
        <v>249</v>
      </c>
      <c r="F322" s="573" t="s">
        <v>415</v>
      </c>
      <c r="G322" s="561">
        <v>5000</v>
      </c>
      <c r="H322" s="578"/>
      <c r="I322" s="579">
        <v>0</v>
      </c>
      <c r="J322" s="580">
        <v>0</v>
      </c>
      <c r="K322" s="580">
        <v>0</v>
      </c>
      <c r="L322" s="578">
        <v>0</v>
      </c>
      <c r="M322" s="579">
        <v>0</v>
      </c>
      <c r="N322" s="578">
        <v>0</v>
      </c>
      <c r="O322" s="579">
        <v>0</v>
      </c>
      <c r="P322" s="578">
        <v>0</v>
      </c>
      <c r="Q322" s="560">
        <v>5000</v>
      </c>
      <c r="R322" s="489"/>
    </row>
    <row r="323" spans="1:18" s="1" customFormat="1" ht="14.45" customHeight="1" outlineLevel="2" x14ac:dyDescent="0.25">
      <c r="A323" s="557">
        <v>464</v>
      </c>
      <c r="B323" s="556">
        <v>19</v>
      </c>
      <c r="C323" s="557" t="s">
        <v>1823</v>
      </c>
      <c r="D323" s="557" t="s">
        <v>1634</v>
      </c>
      <c r="E323" s="557">
        <v>252</v>
      </c>
      <c r="F323" s="573" t="s">
        <v>418</v>
      </c>
      <c r="G323" s="561">
        <v>95200</v>
      </c>
      <c r="H323" s="578"/>
      <c r="I323" s="579">
        <v>0</v>
      </c>
      <c r="J323" s="580">
        <v>0</v>
      </c>
      <c r="K323" s="580">
        <v>0</v>
      </c>
      <c r="L323" s="578">
        <v>0</v>
      </c>
      <c r="M323" s="579">
        <v>0</v>
      </c>
      <c r="N323" s="578">
        <v>0</v>
      </c>
      <c r="O323" s="579">
        <v>0</v>
      </c>
      <c r="P323" s="578">
        <v>0</v>
      </c>
      <c r="Q323" s="560">
        <v>95200</v>
      </c>
      <c r="R323" s="489"/>
    </row>
    <row r="324" spans="1:18" s="1" customFormat="1" ht="14.45" customHeight="1" outlineLevel="2" x14ac:dyDescent="0.25">
      <c r="A324" s="557">
        <v>467</v>
      </c>
      <c r="B324" s="556">
        <v>19</v>
      </c>
      <c r="C324" s="557" t="s">
        <v>1823</v>
      </c>
      <c r="D324" s="557" t="s">
        <v>1634</v>
      </c>
      <c r="E324" s="557">
        <v>261</v>
      </c>
      <c r="F324" s="573" t="s">
        <v>425</v>
      </c>
      <c r="G324" s="561">
        <v>130000</v>
      </c>
      <c r="H324" s="578"/>
      <c r="I324" s="579">
        <v>0</v>
      </c>
      <c r="J324" s="580">
        <v>0</v>
      </c>
      <c r="K324" s="580">
        <v>0</v>
      </c>
      <c r="L324" s="578">
        <v>0</v>
      </c>
      <c r="M324" s="579">
        <v>0</v>
      </c>
      <c r="N324" s="578">
        <v>0</v>
      </c>
      <c r="O324" s="579">
        <v>0</v>
      </c>
      <c r="P324" s="578">
        <v>0</v>
      </c>
      <c r="Q324" s="560">
        <v>130000</v>
      </c>
      <c r="R324" s="489"/>
    </row>
    <row r="325" spans="1:18" s="1" customFormat="1" ht="14.45" customHeight="1" outlineLevel="2" x14ac:dyDescent="0.25">
      <c r="A325" s="557">
        <v>469</v>
      </c>
      <c r="B325" s="556">
        <v>19</v>
      </c>
      <c r="C325" s="557" t="s">
        <v>1823</v>
      </c>
      <c r="D325" s="557" t="s">
        <v>1634</v>
      </c>
      <c r="E325" s="557">
        <v>272</v>
      </c>
      <c r="F325" s="573" t="s">
        <v>429</v>
      </c>
      <c r="G325" s="561">
        <v>15000</v>
      </c>
      <c r="H325" s="578"/>
      <c r="I325" s="579">
        <v>0</v>
      </c>
      <c r="J325" s="580">
        <v>0</v>
      </c>
      <c r="K325" s="580">
        <v>0</v>
      </c>
      <c r="L325" s="578">
        <v>0</v>
      </c>
      <c r="M325" s="579">
        <v>0</v>
      </c>
      <c r="N325" s="578">
        <v>0</v>
      </c>
      <c r="O325" s="579">
        <v>0</v>
      </c>
      <c r="P325" s="578">
        <v>0</v>
      </c>
      <c r="Q325" s="560">
        <v>15000</v>
      </c>
      <c r="R325" s="489"/>
    </row>
    <row r="326" spans="1:18" s="1" customFormat="1" ht="14.45" customHeight="1" outlineLevel="2" x14ac:dyDescent="0.25">
      <c r="A326" s="557">
        <v>471</v>
      </c>
      <c r="B326" s="556">
        <v>19</v>
      </c>
      <c r="C326" s="557" t="s">
        <v>1823</v>
      </c>
      <c r="D326" s="557" t="s">
        <v>1634</v>
      </c>
      <c r="E326" s="557">
        <v>291</v>
      </c>
      <c r="F326" s="573" t="s">
        <v>438</v>
      </c>
      <c r="G326" s="561">
        <v>15700</v>
      </c>
      <c r="H326" s="578"/>
      <c r="I326" s="579">
        <v>0</v>
      </c>
      <c r="J326" s="580">
        <v>0</v>
      </c>
      <c r="K326" s="580">
        <v>0</v>
      </c>
      <c r="L326" s="578">
        <v>0</v>
      </c>
      <c r="M326" s="579">
        <v>0</v>
      </c>
      <c r="N326" s="578">
        <v>0</v>
      </c>
      <c r="O326" s="579">
        <v>0</v>
      </c>
      <c r="P326" s="578">
        <v>0</v>
      </c>
      <c r="Q326" s="560">
        <v>15700</v>
      </c>
      <c r="R326" s="489"/>
    </row>
    <row r="327" spans="1:18" s="1" customFormat="1" ht="14.45" customHeight="1" outlineLevel="2" x14ac:dyDescent="0.25">
      <c r="A327" s="557">
        <v>474</v>
      </c>
      <c r="B327" s="556">
        <v>19</v>
      </c>
      <c r="C327" s="557" t="s">
        <v>1823</v>
      </c>
      <c r="D327" s="557" t="s">
        <v>1634</v>
      </c>
      <c r="E327" s="557">
        <v>296</v>
      </c>
      <c r="F327" s="573" t="s">
        <v>443</v>
      </c>
      <c r="G327" s="561">
        <v>50000</v>
      </c>
      <c r="H327" s="578"/>
      <c r="I327" s="579">
        <v>0</v>
      </c>
      <c r="J327" s="580">
        <v>0</v>
      </c>
      <c r="K327" s="580">
        <v>0</v>
      </c>
      <c r="L327" s="578">
        <v>0</v>
      </c>
      <c r="M327" s="579">
        <v>0</v>
      </c>
      <c r="N327" s="578">
        <v>0</v>
      </c>
      <c r="O327" s="579">
        <v>0</v>
      </c>
      <c r="P327" s="578">
        <v>0</v>
      </c>
      <c r="Q327" s="560">
        <v>50000</v>
      </c>
      <c r="R327" s="489"/>
    </row>
    <row r="328" spans="1:18" s="1" customFormat="1" ht="14.45" customHeight="1" outlineLevel="2" x14ac:dyDescent="0.25">
      <c r="A328" s="557">
        <v>283</v>
      </c>
      <c r="B328" s="556">
        <v>19</v>
      </c>
      <c r="C328" s="557" t="s">
        <v>1823</v>
      </c>
      <c r="D328" s="557" t="s">
        <v>1634</v>
      </c>
      <c r="E328" s="557">
        <v>298</v>
      </c>
      <c r="F328" s="573" t="s">
        <v>445</v>
      </c>
      <c r="G328" s="561">
        <v>23800</v>
      </c>
      <c r="H328" s="578"/>
      <c r="I328" s="579">
        <v>0</v>
      </c>
      <c r="J328" s="580">
        <v>0</v>
      </c>
      <c r="K328" s="580">
        <v>0</v>
      </c>
      <c r="L328" s="578">
        <v>0</v>
      </c>
      <c r="M328" s="579">
        <v>0</v>
      </c>
      <c r="N328" s="578">
        <v>0</v>
      </c>
      <c r="O328" s="579">
        <v>0</v>
      </c>
      <c r="P328" s="578">
        <v>0</v>
      </c>
      <c r="Q328" s="560">
        <v>23800</v>
      </c>
      <c r="R328" s="489"/>
    </row>
    <row r="329" spans="1:18" s="1" customFormat="1" ht="14.45" customHeight="1" outlineLevel="2" x14ac:dyDescent="0.25">
      <c r="A329" s="557">
        <v>284</v>
      </c>
      <c r="B329" s="556">
        <v>19</v>
      </c>
      <c r="C329" s="557" t="s">
        <v>1823</v>
      </c>
      <c r="D329" s="557" t="s">
        <v>1635</v>
      </c>
      <c r="E329" s="557">
        <v>355</v>
      </c>
      <c r="F329" s="575" t="s">
        <v>492</v>
      </c>
      <c r="G329" s="561">
        <v>70000</v>
      </c>
      <c r="H329" s="578"/>
      <c r="I329" s="579">
        <v>0</v>
      </c>
      <c r="J329" s="580">
        <v>0</v>
      </c>
      <c r="K329" s="580">
        <v>0</v>
      </c>
      <c r="L329" s="578">
        <v>0</v>
      </c>
      <c r="M329" s="579">
        <v>0</v>
      </c>
      <c r="N329" s="578">
        <v>0</v>
      </c>
      <c r="O329" s="579">
        <v>0</v>
      </c>
      <c r="P329" s="578">
        <v>0</v>
      </c>
      <c r="Q329" s="560">
        <v>70000</v>
      </c>
      <c r="R329" s="489"/>
    </row>
    <row r="330" spans="1:18" s="1" customFormat="1" ht="14.45" customHeight="1" outlineLevel="2" x14ac:dyDescent="0.25">
      <c r="A330" s="557">
        <v>285</v>
      </c>
      <c r="B330" s="556">
        <v>19</v>
      </c>
      <c r="C330" s="557" t="s">
        <v>1823</v>
      </c>
      <c r="D330" s="557" t="s">
        <v>1635</v>
      </c>
      <c r="E330" s="557">
        <v>357</v>
      </c>
      <c r="F330" s="573" t="s">
        <v>494</v>
      </c>
      <c r="G330" s="561">
        <v>50000</v>
      </c>
      <c r="H330" s="578"/>
      <c r="I330" s="579">
        <v>0</v>
      </c>
      <c r="J330" s="580">
        <v>0</v>
      </c>
      <c r="K330" s="580">
        <v>0</v>
      </c>
      <c r="L330" s="578">
        <v>0</v>
      </c>
      <c r="M330" s="579">
        <v>0</v>
      </c>
      <c r="N330" s="578">
        <v>0</v>
      </c>
      <c r="O330" s="579">
        <v>0</v>
      </c>
      <c r="P330" s="578">
        <v>0</v>
      </c>
      <c r="Q330" s="560">
        <v>50000</v>
      </c>
      <c r="R330" s="489"/>
    </row>
    <row r="331" spans="1:18" s="1" customFormat="1" ht="14.45" customHeight="1" outlineLevel="2" x14ac:dyDescent="0.25">
      <c r="A331" s="557">
        <v>286</v>
      </c>
      <c r="B331" s="556">
        <v>19</v>
      </c>
      <c r="C331" s="557" t="s">
        <v>1823</v>
      </c>
      <c r="D331" s="557" t="s">
        <v>1636</v>
      </c>
      <c r="E331" s="557">
        <v>567</v>
      </c>
      <c r="F331" s="573" t="s">
        <v>618</v>
      </c>
      <c r="G331" s="561">
        <v>60000</v>
      </c>
      <c r="H331" s="578"/>
      <c r="I331" s="579">
        <v>0</v>
      </c>
      <c r="J331" s="580">
        <v>0</v>
      </c>
      <c r="K331" s="580">
        <v>0</v>
      </c>
      <c r="L331" s="578">
        <v>0</v>
      </c>
      <c r="M331" s="579">
        <v>0</v>
      </c>
      <c r="N331" s="578">
        <v>0</v>
      </c>
      <c r="O331" s="579">
        <v>0</v>
      </c>
      <c r="P331" s="578">
        <v>0</v>
      </c>
      <c r="Q331" s="560">
        <v>60000</v>
      </c>
      <c r="R331" s="489"/>
    </row>
    <row r="332" spans="1:18" s="1" customFormat="1" ht="14.45" customHeight="1" outlineLevel="2" x14ac:dyDescent="0.25">
      <c r="A332" s="586">
        <v>287</v>
      </c>
      <c r="B332" s="587">
        <v>19</v>
      </c>
      <c r="C332" s="586" t="s">
        <v>1823</v>
      </c>
      <c r="D332" s="586" t="s">
        <v>1636</v>
      </c>
      <c r="E332" s="586">
        <v>578</v>
      </c>
      <c r="F332" s="588" t="s">
        <v>628</v>
      </c>
      <c r="G332" s="589">
        <v>92000</v>
      </c>
      <c r="H332" s="590"/>
      <c r="I332" s="591">
        <v>0</v>
      </c>
      <c r="J332" s="592">
        <v>0</v>
      </c>
      <c r="K332" s="592">
        <v>0</v>
      </c>
      <c r="L332" s="590">
        <v>0</v>
      </c>
      <c r="M332" s="591">
        <v>0</v>
      </c>
      <c r="N332" s="590">
        <v>0</v>
      </c>
      <c r="O332" s="591">
        <v>0</v>
      </c>
      <c r="P332" s="590">
        <v>0</v>
      </c>
      <c r="Q332" s="593">
        <v>92000</v>
      </c>
      <c r="R332" s="489"/>
    </row>
    <row r="333" spans="1:18" s="685" customFormat="1" ht="14.45" customHeight="1" outlineLevel="1" x14ac:dyDescent="0.25">
      <c r="A333" s="682"/>
      <c r="B333" s="671" t="s">
        <v>2149</v>
      </c>
      <c r="C333" s="682"/>
      <c r="D333" s="682"/>
      <c r="E333" s="682"/>
      <c r="F333" s="683"/>
      <c r="G333" s="653">
        <f t="shared" ref="G333:Q333" si="18">SUBTOTAL(9,G320:G332)</f>
        <v>634200</v>
      </c>
      <c r="H333" s="684">
        <f t="shared" si="18"/>
        <v>0</v>
      </c>
      <c r="I333" s="684">
        <f t="shared" si="18"/>
        <v>0</v>
      </c>
      <c r="J333" s="684">
        <f t="shared" si="18"/>
        <v>0</v>
      </c>
      <c r="K333" s="684">
        <f t="shared" si="18"/>
        <v>0</v>
      </c>
      <c r="L333" s="684">
        <f t="shared" si="18"/>
        <v>0</v>
      </c>
      <c r="M333" s="684">
        <f t="shared" si="18"/>
        <v>0</v>
      </c>
      <c r="N333" s="684">
        <f t="shared" si="18"/>
        <v>0</v>
      </c>
      <c r="O333" s="684">
        <f t="shared" si="18"/>
        <v>0</v>
      </c>
      <c r="P333" s="684">
        <f t="shared" si="18"/>
        <v>0</v>
      </c>
      <c r="Q333" s="653">
        <f t="shared" si="18"/>
        <v>634200</v>
      </c>
      <c r="R333" s="672"/>
    </row>
    <row r="334" spans="1:18" s="1" customFormat="1" ht="14.45" customHeight="1" outlineLevel="2" x14ac:dyDescent="0.25">
      <c r="A334" s="673">
        <v>288</v>
      </c>
      <c r="B334" s="674">
        <v>20</v>
      </c>
      <c r="C334" s="673" t="s">
        <v>2125</v>
      </c>
      <c r="D334" s="673" t="s">
        <v>1634</v>
      </c>
      <c r="E334" s="673">
        <v>249</v>
      </c>
      <c r="F334" s="675" t="s">
        <v>415</v>
      </c>
      <c r="G334" s="676">
        <v>15000</v>
      </c>
      <c r="H334" s="677"/>
      <c r="I334" s="678"/>
      <c r="J334" s="679"/>
      <c r="K334" s="679"/>
      <c r="L334" s="677"/>
      <c r="M334" s="678"/>
      <c r="N334" s="677"/>
      <c r="O334" s="678"/>
      <c r="P334" s="677"/>
      <c r="Q334" s="680">
        <v>15000</v>
      </c>
      <c r="R334" s="489"/>
    </row>
    <row r="335" spans="1:18" s="685" customFormat="1" ht="14.45" customHeight="1" outlineLevel="1" x14ac:dyDescent="0.25">
      <c r="A335" s="682"/>
      <c r="B335" s="671" t="s">
        <v>2150</v>
      </c>
      <c r="C335" s="682"/>
      <c r="D335" s="682"/>
      <c r="E335" s="682"/>
      <c r="F335" s="683"/>
      <c r="G335" s="653">
        <f t="shared" ref="G335:Q335" si="19">SUBTOTAL(9,G334:G334)</f>
        <v>15000</v>
      </c>
      <c r="H335" s="684">
        <f t="shared" si="19"/>
        <v>0</v>
      </c>
      <c r="I335" s="684">
        <f t="shared" si="19"/>
        <v>0</v>
      </c>
      <c r="J335" s="684">
        <f t="shared" si="19"/>
        <v>0</v>
      </c>
      <c r="K335" s="684">
        <f t="shared" si="19"/>
        <v>0</v>
      </c>
      <c r="L335" s="684">
        <f t="shared" si="19"/>
        <v>0</v>
      </c>
      <c r="M335" s="684">
        <f t="shared" si="19"/>
        <v>0</v>
      </c>
      <c r="N335" s="684">
        <f t="shared" si="19"/>
        <v>0</v>
      </c>
      <c r="O335" s="684">
        <f t="shared" si="19"/>
        <v>0</v>
      </c>
      <c r="P335" s="684">
        <f t="shared" si="19"/>
        <v>0</v>
      </c>
      <c r="Q335" s="653">
        <f t="shared" si="19"/>
        <v>15000</v>
      </c>
      <c r="R335" s="672"/>
    </row>
    <row r="336" spans="1:18" s="1" customFormat="1" ht="14.45" customHeight="1" outlineLevel="2" x14ac:dyDescent="0.25">
      <c r="A336" s="599">
        <v>289</v>
      </c>
      <c r="B336" s="600">
        <v>21</v>
      </c>
      <c r="C336" s="599" t="s">
        <v>1811</v>
      </c>
      <c r="D336" s="599" t="s">
        <v>1634</v>
      </c>
      <c r="E336" s="599">
        <v>246</v>
      </c>
      <c r="F336" s="601" t="s">
        <v>412</v>
      </c>
      <c r="G336" s="602">
        <v>360000</v>
      </c>
      <c r="H336" s="603"/>
      <c r="I336" s="604">
        <v>0</v>
      </c>
      <c r="J336" s="605">
        <v>0</v>
      </c>
      <c r="K336" s="605">
        <v>0</v>
      </c>
      <c r="L336" s="603">
        <v>0</v>
      </c>
      <c r="M336" s="604">
        <v>0</v>
      </c>
      <c r="N336" s="603">
        <v>0</v>
      </c>
      <c r="O336" s="604">
        <v>0</v>
      </c>
      <c r="P336" s="603">
        <v>0</v>
      </c>
      <c r="Q336" s="606">
        <v>360000</v>
      </c>
      <c r="R336" s="489"/>
    </row>
    <row r="337" spans="1:18" s="1" customFormat="1" ht="14.45" customHeight="1" outlineLevel="2" x14ac:dyDescent="0.25">
      <c r="A337" s="557">
        <v>290</v>
      </c>
      <c r="B337" s="556">
        <v>21</v>
      </c>
      <c r="C337" s="557" t="s">
        <v>1811</v>
      </c>
      <c r="D337" s="557" t="s">
        <v>1634</v>
      </c>
      <c r="E337" s="557">
        <v>261</v>
      </c>
      <c r="F337" s="573" t="s">
        <v>425</v>
      </c>
      <c r="G337" s="561">
        <v>100000</v>
      </c>
      <c r="H337" s="578"/>
      <c r="I337" s="579">
        <v>0</v>
      </c>
      <c r="J337" s="580">
        <v>0</v>
      </c>
      <c r="K337" s="580">
        <v>0</v>
      </c>
      <c r="L337" s="578">
        <v>0</v>
      </c>
      <c r="M337" s="579">
        <v>0</v>
      </c>
      <c r="N337" s="578">
        <v>0</v>
      </c>
      <c r="O337" s="579">
        <v>0</v>
      </c>
      <c r="P337" s="578">
        <v>0</v>
      </c>
      <c r="Q337" s="560">
        <v>100000</v>
      </c>
      <c r="R337" s="489"/>
    </row>
    <row r="338" spans="1:18" s="1" customFormat="1" ht="14.45" customHeight="1" outlineLevel="2" x14ac:dyDescent="0.25">
      <c r="A338" s="557">
        <v>291</v>
      </c>
      <c r="B338" s="556">
        <v>21</v>
      </c>
      <c r="C338" s="557" t="s">
        <v>1811</v>
      </c>
      <c r="D338" s="557" t="s">
        <v>1634</v>
      </c>
      <c r="E338" s="557">
        <v>272</v>
      </c>
      <c r="F338" s="573" t="s">
        <v>429</v>
      </c>
      <c r="G338" s="561">
        <v>10000</v>
      </c>
      <c r="H338" s="578"/>
      <c r="I338" s="579">
        <v>0</v>
      </c>
      <c r="J338" s="580">
        <v>0</v>
      </c>
      <c r="K338" s="580">
        <v>0</v>
      </c>
      <c r="L338" s="578">
        <v>0</v>
      </c>
      <c r="M338" s="579">
        <v>0</v>
      </c>
      <c r="N338" s="578">
        <v>0</v>
      </c>
      <c r="O338" s="579">
        <v>0</v>
      </c>
      <c r="P338" s="578">
        <v>0</v>
      </c>
      <c r="Q338" s="560">
        <v>10000</v>
      </c>
      <c r="R338" s="489"/>
    </row>
    <row r="339" spans="1:18" s="1" customFormat="1" ht="14.45" customHeight="1" outlineLevel="2" x14ac:dyDescent="0.25">
      <c r="A339" s="557">
        <v>292</v>
      </c>
      <c r="B339" s="556">
        <v>21</v>
      </c>
      <c r="C339" s="557" t="s">
        <v>1811</v>
      </c>
      <c r="D339" s="557" t="s">
        <v>1634</v>
      </c>
      <c r="E339" s="557">
        <v>291</v>
      </c>
      <c r="F339" s="573" t="s">
        <v>438</v>
      </c>
      <c r="G339" s="561">
        <v>12000</v>
      </c>
      <c r="H339" s="578"/>
      <c r="I339" s="579">
        <v>0</v>
      </c>
      <c r="J339" s="580">
        <v>0</v>
      </c>
      <c r="K339" s="580">
        <v>0</v>
      </c>
      <c r="L339" s="578">
        <v>0</v>
      </c>
      <c r="M339" s="579">
        <v>0</v>
      </c>
      <c r="N339" s="578">
        <v>0</v>
      </c>
      <c r="O339" s="579">
        <v>0</v>
      </c>
      <c r="P339" s="578">
        <v>0</v>
      </c>
      <c r="Q339" s="560">
        <v>12000</v>
      </c>
      <c r="R339" s="489"/>
    </row>
    <row r="340" spans="1:18" s="1" customFormat="1" ht="14.45" customHeight="1" outlineLevel="2" x14ac:dyDescent="0.25">
      <c r="A340" s="557">
        <v>293</v>
      </c>
      <c r="B340" s="556">
        <v>21</v>
      </c>
      <c r="C340" s="557" t="s">
        <v>1811</v>
      </c>
      <c r="D340" s="557" t="s">
        <v>1634</v>
      </c>
      <c r="E340" s="557">
        <v>296</v>
      </c>
      <c r="F340" s="573" t="s">
        <v>443</v>
      </c>
      <c r="G340" s="561">
        <v>24000</v>
      </c>
      <c r="H340" s="578"/>
      <c r="I340" s="579">
        <v>0</v>
      </c>
      <c r="J340" s="580">
        <v>0</v>
      </c>
      <c r="K340" s="580">
        <v>0</v>
      </c>
      <c r="L340" s="578">
        <v>0</v>
      </c>
      <c r="M340" s="579">
        <v>0</v>
      </c>
      <c r="N340" s="578">
        <v>0</v>
      </c>
      <c r="O340" s="579">
        <v>0</v>
      </c>
      <c r="P340" s="578">
        <v>0</v>
      </c>
      <c r="Q340" s="560">
        <v>24000</v>
      </c>
      <c r="R340" s="489"/>
    </row>
    <row r="341" spans="1:18" s="1" customFormat="1" ht="14.45" customHeight="1" outlineLevel="2" x14ac:dyDescent="0.25">
      <c r="A341" s="557">
        <v>294</v>
      </c>
      <c r="B341" s="556">
        <v>21</v>
      </c>
      <c r="C341" s="557" t="s">
        <v>1811</v>
      </c>
      <c r="D341" s="557">
        <v>3</v>
      </c>
      <c r="E341" s="557">
        <v>311</v>
      </c>
      <c r="F341" s="573" t="s">
        <v>1978</v>
      </c>
      <c r="G341" s="561">
        <v>238670.10000000009</v>
      </c>
      <c r="H341" s="578"/>
      <c r="I341" s="579"/>
      <c r="J341" s="580">
        <v>2248265.5299999998</v>
      </c>
      <c r="K341" s="580"/>
      <c r="L341" s="578"/>
      <c r="M341" s="579"/>
      <c r="N341" s="578"/>
      <c r="O341" s="579"/>
      <c r="P341" s="578"/>
      <c r="Q341" s="560">
        <v>2486935.63</v>
      </c>
      <c r="R341" s="489"/>
    </row>
    <row r="342" spans="1:18" s="1" customFormat="1" ht="14.45" customHeight="1" outlineLevel="2" x14ac:dyDescent="0.25">
      <c r="A342" s="557">
        <v>295</v>
      </c>
      <c r="B342" s="556">
        <v>21</v>
      </c>
      <c r="C342" s="557" t="s">
        <v>1811</v>
      </c>
      <c r="D342" s="557" t="s">
        <v>1635</v>
      </c>
      <c r="E342" s="557">
        <v>355</v>
      </c>
      <c r="F342" s="573" t="s">
        <v>494</v>
      </c>
      <c r="G342" s="561">
        <v>30000</v>
      </c>
      <c r="H342" s="578"/>
      <c r="I342" s="579">
        <v>0</v>
      </c>
      <c r="J342" s="580">
        <v>0</v>
      </c>
      <c r="K342" s="580">
        <v>0</v>
      </c>
      <c r="L342" s="578">
        <v>0</v>
      </c>
      <c r="M342" s="579">
        <v>0</v>
      </c>
      <c r="N342" s="578">
        <v>0</v>
      </c>
      <c r="O342" s="579">
        <v>0</v>
      </c>
      <c r="P342" s="578">
        <v>0</v>
      </c>
      <c r="Q342" s="560">
        <v>30000</v>
      </c>
      <c r="R342" s="489"/>
    </row>
    <row r="343" spans="1:18" s="1" customFormat="1" ht="14.45" customHeight="1" outlineLevel="2" x14ac:dyDescent="0.25">
      <c r="A343" s="557">
        <v>296</v>
      </c>
      <c r="B343" s="556">
        <v>21</v>
      </c>
      <c r="C343" s="557" t="s">
        <v>1811</v>
      </c>
      <c r="D343" s="557" t="s">
        <v>1635</v>
      </c>
      <c r="E343" s="557">
        <v>375</v>
      </c>
      <c r="F343" s="573" t="s">
        <v>510</v>
      </c>
      <c r="G343" s="561">
        <v>12000</v>
      </c>
      <c r="H343" s="578"/>
      <c r="I343" s="579">
        <v>0</v>
      </c>
      <c r="J343" s="580">
        <v>0</v>
      </c>
      <c r="K343" s="580">
        <v>0</v>
      </c>
      <c r="L343" s="578">
        <v>0</v>
      </c>
      <c r="M343" s="579">
        <v>0</v>
      </c>
      <c r="N343" s="578">
        <v>0</v>
      </c>
      <c r="O343" s="579">
        <v>0</v>
      </c>
      <c r="P343" s="578">
        <v>0</v>
      </c>
      <c r="Q343" s="560">
        <v>12000</v>
      </c>
      <c r="R343" s="489"/>
    </row>
    <row r="344" spans="1:18" s="1" customFormat="1" ht="14.45" customHeight="1" outlineLevel="2" x14ac:dyDescent="0.25">
      <c r="A344" s="586">
        <v>297</v>
      </c>
      <c r="B344" s="587">
        <v>21</v>
      </c>
      <c r="C344" s="586" t="s">
        <v>1811</v>
      </c>
      <c r="D344" s="586" t="s">
        <v>1636</v>
      </c>
      <c r="E344" s="586">
        <v>566</v>
      </c>
      <c r="F344" s="588" t="s">
        <v>617</v>
      </c>
      <c r="G344" s="589">
        <v>48000</v>
      </c>
      <c r="H344" s="590"/>
      <c r="I344" s="591">
        <v>0</v>
      </c>
      <c r="J344" s="592">
        <v>0</v>
      </c>
      <c r="K344" s="592">
        <v>0</v>
      </c>
      <c r="L344" s="590">
        <v>0</v>
      </c>
      <c r="M344" s="591">
        <v>0</v>
      </c>
      <c r="N344" s="590">
        <v>0</v>
      </c>
      <c r="O344" s="591">
        <v>0</v>
      </c>
      <c r="P344" s="590">
        <v>0</v>
      </c>
      <c r="Q344" s="593">
        <v>48000</v>
      </c>
      <c r="R344" s="489"/>
    </row>
    <row r="345" spans="1:18" s="685" customFormat="1" ht="14.45" customHeight="1" outlineLevel="1" x14ac:dyDescent="0.25">
      <c r="A345" s="682"/>
      <c r="B345" s="671" t="s">
        <v>2151</v>
      </c>
      <c r="C345" s="682"/>
      <c r="D345" s="682"/>
      <c r="E345" s="682"/>
      <c r="F345" s="683"/>
      <c r="G345" s="653">
        <f t="shared" ref="G345:Q345" si="20">SUBTOTAL(9,G336:G344)</f>
        <v>834670.10000000009</v>
      </c>
      <c r="H345" s="684">
        <f t="shared" si="20"/>
        <v>0</v>
      </c>
      <c r="I345" s="684">
        <f t="shared" si="20"/>
        <v>0</v>
      </c>
      <c r="J345" s="684">
        <f t="shared" si="20"/>
        <v>2248265.5299999998</v>
      </c>
      <c r="K345" s="684">
        <f t="shared" si="20"/>
        <v>0</v>
      </c>
      <c r="L345" s="684">
        <f t="shared" si="20"/>
        <v>0</v>
      </c>
      <c r="M345" s="684">
        <f t="shared" si="20"/>
        <v>0</v>
      </c>
      <c r="N345" s="684">
        <f t="shared" si="20"/>
        <v>0</v>
      </c>
      <c r="O345" s="684">
        <f t="shared" si="20"/>
        <v>0</v>
      </c>
      <c r="P345" s="684">
        <f t="shared" si="20"/>
        <v>0</v>
      </c>
      <c r="Q345" s="653">
        <f t="shared" si="20"/>
        <v>3082935.63</v>
      </c>
      <c r="R345" s="672"/>
    </row>
    <row r="346" spans="1:18" s="1" customFormat="1" ht="14.45" customHeight="1" outlineLevel="2" x14ac:dyDescent="0.25">
      <c r="A346" s="599">
        <v>298</v>
      </c>
      <c r="B346" s="600">
        <v>22</v>
      </c>
      <c r="C346" s="599" t="s">
        <v>1821</v>
      </c>
      <c r="D346" s="599">
        <v>1</v>
      </c>
      <c r="E346" s="599">
        <v>113</v>
      </c>
      <c r="F346" s="681" t="s">
        <v>349</v>
      </c>
      <c r="G346" s="602">
        <v>283256.00160000002</v>
      </c>
      <c r="H346" s="603"/>
      <c r="I346" s="604"/>
      <c r="J346" s="605"/>
      <c r="K346" s="605"/>
      <c r="L346" s="603"/>
      <c r="M346" s="604"/>
      <c r="N346" s="603"/>
      <c r="O346" s="604"/>
      <c r="P346" s="603"/>
      <c r="Q346" s="606">
        <v>283256.00160000002</v>
      </c>
      <c r="R346" s="489"/>
    </row>
    <row r="347" spans="1:18" s="1" customFormat="1" ht="14.45" customHeight="1" outlineLevel="2" x14ac:dyDescent="0.25">
      <c r="A347" s="557">
        <v>299</v>
      </c>
      <c r="B347" s="556">
        <v>22</v>
      </c>
      <c r="C347" s="557" t="s">
        <v>1821</v>
      </c>
      <c r="D347" s="557">
        <v>1</v>
      </c>
      <c r="E347" s="557">
        <v>122</v>
      </c>
      <c r="F347" s="576" t="s">
        <v>353</v>
      </c>
      <c r="G347" s="561">
        <v>173340</v>
      </c>
      <c r="H347" s="578"/>
      <c r="I347" s="579"/>
      <c r="J347" s="580"/>
      <c r="K347" s="580"/>
      <c r="L347" s="578"/>
      <c r="M347" s="579"/>
      <c r="N347" s="578"/>
      <c r="O347" s="579"/>
      <c r="P347" s="578"/>
      <c r="Q347" s="560">
        <v>173340</v>
      </c>
      <c r="R347" s="489" t="s">
        <v>1921</v>
      </c>
    </row>
    <row r="348" spans="1:18" s="1" customFormat="1" ht="14.45" customHeight="1" outlineLevel="2" x14ac:dyDescent="0.25">
      <c r="A348" s="557">
        <v>448</v>
      </c>
      <c r="B348" s="556">
        <v>22</v>
      </c>
      <c r="C348" s="557" t="s">
        <v>1821</v>
      </c>
      <c r="D348" s="557" t="s">
        <v>1634</v>
      </c>
      <c r="E348" s="557">
        <v>211</v>
      </c>
      <c r="F348" s="575" t="s">
        <v>384</v>
      </c>
      <c r="G348" s="561">
        <v>6000</v>
      </c>
      <c r="H348" s="578">
        <v>0</v>
      </c>
      <c r="I348" s="579">
        <v>0</v>
      </c>
      <c r="J348" s="580">
        <v>0</v>
      </c>
      <c r="K348" s="580">
        <v>0</v>
      </c>
      <c r="L348" s="578">
        <v>0</v>
      </c>
      <c r="M348" s="579">
        <v>0</v>
      </c>
      <c r="N348" s="578">
        <v>0</v>
      </c>
      <c r="O348" s="579">
        <v>0</v>
      </c>
      <c r="P348" s="578">
        <v>0</v>
      </c>
      <c r="Q348" s="560">
        <v>6000</v>
      </c>
      <c r="R348" s="489" t="s">
        <v>1921</v>
      </c>
    </row>
    <row r="349" spans="1:18" s="1" customFormat="1" ht="14.45" customHeight="1" outlineLevel="2" x14ac:dyDescent="0.25">
      <c r="A349" s="557">
        <v>451</v>
      </c>
      <c r="B349" s="556">
        <v>22</v>
      </c>
      <c r="C349" s="557" t="s">
        <v>1821</v>
      </c>
      <c r="D349" s="557" t="s">
        <v>1634</v>
      </c>
      <c r="E349" s="557">
        <v>212</v>
      </c>
      <c r="F349" s="573" t="s">
        <v>385</v>
      </c>
      <c r="G349" s="561">
        <v>4000</v>
      </c>
      <c r="H349" s="578">
        <v>0</v>
      </c>
      <c r="I349" s="579">
        <v>0</v>
      </c>
      <c r="J349" s="580">
        <v>0</v>
      </c>
      <c r="K349" s="580">
        <v>0</v>
      </c>
      <c r="L349" s="578">
        <v>0</v>
      </c>
      <c r="M349" s="579">
        <v>0</v>
      </c>
      <c r="N349" s="578">
        <v>0</v>
      </c>
      <c r="O349" s="579">
        <v>0</v>
      </c>
      <c r="P349" s="578">
        <v>0</v>
      </c>
      <c r="Q349" s="560">
        <v>4000</v>
      </c>
      <c r="R349" s="489" t="s">
        <v>1921</v>
      </c>
    </row>
    <row r="350" spans="1:18" s="1" customFormat="1" ht="14.45" customHeight="1" outlineLevel="2" x14ac:dyDescent="0.25">
      <c r="A350" s="557">
        <v>454</v>
      </c>
      <c r="B350" s="556">
        <v>22</v>
      </c>
      <c r="C350" s="557" t="s">
        <v>1821</v>
      </c>
      <c r="D350" s="557" t="s">
        <v>1634</v>
      </c>
      <c r="E350" s="557">
        <v>214</v>
      </c>
      <c r="F350" s="573" t="s">
        <v>387</v>
      </c>
      <c r="G350" s="561">
        <v>1000</v>
      </c>
      <c r="H350" s="578"/>
      <c r="I350" s="579">
        <v>0</v>
      </c>
      <c r="J350" s="580">
        <v>0</v>
      </c>
      <c r="K350" s="580">
        <v>0</v>
      </c>
      <c r="L350" s="578">
        <v>0</v>
      </c>
      <c r="M350" s="579">
        <v>0</v>
      </c>
      <c r="N350" s="578">
        <v>0</v>
      </c>
      <c r="O350" s="579">
        <v>0</v>
      </c>
      <c r="P350" s="578">
        <v>0</v>
      </c>
      <c r="Q350" s="560">
        <v>1000</v>
      </c>
      <c r="R350" s="489" t="s">
        <v>1921</v>
      </c>
    </row>
    <row r="351" spans="1:18" s="1" customFormat="1" ht="14.45" customHeight="1" outlineLevel="2" x14ac:dyDescent="0.25">
      <c r="A351" s="557">
        <v>457</v>
      </c>
      <c r="B351" s="556">
        <v>22</v>
      </c>
      <c r="C351" s="557" t="s">
        <v>1821</v>
      </c>
      <c r="D351" s="557" t="s">
        <v>1634</v>
      </c>
      <c r="E351" s="557">
        <v>221</v>
      </c>
      <c r="F351" s="573" t="s">
        <v>393</v>
      </c>
      <c r="G351" s="561">
        <v>12000</v>
      </c>
      <c r="H351" s="578">
        <v>0</v>
      </c>
      <c r="I351" s="579">
        <v>0</v>
      </c>
      <c r="J351" s="580">
        <v>0</v>
      </c>
      <c r="K351" s="580">
        <v>0</v>
      </c>
      <c r="L351" s="578">
        <v>0</v>
      </c>
      <c r="M351" s="579">
        <v>0</v>
      </c>
      <c r="N351" s="578">
        <v>0</v>
      </c>
      <c r="O351" s="579">
        <v>0</v>
      </c>
      <c r="P351" s="578">
        <v>0</v>
      </c>
      <c r="Q351" s="560">
        <v>12000</v>
      </c>
      <c r="R351" s="489" t="s">
        <v>1921</v>
      </c>
    </row>
    <row r="352" spans="1:18" s="1" customFormat="1" ht="14.45" customHeight="1" outlineLevel="2" x14ac:dyDescent="0.25">
      <c r="A352" s="557">
        <v>459</v>
      </c>
      <c r="B352" s="556">
        <v>22</v>
      </c>
      <c r="C352" s="557" t="s">
        <v>1821</v>
      </c>
      <c r="D352" s="557" t="s">
        <v>1634</v>
      </c>
      <c r="E352" s="557">
        <v>243</v>
      </c>
      <c r="F352" s="573" t="s">
        <v>409</v>
      </c>
      <c r="G352" s="561">
        <v>6000</v>
      </c>
      <c r="H352" s="578">
        <v>0</v>
      </c>
      <c r="I352" s="579">
        <v>0</v>
      </c>
      <c r="J352" s="580">
        <v>0</v>
      </c>
      <c r="K352" s="580">
        <v>0</v>
      </c>
      <c r="L352" s="578">
        <v>0</v>
      </c>
      <c r="M352" s="579">
        <v>0</v>
      </c>
      <c r="N352" s="578">
        <v>0</v>
      </c>
      <c r="O352" s="579">
        <v>0</v>
      </c>
      <c r="P352" s="578">
        <v>0</v>
      </c>
      <c r="Q352" s="560">
        <v>6000</v>
      </c>
      <c r="R352" s="489" t="s">
        <v>1921</v>
      </c>
    </row>
    <row r="353" spans="1:18" s="1" customFormat="1" ht="14.45" customHeight="1" outlineLevel="2" x14ac:dyDescent="0.25">
      <c r="A353" s="557">
        <v>462</v>
      </c>
      <c r="B353" s="556">
        <v>22</v>
      </c>
      <c r="C353" s="557" t="s">
        <v>1821</v>
      </c>
      <c r="D353" s="557" t="s">
        <v>1634</v>
      </c>
      <c r="E353" s="557">
        <v>244</v>
      </c>
      <c r="F353" s="573" t="s">
        <v>410</v>
      </c>
      <c r="G353" s="561">
        <v>3000</v>
      </c>
      <c r="H353" s="578">
        <v>0</v>
      </c>
      <c r="I353" s="579">
        <v>0</v>
      </c>
      <c r="J353" s="580">
        <v>0</v>
      </c>
      <c r="K353" s="580">
        <v>0</v>
      </c>
      <c r="L353" s="578">
        <v>0</v>
      </c>
      <c r="M353" s="579">
        <v>0</v>
      </c>
      <c r="N353" s="578">
        <v>0</v>
      </c>
      <c r="O353" s="579">
        <v>0</v>
      </c>
      <c r="P353" s="578">
        <v>0</v>
      </c>
      <c r="Q353" s="560">
        <v>3000</v>
      </c>
      <c r="R353" s="489" t="s">
        <v>1921</v>
      </c>
    </row>
    <row r="354" spans="1:18" s="1" customFormat="1" ht="14.45" customHeight="1" outlineLevel="2" x14ac:dyDescent="0.25">
      <c r="A354" s="557">
        <v>466</v>
      </c>
      <c r="B354" s="556">
        <v>22</v>
      </c>
      <c r="C354" s="557" t="s">
        <v>1821</v>
      </c>
      <c r="D354" s="557" t="s">
        <v>1634</v>
      </c>
      <c r="E354" s="557">
        <v>261</v>
      </c>
      <c r="F354" s="573" t="s">
        <v>425</v>
      </c>
      <c r="G354" s="561">
        <v>27000</v>
      </c>
      <c r="H354" s="578">
        <v>0</v>
      </c>
      <c r="I354" s="579">
        <v>0</v>
      </c>
      <c r="J354" s="580">
        <v>0</v>
      </c>
      <c r="K354" s="580">
        <v>0</v>
      </c>
      <c r="L354" s="578">
        <v>0</v>
      </c>
      <c r="M354" s="579">
        <v>0</v>
      </c>
      <c r="N354" s="578">
        <v>0</v>
      </c>
      <c r="O354" s="579">
        <v>0</v>
      </c>
      <c r="P354" s="578">
        <v>0</v>
      </c>
      <c r="Q354" s="560">
        <v>27000</v>
      </c>
      <c r="R354" s="489" t="s">
        <v>1921</v>
      </c>
    </row>
    <row r="355" spans="1:18" s="1" customFormat="1" ht="14.45" customHeight="1" outlineLevel="2" x14ac:dyDescent="0.25">
      <c r="A355" s="557">
        <v>470</v>
      </c>
      <c r="B355" s="556">
        <v>22</v>
      </c>
      <c r="C355" s="557" t="s">
        <v>1821</v>
      </c>
      <c r="D355" s="557" t="s">
        <v>1634</v>
      </c>
      <c r="E355" s="557">
        <v>273</v>
      </c>
      <c r="F355" s="573" t="s">
        <v>430</v>
      </c>
      <c r="G355" s="561">
        <v>100000</v>
      </c>
      <c r="H355" s="578">
        <v>0</v>
      </c>
      <c r="I355" s="579">
        <v>0</v>
      </c>
      <c r="J355" s="580">
        <v>0</v>
      </c>
      <c r="K355" s="580">
        <v>0</v>
      </c>
      <c r="L355" s="578">
        <v>0</v>
      </c>
      <c r="M355" s="579">
        <v>0</v>
      </c>
      <c r="N355" s="578">
        <v>0</v>
      </c>
      <c r="O355" s="579">
        <v>0</v>
      </c>
      <c r="P355" s="578">
        <v>0</v>
      </c>
      <c r="Q355" s="560">
        <v>100000</v>
      </c>
      <c r="R355" s="489" t="s">
        <v>1925</v>
      </c>
    </row>
    <row r="356" spans="1:18" s="1" customFormat="1" ht="14.45" customHeight="1" outlineLevel="2" x14ac:dyDescent="0.25">
      <c r="A356" s="557">
        <v>472</v>
      </c>
      <c r="B356" s="556">
        <v>22</v>
      </c>
      <c r="C356" s="557" t="s">
        <v>1821</v>
      </c>
      <c r="D356" s="557" t="s">
        <v>1634</v>
      </c>
      <c r="E356" s="557">
        <v>294</v>
      </c>
      <c r="F356" s="573" t="s">
        <v>441</v>
      </c>
      <c r="G356" s="561">
        <v>1000</v>
      </c>
      <c r="H356" s="578">
        <v>0</v>
      </c>
      <c r="I356" s="579">
        <v>0</v>
      </c>
      <c r="J356" s="580">
        <v>0</v>
      </c>
      <c r="K356" s="580">
        <v>0</v>
      </c>
      <c r="L356" s="578">
        <v>0</v>
      </c>
      <c r="M356" s="579">
        <v>0</v>
      </c>
      <c r="N356" s="578">
        <v>0</v>
      </c>
      <c r="O356" s="579">
        <v>0</v>
      </c>
      <c r="P356" s="578">
        <v>0</v>
      </c>
      <c r="Q356" s="560">
        <v>1000</v>
      </c>
      <c r="R356" s="489" t="s">
        <v>1925</v>
      </c>
    </row>
    <row r="357" spans="1:18" s="1" customFormat="1" ht="14.45" customHeight="1" outlineLevel="2" x14ac:dyDescent="0.25">
      <c r="A357" s="557">
        <v>478</v>
      </c>
      <c r="B357" s="556">
        <v>22</v>
      </c>
      <c r="C357" s="557" t="s">
        <v>1821</v>
      </c>
      <c r="D357" s="557" t="s">
        <v>1635</v>
      </c>
      <c r="E357" s="557">
        <v>353</v>
      </c>
      <c r="F357" s="573" t="s">
        <v>490</v>
      </c>
      <c r="G357" s="561">
        <v>1500</v>
      </c>
      <c r="H357" s="578">
        <v>0</v>
      </c>
      <c r="I357" s="579">
        <v>0</v>
      </c>
      <c r="J357" s="580">
        <v>0</v>
      </c>
      <c r="K357" s="580">
        <v>0</v>
      </c>
      <c r="L357" s="578">
        <v>0</v>
      </c>
      <c r="M357" s="579">
        <v>0</v>
      </c>
      <c r="N357" s="578">
        <v>0</v>
      </c>
      <c r="O357" s="579">
        <v>0</v>
      </c>
      <c r="P357" s="578">
        <v>0</v>
      </c>
      <c r="Q357" s="560">
        <v>1500</v>
      </c>
      <c r="R357" s="489" t="s">
        <v>1925</v>
      </c>
    </row>
    <row r="358" spans="1:18" s="1" customFormat="1" ht="14.45" customHeight="1" outlineLevel="2" x14ac:dyDescent="0.25">
      <c r="A358" s="557">
        <v>486</v>
      </c>
      <c r="B358" s="556">
        <v>22</v>
      </c>
      <c r="C358" s="557" t="s">
        <v>1821</v>
      </c>
      <c r="D358" s="557" t="s">
        <v>1635</v>
      </c>
      <c r="E358" s="557">
        <v>375</v>
      </c>
      <c r="F358" s="573" t="s">
        <v>510</v>
      </c>
      <c r="G358" s="561">
        <v>24000</v>
      </c>
      <c r="H358" s="578">
        <v>0</v>
      </c>
      <c r="I358" s="579">
        <v>0</v>
      </c>
      <c r="J358" s="580">
        <v>0</v>
      </c>
      <c r="K358" s="580">
        <v>0</v>
      </c>
      <c r="L358" s="578">
        <v>0</v>
      </c>
      <c r="M358" s="579">
        <v>0</v>
      </c>
      <c r="N358" s="578">
        <v>0</v>
      </c>
      <c r="O358" s="579">
        <v>0</v>
      </c>
      <c r="P358" s="578">
        <v>0</v>
      </c>
      <c r="Q358" s="560">
        <v>24000</v>
      </c>
      <c r="R358" s="489" t="s">
        <v>1925</v>
      </c>
    </row>
    <row r="359" spans="1:18" s="1" customFormat="1" ht="14.45" customHeight="1" outlineLevel="2" x14ac:dyDescent="0.25">
      <c r="A359" s="557">
        <v>489</v>
      </c>
      <c r="B359" s="556">
        <v>22</v>
      </c>
      <c r="C359" s="557" t="s">
        <v>1821</v>
      </c>
      <c r="D359" s="557" t="s">
        <v>1635</v>
      </c>
      <c r="E359" s="557">
        <v>383</v>
      </c>
      <c r="F359" s="573" t="s">
        <v>518</v>
      </c>
      <c r="G359" s="561">
        <v>4000</v>
      </c>
      <c r="H359" s="578">
        <v>0</v>
      </c>
      <c r="I359" s="579">
        <v>0</v>
      </c>
      <c r="J359" s="580">
        <v>0</v>
      </c>
      <c r="K359" s="580">
        <v>0</v>
      </c>
      <c r="L359" s="578">
        <v>0</v>
      </c>
      <c r="M359" s="579">
        <v>0</v>
      </c>
      <c r="N359" s="578">
        <v>0</v>
      </c>
      <c r="O359" s="579">
        <v>0</v>
      </c>
      <c r="P359" s="578">
        <v>0</v>
      </c>
      <c r="Q359" s="560">
        <v>4000</v>
      </c>
      <c r="R359" s="489" t="s">
        <v>1925</v>
      </c>
    </row>
    <row r="360" spans="1:18" s="1" customFormat="1" ht="14.45" customHeight="1" outlineLevel="2" x14ac:dyDescent="0.25">
      <c r="A360" s="557">
        <v>491</v>
      </c>
      <c r="B360" s="556">
        <v>22</v>
      </c>
      <c r="C360" s="557" t="s">
        <v>1821</v>
      </c>
      <c r="D360" s="557" t="s">
        <v>1636</v>
      </c>
      <c r="E360" s="557">
        <v>511</v>
      </c>
      <c r="F360" s="573" t="s">
        <v>588</v>
      </c>
      <c r="G360" s="561">
        <v>25000</v>
      </c>
      <c r="H360" s="578">
        <v>0</v>
      </c>
      <c r="I360" s="579">
        <v>0</v>
      </c>
      <c r="J360" s="580">
        <v>0</v>
      </c>
      <c r="K360" s="580">
        <v>0</v>
      </c>
      <c r="L360" s="578">
        <v>0</v>
      </c>
      <c r="M360" s="579">
        <v>0</v>
      </c>
      <c r="N360" s="578">
        <v>0</v>
      </c>
      <c r="O360" s="579">
        <v>0</v>
      </c>
      <c r="P360" s="578">
        <v>0</v>
      </c>
      <c r="Q360" s="560">
        <v>25000</v>
      </c>
      <c r="R360" s="489" t="s">
        <v>1925</v>
      </c>
    </row>
    <row r="361" spans="1:18" s="1" customFormat="1" ht="14.45" customHeight="1" outlineLevel="2" x14ac:dyDescent="0.25">
      <c r="A361" s="557">
        <v>494</v>
      </c>
      <c r="B361" s="556">
        <v>22</v>
      </c>
      <c r="C361" s="557" t="s">
        <v>1821</v>
      </c>
      <c r="D361" s="557" t="s">
        <v>1636</v>
      </c>
      <c r="E361" s="557">
        <v>515</v>
      </c>
      <c r="F361" s="573" t="s">
        <v>592</v>
      </c>
      <c r="G361" s="561">
        <v>15000</v>
      </c>
      <c r="H361" s="578">
        <v>0</v>
      </c>
      <c r="I361" s="579">
        <v>0</v>
      </c>
      <c r="J361" s="580">
        <v>0</v>
      </c>
      <c r="K361" s="580">
        <v>0</v>
      </c>
      <c r="L361" s="578">
        <v>0</v>
      </c>
      <c r="M361" s="579">
        <v>0</v>
      </c>
      <c r="N361" s="578">
        <v>0</v>
      </c>
      <c r="O361" s="579">
        <v>0</v>
      </c>
      <c r="P361" s="578">
        <v>0</v>
      </c>
      <c r="Q361" s="560">
        <v>15000</v>
      </c>
      <c r="R361" s="489" t="s">
        <v>1925</v>
      </c>
    </row>
    <row r="362" spans="1:18" s="1" customFormat="1" ht="14.45" customHeight="1" outlineLevel="2" x14ac:dyDescent="0.25">
      <c r="A362" s="557">
        <v>497</v>
      </c>
      <c r="B362" s="556">
        <v>22</v>
      </c>
      <c r="C362" s="557" t="s">
        <v>1821</v>
      </c>
      <c r="D362" s="557" t="s">
        <v>1636</v>
      </c>
      <c r="E362" s="557">
        <v>522</v>
      </c>
      <c r="F362" s="573" t="s">
        <v>596</v>
      </c>
      <c r="G362" s="561">
        <v>50000</v>
      </c>
      <c r="H362" s="578">
        <v>0</v>
      </c>
      <c r="I362" s="579">
        <v>0</v>
      </c>
      <c r="J362" s="580">
        <v>0</v>
      </c>
      <c r="K362" s="580">
        <v>0</v>
      </c>
      <c r="L362" s="578">
        <v>0</v>
      </c>
      <c r="M362" s="579">
        <v>0</v>
      </c>
      <c r="N362" s="578">
        <v>0</v>
      </c>
      <c r="O362" s="579">
        <v>0</v>
      </c>
      <c r="P362" s="578">
        <v>0</v>
      </c>
      <c r="Q362" s="560">
        <v>50000</v>
      </c>
      <c r="R362" s="489" t="s">
        <v>1925</v>
      </c>
    </row>
    <row r="363" spans="1:18" s="1" customFormat="1" ht="14.45" customHeight="1" outlineLevel="2" x14ac:dyDescent="0.25">
      <c r="A363" s="557"/>
      <c r="B363" s="556">
        <v>22</v>
      </c>
      <c r="C363" s="557" t="s">
        <v>1821</v>
      </c>
      <c r="D363" s="557" t="s">
        <v>1665</v>
      </c>
      <c r="E363" s="557">
        <v>132</v>
      </c>
      <c r="F363" s="575" t="s">
        <v>358</v>
      </c>
      <c r="G363" s="561">
        <v>42682.504750695341</v>
      </c>
      <c r="H363" s="578"/>
      <c r="I363" s="579"/>
      <c r="J363" s="580"/>
      <c r="K363" s="580"/>
      <c r="L363" s="578"/>
      <c r="M363" s="579"/>
      <c r="N363" s="578"/>
      <c r="O363" s="579"/>
      <c r="P363" s="578"/>
      <c r="Q363" s="560">
        <v>42682.504750695341</v>
      </c>
      <c r="R363" s="489" t="s">
        <v>1925</v>
      </c>
    </row>
    <row r="364" spans="1:18" s="1" customFormat="1" ht="14.45" customHeight="1" outlineLevel="2" x14ac:dyDescent="0.25">
      <c r="A364" s="586"/>
      <c r="B364" s="587">
        <v>22</v>
      </c>
      <c r="C364" s="586" t="s">
        <v>1821</v>
      </c>
      <c r="D364" s="586" t="s">
        <v>1665</v>
      </c>
      <c r="E364" s="586">
        <v>132</v>
      </c>
      <c r="F364" s="588" t="s">
        <v>358</v>
      </c>
      <c r="G364" s="589">
        <v>26119.783276237318</v>
      </c>
      <c r="H364" s="590"/>
      <c r="I364" s="591"/>
      <c r="J364" s="592"/>
      <c r="K364" s="592"/>
      <c r="L364" s="590"/>
      <c r="M364" s="591"/>
      <c r="N364" s="590"/>
      <c r="O364" s="591"/>
      <c r="P364" s="590"/>
      <c r="Q364" s="593">
        <v>26119.783276237318</v>
      </c>
      <c r="R364" s="489" t="s">
        <v>1925</v>
      </c>
    </row>
    <row r="365" spans="1:18" s="685" customFormat="1" ht="14.45" customHeight="1" outlineLevel="1" x14ac:dyDescent="0.25">
      <c r="A365" s="682"/>
      <c r="B365" s="671" t="s">
        <v>2152</v>
      </c>
      <c r="C365" s="682"/>
      <c r="D365" s="682"/>
      <c r="E365" s="682"/>
      <c r="F365" s="683"/>
      <c r="G365" s="653">
        <f t="shared" ref="G365:Q365" si="21">SUBTOTAL(9,G346:G364)</f>
        <v>804898.2896269327</v>
      </c>
      <c r="H365" s="684">
        <f t="shared" si="21"/>
        <v>0</v>
      </c>
      <c r="I365" s="684">
        <f t="shared" si="21"/>
        <v>0</v>
      </c>
      <c r="J365" s="684">
        <f t="shared" si="21"/>
        <v>0</v>
      </c>
      <c r="K365" s="684">
        <f t="shared" si="21"/>
        <v>0</v>
      </c>
      <c r="L365" s="684">
        <f t="shared" si="21"/>
        <v>0</v>
      </c>
      <c r="M365" s="684">
        <f t="shared" si="21"/>
        <v>0</v>
      </c>
      <c r="N365" s="684">
        <f t="shared" si="21"/>
        <v>0</v>
      </c>
      <c r="O365" s="684">
        <f t="shared" si="21"/>
        <v>0</v>
      </c>
      <c r="P365" s="684">
        <f t="shared" si="21"/>
        <v>0</v>
      </c>
      <c r="Q365" s="653">
        <f t="shared" si="21"/>
        <v>804898.2896269327</v>
      </c>
      <c r="R365" s="672"/>
    </row>
    <row r="366" spans="1:18" s="1" customFormat="1" ht="14.45" customHeight="1" outlineLevel="2" x14ac:dyDescent="0.25">
      <c r="A366" s="599">
        <v>302</v>
      </c>
      <c r="B366" s="600">
        <v>23</v>
      </c>
      <c r="C366" s="599" t="s">
        <v>2119</v>
      </c>
      <c r="D366" s="599">
        <v>1</v>
      </c>
      <c r="E366" s="599">
        <v>113</v>
      </c>
      <c r="F366" s="681" t="s">
        <v>349</v>
      </c>
      <c r="G366" s="602">
        <v>196716.024</v>
      </c>
      <c r="H366" s="603"/>
      <c r="I366" s="604"/>
      <c r="J366" s="605"/>
      <c r="K366" s="605"/>
      <c r="L366" s="603"/>
      <c r="M366" s="604"/>
      <c r="N366" s="603"/>
      <c r="O366" s="604"/>
      <c r="P366" s="603"/>
      <c r="Q366" s="606">
        <v>196716.024</v>
      </c>
      <c r="R366" s="489" t="s">
        <v>1925</v>
      </c>
    </row>
    <row r="367" spans="1:18" s="1" customFormat="1" ht="14.45" customHeight="1" outlineLevel="2" x14ac:dyDescent="0.25">
      <c r="A367" s="557">
        <v>303</v>
      </c>
      <c r="B367" s="556">
        <v>23</v>
      </c>
      <c r="C367" s="557" t="s">
        <v>2119</v>
      </c>
      <c r="D367" s="557">
        <v>1</v>
      </c>
      <c r="E367" s="557">
        <v>122</v>
      </c>
      <c r="F367" s="574" t="s">
        <v>353</v>
      </c>
      <c r="G367" s="561">
        <v>100254.444</v>
      </c>
      <c r="H367" s="578"/>
      <c r="I367" s="579"/>
      <c r="J367" s="580"/>
      <c r="K367" s="580"/>
      <c r="L367" s="578"/>
      <c r="M367" s="579"/>
      <c r="N367" s="578"/>
      <c r="O367" s="579"/>
      <c r="P367" s="578"/>
      <c r="Q367" s="560">
        <v>100254.444</v>
      </c>
      <c r="R367" s="489" t="s">
        <v>1925</v>
      </c>
    </row>
    <row r="368" spans="1:18" s="1" customFormat="1" ht="14.45" customHeight="1" outlineLevel="2" x14ac:dyDescent="0.25">
      <c r="A368" s="557">
        <v>306</v>
      </c>
      <c r="B368" s="556">
        <v>23</v>
      </c>
      <c r="C368" s="557" t="s">
        <v>2119</v>
      </c>
      <c r="D368" s="557" t="s">
        <v>1634</v>
      </c>
      <c r="E368" s="557">
        <v>211</v>
      </c>
      <c r="F368" s="573" t="s">
        <v>384</v>
      </c>
      <c r="G368" s="561">
        <v>6000</v>
      </c>
      <c r="H368" s="578"/>
      <c r="I368" s="579"/>
      <c r="J368" s="580"/>
      <c r="K368" s="580"/>
      <c r="L368" s="578"/>
      <c r="M368" s="579"/>
      <c r="N368" s="578"/>
      <c r="O368" s="579"/>
      <c r="P368" s="578"/>
      <c r="Q368" s="560">
        <v>6000</v>
      </c>
      <c r="R368" s="489" t="s">
        <v>1925</v>
      </c>
    </row>
    <row r="369" spans="1:18" s="1" customFormat="1" ht="14.45" customHeight="1" outlineLevel="2" x14ac:dyDescent="0.25">
      <c r="A369" s="557">
        <v>307</v>
      </c>
      <c r="B369" s="556">
        <v>23</v>
      </c>
      <c r="C369" s="557" t="s">
        <v>2119</v>
      </c>
      <c r="D369" s="557" t="s">
        <v>1634</v>
      </c>
      <c r="E369" s="557">
        <v>212</v>
      </c>
      <c r="F369" s="573" t="s">
        <v>385</v>
      </c>
      <c r="G369" s="561">
        <v>500</v>
      </c>
      <c r="H369" s="578"/>
      <c r="I369" s="579"/>
      <c r="J369" s="580"/>
      <c r="K369" s="580"/>
      <c r="L369" s="578"/>
      <c r="M369" s="579"/>
      <c r="N369" s="578"/>
      <c r="O369" s="579"/>
      <c r="P369" s="578"/>
      <c r="Q369" s="560">
        <v>500</v>
      </c>
      <c r="R369" s="489" t="s">
        <v>1925</v>
      </c>
    </row>
    <row r="370" spans="1:18" s="1" customFormat="1" ht="14.45" customHeight="1" outlineLevel="2" x14ac:dyDescent="0.25">
      <c r="A370" s="557">
        <v>308</v>
      </c>
      <c r="B370" s="556">
        <v>23</v>
      </c>
      <c r="C370" s="557" t="s">
        <v>2119</v>
      </c>
      <c r="D370" s="557" t="s">
        <v>1634</v>
      </c>
      <c r="E370" s="557">
        <v>214</v>
      </c>
      <c r="F370" s="573" t="s">
        <v>387</v>
      </c>
      <c r="G370" s="561">
        <v>1500</v>
      </c>
      <c r="H370" s="578"/>
      <c r="I370" s="579"/>
      <c r="J370" s="580"/>
      <c r="K370" s="580"/>
      <c r="L370" s="578"/>
      <c r="M370" s="579"/>
      <c r="N370" s="578"/>
      <c r="O370" s="579"/>
      <c r="P370" s="578"/>
      <c r="Q370" s="560">
        <v>1500</v>
      </c>
      <c r="R370" s="489" t="s">
        <v>1925</v>
      </c>
    </row>
    <row r="371" spans="1:18" s="1" customFormat="1" ht="14.45" customHeight="1" outlineLevel="2" x14ac:dyDescent="0.25">
      <c r="A371" s="557">
        <v>309</v>
      </c>
      <c r="B371" s="556">
        <v>23</v>
      </c>
      <c r="C371" s="557" t="s">
        <v>2119</v>
      </c>
      <c r="D371" s="557" t="s">
        <v>1634</v>
      </c>
      <c r="E371" s="557">
        <v>261</v>
      </c>
      <c r="F371" s="573" t="s">
        <v>425</v>
      </c>
      <c r="G371" s="561">
        <v>18000</v>
      </c>
      <c r="H371" s="578"/>
      <c r="I371" s="579"/>
      <c r="J371" s="580"/>
      <c r="K371" s="580"/>
      <c r="L371" s="578"/>
      <c r="M371" s="579"/>
      <c r="N371" s="578"/>
      <c r="O371" s="579"/>
      <c r="P371" s="578"/>
      <c r="Q371" s="560">
        <v>18000</v>
      </c>
      <c r="R371" s="489" t="s">
        <v>1925</v>
      </c>
    </row>
    <row r="372" spans="1:18" s="1" customFormat="1" ht="14.45" customHeight="1" outlineLevel="2" x14ac:dyDescent="0.25">
      <c r="A372" s="557">
        <v>310</v>
      </c>
      <c r="B372" s="556">
        <v>23</v>
      </c>
      <c r="C372" s="557" t="s">
        <v>2119</v>
      </c>
      <c r="D372" s="557" t="s">
        <v>1635</v>
      </c>
      <c r="E372" s="557">
        <v>315</v>
      </c>
      <c r="F372" s="573" t="s">
        <v>452</v>
      </c>
      <c r="G372" s="561">
        <v>4000</v>
      </c>
      <c r="H372" s="578"/>
      <c r="I372" s="579"/>
      <c r="J372" s="580"/>
      <c r="K372" s="580"/>
      <c r="L372" s="578"/>
      <c r="M372" s="579"/>
      <c r="N372" s="578"/>
      <c r="O372" s="579"/>
      <c r="P372" s="578"/>
      <c r="Q372" s="560">
        <v>4000</v>
      </c>
      <c r="R372" s="489" t="s">
        <v>1925</v>
      </c>
    </row>
    <row r="373" spans="1:18" s="1" customFormat="1" ht="14.45" customHeight="1" outlineLevel="2" x14ac:dyDescent="0.25">
      <c r="A373" s="557">
        <v>311</v>
      </c>
      <c r="B373" s="556">
        <v>23</v>
      </c>
      <c r="C373" s="557" t="s">
        <v>2119</v>
      </c>
      <c r="D373" s="557" t="s">
        <v>1635</v>
      </c>
      <c r="E373" s="557">
        <v>375</v>
      </c>
      <c r="F373" s="573" t="s">
        <v>510</v>
      </c>
      <c r="G373" s="561">
        <v>21600</v>
      </c>
      <c r="H373" s="578"/>
      <c r="I373" s="579"/>
      <c r="J373" s="580"/>
      <c r="K373" s="580"/>
      <c r="L373" s="578"/>
      <c r="M373" s="579"/>
      <c r="N373" s="578"/>
      <c r="O373" s="579"/>
      <c r="P373" s="578"/>
      <c r="Q373" s="560">
        <v>21600</v>
      </c>
      <c r="R373" s="489" t="s">
        <v>1925</v>
      </c>
    </row>
    <row r="374" spans="1:18" s="1" customFormat="1" ht="14.45" customHeight="1" outlineLevel="2" x14ac:dyDescent="0.25">
      <c r="A374" s="557">
        <v>312</v>
      </c>
      <c r="B374" s="556">
        <v>23</v>
      </c>
      <c r="C374" s="557" t="s">
        <v>2119</v>
      </c>
      <c r="D374" s="557" t="s">
        <v>1636</v>
      </c>
      <c r="E374" s="557">
        <v>515</v>
      </c>
      <c r="F374" s="573" t="s">
        <v>592</v>
      </c>
      <c r="G374" s="561">
        <v>18000</v>
      </c>
      <c r="H374" s="578"/>
      <c r="I374" s="579"/>
      <c r="J374" s="580"/>
      <c r="K374" s="580"/>
      <c r="L374" s="578"/>
      <c r="M374" s="579"/>
      <c r="N374" s="578"/>
      <c r="O374" s="579"/>
      <c r="P374" s="578"/>
      <c r="Q374" s="560">
        <v>18000</v>
      </c>
      <c r="R374" s="489" t="s">
        <v>1925</v>
      </c>
    </row>
    <row r="375" spans="1:18" s="1" customFormat="1" ht="14.45" customHeight="1" outlineLevel="2" x14ac:dyDescent="0.25">
      <c r="A375" s="557"/>
      <c r="B375" s="556">
        <v>23</v>
      </c>
      <c r="C375" s="557" t="s">
        <v>2119</v>
      </c>
      <c r="D375" s="557" t="s">
        <v>1665</v>
      </c>
      <c r="E375" s="557">
        <v>132</v>
      </c>
      <c r="F375" s="573" t="s">
        <v>358</v>
      </c>
      <c r="G375" s="561">
        <v>29642.20557195742</v>
      </c>
      <c r="H375" s="578"/>
      <c r="I375" s="579"/>
      <c r="J375" s="580"/>
      <c r="K375" s="580"/>
      <c r="L375" s="578"/>
      <c r="M375" s="579"/>
      <c r="N375" s="578"/>
      <c r="O375" s="579"/>
      <c r="P375" s="578"/>
      <c r="Q375" s="560">
        <v>29642.20557195742</v>
      </c>
      <c r="R375" s="489"/>
    </row>
    <row r="376" spans="1:18" s="1" customFormat="1" ht="14.45" customHeight="1" outlineLevel="2" x14ac:dyDescent="0.25">
      <c r="A376" s="586"/>
      <c r="B376" s="587">
        <v>23</v>
      </c>
      <c r="C376" s="586" t="s">
        <v>2119</v>
      </c>
      <c r="D376" s="586" t="s">
        <v>1665</v>
      </c>
      <c r="E376" s="586">
        <v>132</v>
      </c>
      <c r="F376" s="588" t="s">
        <v>358</v>
      </c>
      <c r="G376" s="589">
        <v>15106.867138338934</v>
      </c>
      <c r="H376" s="590"/>
      <c r="I376" s="591"/>
      <c r="J376" s="592"/>
      <c r="K376" s="592"/>
      <c r="L376" s="590"/>
      <c r="M376" s="591"/>
      <c r="N376" s="590"/>
      <c r="O376" s="591"/>
      <c r="P376" s="590"/>
      <c r="Q376" s="593">
        <v>15106.867138338934</v>
      </c>
      <c r="R376" s="489"/>
    </row>
    <row r="377" spans="1:18" s="685" customFormat="1" ht="14.45" customHeight="1" outlineLevel="1" x14ac:dyDescent="0.25">
      <c r="A377" s="682"/>
      <c r="B377" s="671" t="s">
        <v>2153</v>
      </c>
      <c r="C377" s="682"/>
      <c r="D377" s="682"/>
      <c r="E377" s="682"/>
      <c r="F377" s="683"/>
      <c r="G377" s="653">
        <f t="shared" ref="G377:Q377" si="22">SUBTOTAL(9,G366:G376)</f>
        <v>411319.54071029631</v>
      </c>
      <c r="H377" s="684">
        <f t="shared" si="22"/>
        <v>0</v>
      </c>
      <c r="I377" s="684">
        <f t="shared" si="22"/>
        <v>0</v>
      </c>
      <c r="J377" s="684">
        <f t="shared" si="22"/>
        <v>0</v>
      </c>
      <c r="K377" s="684">
        <f t="shared" si="22"/>
        <v>0</v>
      </c>
      <c r="L377" s="684">
        <f t="shared" si="22"/>
        <v>0</v>
      </c>
      <c r="M377" s="684">
        <f t="shared" si="22"/>
        <v>0</v>
      </c>
      <c r="N377" s="684">
        <f t="shared" si="22"/>
        <v>0</v>
      </c>
      <c r="O377" s="684">
        <f t="shared" si="22"/>
        <v>0</v>
      </c>
      <c r="P377" s="684">
        <f t="shared" si="22"/>
        <v>0</v>
      </c>
      <c r="Q377" s="653">
        <f t="shared" si="22"/>
        <v>411319.54071029631</v>
      </c>
      <c r="R377" s="672"/>
    </row>
    <row r="378" spans="1:18" s="1" customFormat="1" ht="14.45" customHeight="1" outlineLevel="2" x14ac:dyDescent="0.25">
      <c r="A378" s="599">
        <v>313</v>
      </c>
      <c r="B378" s="600">
        <v>24</v>
      </c>
      <c r="C378" s="599" t="s">
        <v>1252</v>
      </c>
      <c r="D378" s="599">
        <v>1</v>
      </c>
      <c r="E378" s="599">
        <v>113</v>
      </c>
      <c r="F378" s="601" t="s">
        <v>349</v>
      </c>
      <c r="G378" s="602">
        <v>246537.65999999997</v>
      </c>
      <c r="H378" s="603"/>
      <c r="I378" s="604"/>
      <c r="J378" s="605"/>
      <c r="K378" s="605"/>
      <c r="L378" s="603"/>
      <c r="M378" s="604"/>
      <c r="N378" s="603"/>
      <c r="O378" s="604"/>
      <c r="P378" s="603"/>
      <c r="Q378" s="606">
        <v>246537.65999999997</v>
      </c>
      <c r="R378" s="489"/>
    </row>
    <row r="379" spans="1:18" s="1" customFormat="1" ht="14.45" customHeight="1" outlineLevel="2" x14ac:dyDescent="0.25">
      <c r="A379" s="557">
        <v>315</v>
      </c>
      <c r="B379" s="556">
        <v>24</v>
      </c>
      <c r="C379" s="557" t="s">
        <v>1252</v>
      </c>
      <c r="D379" s="557" t="s">
        <v>1634</v>
      </c>
      <c r="E379" s="557">
        <v>211</v>
      </c>
      <c r="F379" s="573" t="s">
        <v>384</v>
      </c>
      <c r="G379" s="561">
        <v>12000</v>
      </c>
      <c r="H379" s="578">
        <v>0</v>
      </c>
      <c r="I379" s="579">
        <v>0</v>
      </c>
      <c r="J379" s="580">
        <v>0</v>
      </c>
      <c r="K379" s="580">
        <v>0</v>
      </c>
      <c r="L379" s="578">
        <v>0</v>
      </c>
      <c r="M379" s="579">
        <v>0</v>
      </c>
      <c r="N379" s="578">
        <v>0</v>
      </c>
      <c r="O379" s="579">
        <v>0</v>
      </c>
      <c r="P379" s="578">
        <v>0</v>
      </c>
      <c r="Q379" s="560">
        <v>12000</v>
      </c>
      <c r="R379" s="489"/>
    </row>
    <row r="380" spans="1:18" s="1" customFormat="1" ht="14.45" customHeight="1" outlineLevel="2" x14ac:dyDescent="0.25">
      <c r="A380" s="557">
        <v>316</v>
      </c>
      <c r="B380" s="556">
        <v>24</v>
      </c>
      <c r="C380" s="557" t="s">
        <v>1252</v>
      </c>
      <c r="D380" s="557" t="s">
        <v>1634</v>
      </c>
      <c r="E380" s="557">
        <v>212</v>
      </c>
      <c r="F380" s="573" t="s">
        <v>385</v>
      </c>
      <c r="G380" s="561">
        <v>17000</v>
      </c>
      <c r="H380" s="578">
        <v>0</v>
      </c>
      <c r="I380" s="579">
        <v>0</v>
      </c>
      <c r="J380" s="580">
        <v>0</v>
      </c>
      <c r="K380" s="580">
        <v>0</v>
      </c>
      <c r="L380" s="578">
        <v>0</v>
      </c>
      <c r="M380" s="579">
        <v>0</v>
      </c>
      <c r="N380" s="578">
        <v>0</v>
      </c>
      <c r="O380" s="579">
        <v>0</v>
      </c>
      <c r="P380" s="578">
        <v>0</v>
      </c>
      <c r="Q380" s="560">
        <v>17000</v>
      </c>
      <c r="R380" s="489"/>
    </row>
    <row r="381" spans="1:18" s="1" customFormat="1" ht="14.45" customHeight="1" outlineLevel="2" x14ac:dyDescent="0.25">
      <c r="A381" s="557">
        <v>317</v>
      </c>
      <c r="B381" s="556">
        <v>24</v>
      </c>
      <c r="C381" s="557" t="s">
        <v>1252</v>
      </c>
      <c r="D381" s="557" t="s">
        <v>1634</v>
      </c>
      <c r="E381" s="557">
        <v>214</v>
      </c>
      <c r="F381" s="573" t="s">
        <v>387</v>
      </c>
      <c r="G381" s="561">
        <v>2000</v>
      </c>
      <c r="H381" s="578"/>
      <c r="I381" s="579">
        <v>0</v>
      </c>
      <c r="J381" s="580">
        <v>0</v>
      </c>
      <c r="K381" s="580">
        <v>0</v>
      </c>
      <c r="L381" s="578">
        <v>0</v>
      </c>
      <c r="M381" s="579">
        <v>0</v>
      </c>
      <c r="N381" s="578">
        <v>0</v>
      </c>
      <c r="O381" s="579">
        <v>0</v>
      </c>
      <c r="P381" s="578">
        <v>0</v>
      </c>
      <c r="Q381" s="560">
        <v>2000</v>
      </c>
      <c r="R381" s="489"/>
    </row>
    <row r="382" spans="1:18" s="1" customFormat="1" ht="14.45" customHeight="1" outlineLevel="2" x14ac:dyDescent="0.25">
      <c r="A382" s="557">
        <v>318</v>
      </c>
      <c r="B382" s="556">
        <v>24</v>
      </c>
      <c r="C382" s="557" t="s">
        <v>1252</v>
      </c>
      <c r="D382" s="557" t="s">
        <v>1634</v>
      </c>
      <c r="E382" s="557">
        <v>215</v>
      </c>
      <c r="F382" s="573" t="s">
        <v>388</v>
      </c>
      <c r="G382" s="561">
        <v>80000</v>
      </c>
      <c r="H382" s="578">
        <v>0</v>
      </c>
      <c r="I382" s="579">
        <v>0</v>
      </c>
      <c r="J382" s="580">
        <v>0</v>
      </c>
      <c r="K382" s="580">
        <v>0</v>
      </c>
      <c r="L382" s="578">
        <v>0</v>
      </c>
      <c r="M382" s="579">
        <v>0</v>
      </c>
      <c r="N382" s="578">
        <v>0</v>
      </c>
      <c r="O382" s="579">
        <v>0</v>
      </c>
      <c r="P382" s="578">
        <v>0</v>
      </c>
      <c r="Q382" s="560">
        <v>80000</v>
      </c>
      <c r="R382" s="489"/>
    </row>
    <row r="383" spans="1:18" s="1" customFormat="1" ht="14.45" customHeight="1" outlineLevel="2" x14ac:dyDescent="0.25">
      <c r="A383" s="557">
        <v>319</v>
      </c>
      <c r="B383" s="556">
        <v>24</v>
      </c>
      <c r="C383" s="557" t="s">
        <v>1252</v>
      </c>
      <c r="D383" s="557" t="s">
        <v>1634</v>
      </c>
      <c r="E383" s="557">
        <v>221</v>
      </c>
      <c r="F383" s="573" t="s">
        <v>393</v>
      </c>
      <c r="G383" s="561">
        <v>35000</v>
      </c>
      <c r="H383" s="578">
        <v>0</v>
      </c>
      <c r="I383" s="579">
        <v>0</v>
      </c>
      <c r="J383" s="580">
        <v>0</v>
      </c>
      <c r="K383" s="580">
        <v>0</v>
      </c>
      <c r="L383" s="578">
        <v>0</v>
      </c>
      <c r="M383" s="579">
        <v>0</v>
      </c>
      <c r="N383" s="578">
        <v>0</v>
      </c>
      <c r="O383" s="579">
        <v>0</v>
      </c>
      <c r="P383" s="578">
        <v>0</v>
      </c>
      <c r="Q383" s="560">
        <v>35000</v>
      </c>
      <c r="R383" s="489"/>
    </row>
    <row r="384" spans="1:18" s="1" customFormat="1" ht="14.45" customHeight="1" outlineLevel="2" x14ac:dyDescent="0.25">
      <c r="A384" s="557">
        <v>320</v>
      </c>
      <c r="B384" s="556">
        <v>24</v>
      </c>
      <c r="C384" s="557" t="s">
        <v>1252</v>
      </c>
      <c r="D384" s="557" t="s">
        <v>1634</v>
      </c>
      <c r="E384" s="557">
        <v>261</v>
      </c>
      <c r="F384" s="573" t="s">
        <v>425</v>
      </c>
      <c r="G384" s="561">
        <v>12000</v>
      </c>
      <c r="H384" s="578">
        <v>0</v>
      </c>
      <c r="I384" s="579">
        <v>0</v>
      </c>
      <c r="J384" s="580">
        <v>0</v>
      </c>
      <c r="K384" s="580">
        <v>0</v>
      </c>
      <c r="L384" s="578">
        <v>0</v>
      </c>
      <c r="M384" s="579">
        <v>0</v>
      </c>
      <c r="N384" s="578">
        <v>0</v>
      </c>
      <c r="O384" s="579">
        <v>0</v>
      </c>
      <c r="P384" s="578">
        <v>0</v>
      </c>
      <c r="Q384" s="560">
        <v>12000</v>
      </c>
      <c r="R384" s="489"/>
    </row>
    <row r="385" spans="1:18" s="1" customFormat="1" ht="14.45" customHeight="1" outlineLevel="2" x14ac:dyDescent="0.25">
      <c r="A385" s="557">
        <v>321</v>
      </c>
      <c r="B385" s="556">
        <v>24</v>
      </c>
      <c r="C385" s="557" t="s">
        <v>1252</v>
      </c>
      <c r="D385" s="557" t="s">
        <v>1635</v>
      </c>
      <c r="E385" s="557">
        <v>317</v>
      </c>
      <c r="F385" s="573" t="s">
        <v>454</v>
      </c>
      <c r="G385" s="561">
        <v>2400</v>
      </c>
      <c r="H385" s="578">
        <v>0</v>
      </c>
      <c r="I385" s="579">
        <v>0</v>
      </c>
      <c r="J385" s="580">
        <v>0</v>
      </c>
      <c r="K385" s="580">
        <v>0</v>
      </c>
      <c r="L385" s="578">
        <v>0</v>
      </c>
      <c r="M385" s="579">
        <v>0</v>
      </c>
      <c r="N385" s="578">
        <v>0</v>
      </c>
      <c r="O385" s="579">
        <v>0</v>
      </c>
      <c r="P385" s="578">
        <v>0</v>
      </c>
      <c r="Q385" s="560">
        <v>2400</v>
      </c>
      <c r="R385" s="489"/>
    </row>
    <row r="386" spans="1:18" s="1" customFormat="1" ht="14.45" customHeight="1" outlineLevel="2" x14ac:dyDescent="0.25">
      <c r="A386" s="557">
        <v>322</v>
      </c>
      <c r="B386" s="556">
        <v>24</v>
      </c>
      <c r="C386" s="557" t="s">
        <v>1252</v>
      </c>
      <c r="D386" s="557" t="s">
        <v>1635</v>
      </c>
      <c r="E386" s="557">
        <v>334</v>
      </c>
      <c r="F386" s="573" t="s">
        <v>471</v>
      </c>
      <c r="G386" s="561">
        <v>8000</v>
      </c>
      <c r="H386" s="578">
        <v>0</v>
      </c>
      <c r="I386" s="579">
        <v>0</v>
      </c>
      <c r="J386" s="580">
        <v>0</v>
      </c>
      <c r="K386" s="580">
        <v>0</v>
      </c>
      <c r="L386" s="578">
        <v>0</v>
      </c>
      <c r="M386" s="579">
        <v>0</v>
      </c>
      <c r="N386" s="578">
        <v>0</v>
      </c>
      <c r="O386" s="579">
        <v>0</v>
      </c>
      <c r="P386" s="578">
        <v>0</v>
      </c>
      <c r="Q386" s="560">
        <v>8000</v>
      </c>
      <c r="R386" s="489"/>
    </row>
    <row r="387" spans="1:18" s="1" customFormat="1" ht="14.45" customHeight="1" outlineLevel="2" x14ac:dyDescent="0.25">
      <c r="A387" s="557">
        <v>323</v>
      </c>
      <c r="B387" s="556">
        <v>24</v>
      </c>
      <c r="C387" s="557" t="s">
        <v>1252</v>
      </c>
      <c r="D387" s="557" t="s">
        <v>1635</v>
      </c>
      <c r="E387" s="557">
        <v>351</v>
      </c>
      <c r="F387" s="573" t="s">
        <v>488</v>
      </c>
      <c r="G387" s="561">
        <v>6000</v>
      </c>
      <c r="H387" s="578">
        <v>0</v>
      </c>
      <c r="I387" s="579">
        <v>0</v>
      </c>
      <c r="J387" s="580">
        <v>0</v>
      </c>
      <c r="K387" s="580">
        <v>0</v>
      </c>
      <c r="L387" s="578">
        <v>0</v>
      </c>
      <c r="M387" s="579">
        <v>0</v>
      </c>
      <c r="N387" s="578">
        <v>0</v>
      </c>
      <c r="O387" s="579">
        <v>0</v>
      </c>
      <c r="P387" s="578">
        <v>0</v>
      </c>
      <c r="Q387" s="560">
        <v>6000</v>
      </c>
      <c r="R387" s="489"/>
    </row>
    <row r="388" spans="1:18" s="1" customFormat="1" ht="14.45" customHeight="1" outlineLevel="2" x14ac:dyDescent="0.25">
      <c r="A388" s="557">
        <v>324</v>
      </c>
      <c r="B388" s="556">
        <v>24</v>
      </c>
      <c r="C388" s="557" t="s">
        <v>1252</v>
      </c>
      <c r="D388" s="557" t="s">
        <v>1635</v>
      </c>
      <c r="E388" s="557">
        <v>352</v>
      </c>
      <c r="F388" s="573" t="s">
        <v>489</v>
      </c>
      <c r="G388" s="561">
        <v>5000</v>
      </c>
      <c r="H388" s="578">
        <v>0</v>
      </c>
      <c r="I388" s="579">
        <v>0</v>
      </c>
      <c r="J388" s="580">
        <v>0</v>
      </c>
      <c r="K388" s="580">
        <v>0</v>
      </c>
      <c r="L388" s="578">
        <v>0</v>
      </c>
      <c r="M388" s="579">
        <v>0</v>
      </c>
      <c r="N388" s="578">
        <v>0</v>
      </c>
      <c r="O388" s="579">
        <v>0</v>
      </c>
      <c r="P388" s="578">
        <v>0</v>
      </c>
      <c r="Q388" s="560">
        <v>5000</v>
      </c>
      <c r="R388" s="489"/>
    </row>
    <row r="389" spans="1:18" s="1" customFormat="1" ht="14.45" customHeight="1" outlineLevel="2" x14ac:dyDescent="0.25">
      <c r="A389" s="557">
        <v>325</v>
      </c>
      <c r="B389" s="556">
        <v>24</v>
      </c>
      <c r="C389" s="557" t="s">
        <v>1252</v>
      </c>
      <c r="D389" s="557" t="s">
        <v>1635</v>
      </c>
      <c r="E389" s="557">
        <v>353</v>
      </c>
      <c r="F389" s="573" t="s">
        <v>490</v>
      </c>
      <c r="G389" s="561">
        <v>6000</v>
      </c>
      <c r="H389" s="578">
        <v>0</v>
      </c>
      <c r="I389" s="579">
        <v>0</v>
      </c>
      <c r="J389" s="580">
        <v>0</v>
      </c>
      <c r="K389" s="580">
        <v>0</v>
      </c>
      <c r="L389" s="578">
        <v>0</v>
      </c>
      <c r="M389" s="579">
        <v>0</v>
      </c>
      <c r="N389" s="578">
        <v>0</v>
      </c>
      <c r="O389" s="579">
        <v>0</v>
      </c>
      <c r="P389" s="578">
        <v>0</v>
      </c>
      <c r="Q389" s="560">
        <v>6000</v>
      </c>
      <c r="R389" s="489"/>
    </row>
    <row r="390" spans="1:18" s="1" customFormat="1" ht="14.45" customHeight="1" outlineLevel="2" x14ac:dyDescent="0.25">
      <c r="A390" s="557">
        <v>326</v>
      </c>
      <c r="B390" s="556">
        <v>24</v>
      </c>
      <c r="C390" s="557" t="s">
        <v>1252</v>
      </c>
      <c r="D390" s="557" t="s">
        <v>1635</v>
      </c>
      <c r="E390" s="557">
        <v>361</v>
      </c>
      <c r="F390" s="573" t="s">
        <v>498</v>
      </c>
      <c r="G390" s="561">
        <v>48000</v>
      </c>
      <c r="H390" s="578">
        <v>0</v>
      </c>
      <c r="I390" s="579">
        <v>0</v>
      </c>
      <c r="J390" s="580">
        <v>0</v>
      </c>
      <c r="K390" s="580">
        <v>0</v>
      </c>
      <c r="L390" s="578">
        <v>0</v>
      </c>
      <c r="M390" s="579">
        <v>0</v>
      </c>
      <c r="N390" s="578">
        <v>0</v>
      </c>
      <c r="O390" s="579">
        <v>0</v>
      </c>
      <c r="P390" s="578">
        <v>0</v>
      </c>
      <c r="Q390" s="560">
        <v>48000</v>
      </c>
      <c r="R390" s="489"/>
    </row>
    <row r="391" spans="1:18" s="1" customFormat="1" ht="14.45" customHeight="1" outlineLevel="2" x14ac:dyDescent="0.25">
      <c r="A391" s="557">
        <v>327</v>
      </c>
      <c r="B391" s="556">
        <v>24</v>
      </c>
      <c r="C391" s="557" t="s">
        <v>1252</v>
      </c>
      <c r="D391" s="557" t="s">
        <v>1635</v>
      </c>
      <c r="E391" s="557">
        <v>371</v>
      </c>
      <c r="F391" s="573" t="s">
        <v>506</v>
      </c>
      <c r="G391" s="561">
        <v>21000</v>
      </c>
      <c r="H391" s="578">
        <v>0</v>
      </c>
      <c r="I391" s="579">
        <v>0</v>
      </c>
      <c r="J391" s="580">
        <v>0</v>
      </c>
      <c r="K391" s="580">
        <v>0</v>
      </c>
      <c r="L391" s="578">
        <v>0</v>
      </c>
      <c r="M391" s="579">
        <v>0</v>
      </c>
      <c r="N391" s="578">
        <v>0</v>
      </c>
      <c r="O391" s="579">
        <v>0</v>
      </c>
      <c r="P391" s="578">
        <v>0</v>
      </c>
      <c r="Q391" s="560">
        <v>21000</v>
      </c>
      <c r="R391" s="489"/>
    </row>
    <row r="392" spans="1:18" s="1" customFormat="1" ht="14.45" customHeight="1" outlineLevel="2" x14ac:dyDescent="0.25">
      <c r="A392" s="557">
        <v>328</v>
      </c>
      <c r="B392" s="556">
        <v>24</v>
      </c>
      <c r="C392" s="557" t="s">
        <v>1252</v>
      </c>
      <c r="D392" s="557" t="s">
        <v>1635</v>
      </c>
      <c r="E392" s="557">
        <v>372</v>
      </c>
      <c r="F392" s="573" t="s">
        <v>507</v>
      </c>
      <c r="G392" s="561">
        <v>30000</v>
      </c>
      <c r="H392" s="578">
        <v>0</v>
      </c>
      <c r="I392" s="579">
        <v>0</v>
      </c>
      <c r="J392" s="580">
        <v>0</v>
      </c>
      <c r="K392" s="580">
        <v>0</v>
      </c>
      <c r="L392" s="578">
        <v>0</v>
      </c>
      <c r="M392" s="579">
        <v>0</v>
      </c>
      <c r="N392" s="578">
        <v>0</v>
      </c>
      <c r="O392" s="579">
        <v>0</v>
      </c>
      <c r="P392" s="578">
        <v>0</v>
      </c>
      <c r="Q392" s="560">
        <v>30000</v>
      </c>
      <c r="R392" s="489"/>
    </row>
    <row r="393" spans="1:18" s="1" customFormat="1" ht="14.45" customHeight="1" outlineLevel="2" x14ac:dyDescent="0.25">
      <c r="A393" s="557">
        <v>329</v>
      </c>
      <c r="B393" s="556">
        <v>24</v>
      </c>
      <c r="C393" s="557" t="s">
        <v>1252</v>
      </c>
      <c r="D393" s="557" t="s">
        <v>1635</v>
      </c>
      <c r="E393" s="557">
        <v>375</v>
      </c>
      <c r="F393" s="573" t="s">
        <v>510</v>
      </c>
      <c r="G393" s="561">
        <v>65000</v>
      </c>
      <c r="H393" s="578">
        <v>0</v>
      </c>
      <c r="I393" s="579">
        <v>0</v>
      </c>
      <c r="J393" s="580">
        <v>0</v>
      </c>
      <c r="K393" s="580">
        <v>0</v>
      </c>
      <c r="L393" s="578">
        <v>0</v>
      </c>
      <c r="M393" s="579">
        <v>0</v>
      </c>
      <c r="N393" s="578">
        <v>0</v>
      </c>
      <c r="O393" s="579">
        <v>0</v>
      </c>
      <c r="P393" s="578">
        <v>0</v>
      </c>
      <c r="Q393" s="560">
        <v>65000</v>
      </c>
      <c r="R393" s="489"/>
    </row>
    <row r="394" spans="1:18" s="1" customFormat="1" ht="14.45" customHeight="1" outlineLevel="2" x14ac:dyDescent="0.25">
      <c r="A394" s="557">
        <v>330</v>
      </c>
      <c r="B394" s="556">
        <v>24</v>
      </c>
      <c r="C394" s="557" t="s">
        <v>1252</v>
      </c>
      <c r="D394" s="557" t="s">
        <v>1635</v>
      </c>
      <c r="E394" s="557">
        <v>379</v>
      </c>
      <c r="F394" s="573" t="s">
        <v>514</v>
      </c>
      <c r="G394" s="561">
        <v>48000</v>
      </c>
      <c r="H394" s="578">
        <v>0</v>
      </c>
      <c r="I394" s="579">
        <v>0</v>
      </c>
      <c r="J394" s="580">
        <v>0</v>
      </c>
      <c r="K394" s="580">
        <v>0</v>
      </c>
      <c r="L394" s="578">
        <v>0</v>
      </c>
      <c r="M394" s="579">
        <v>0</v>
      </c>
      <c r="N394" s="578">
        <v>0</v>
      </c>
      <c r="O394" s="579">
        <v>0</v>
      </c>
      <c r="P394" s="578">
        <v>0</v>
      </c>
      <c r="Q394" s="560">
        <v>48000</v>
      </c>
      <c r="R394" s="489"/>
    </row>
    <row r="395" spans="1:18" s="1" customFormat="1" ht="14.45" customHeight="1" outlineLevel="2" x14ac:dyDescent="0.25">
      <c r="A395" s="557">
        <v>331</v>
      </c>
      <c r="B395" s="556">
        <v>24</v>
      </c>
      <c r="C395" s="557" t="s">
        <v>1252</v>
      </c>
      <c r="D395" s="557" t="s">
        <v>1635</v>
      </c>
      <c r="E395" s="557">
        <v>383</v>
      </c>
      <c r="F395" s="573" t="s">
        <v>518</v>
      </c>
      <c r="G395" s="561">
        <v>10800</v>
      </c>
      <c r="H395" s="578">
        <v>0</v>
      </c>
      <c r="I395" s="579">
        <v>0</v>
      </c>
      <c r="J395" s="580">
        <v>0</v>
      </c>
      <c r="K395" s="580">
        <v>0</v>
      </c>
      <c r="L395" s="578">
        <v>0</v>
      </c>
      <c r="M395" s="579">
        <v>0</v>
      </c>
      <c r="N395" s="578">
        <v>0</v>
      </c>
      <c r="O395" s="579">
        <v>0</v>
      </c>
      <c r="P395" s="578">
        <v>0</v>
      </c>
      <c r="Q395" s="560">
        <v>10800</v>
      </c>
      <c r="R395" s="489"/>
    </row>
    <row r="396" spans="1:18" s="1" customFormat="1" ht="14.45" customHeight="1" outlineLevel="2" x14ac:dyDescent="0.25">
      <c r="A396" s="557">
        <v>332</v>
      </c>
      <c r="B396" s="556">
        <v>24</v>
      </c>
      <c r="C396" s="557" t="s">
        <v>1252</v>
      </c>
      <c r="D396" s="557" t="s">
        <v>1636</v>
      </c>
      <c r="E396" s="557">
        <v>511</v>
      </c>
      <c r="F396" s="573" t="s">
        <v>588</v>
      </c>
      <c r="G396" s="561">
        <v>6000</v>
      </c>
      <c r="H396" s="578">
        <v>0</v>
      </c>
      <c r="I396" s="579">
        <v>0</v>
      </c>
      <c r="J396" s="580">
        <v>0</v>
      </c>
      <c r="K396" s="580">
        <v>0</v>
      </c>
      <c r="L396" s="578">
        <v>0</v>
      </c>
      <c r="M396" s="579">
        <v>0</v>
      </c>
      <c r="N396" s="578">
        <v>0</v>
      </c>
      <c r="O396" s="579">
        <v>0</v>
      </c>
      <c r="P396" s="578">
        <v>0</v>
      </c>
      <c r="Q396" s="560">
        <v>6000</v>
      </c>
      <c r="R396" s="489"/>
    </row>
    <row r="397" spans="1:18" s="1" customFormat="1" ht="14.45" customHeight="1" outlineLevel="2" x14ac:dyDescent="0.25">
      <c r="A397" s="557">
        <v>333</v>
      </c>
      <c r="B397" s="556">
        <v>24</v>
      </c>
      <c r="C397" s="557" t="s">
        <v>1252</v>
      </c>
      <c r="D397" s="557" t="s">
        <v>1636</v>
      </c>
      <c r="E397" s="557">
        <v>515</v>
      </c>
      <c r="F397" s="573" t="s">
        <v>592</v>
      </c>
      <c r="G397" s="561">
        <v>7000</v>
      </c>
      <c r="H397" s="578">
        <v>0</v>
      </c>
      <c r="I397" s="579">
        <v>0</v>
      </c>
      <c r="J397" s="580">
        <v>0</v>
      </c>
      <c r="K397" s="580">
        <v>0</v>
      </c>
      <c r="L397" s="578">
        <v>0</v>
      </c>
      <c r="M397" s="579">
        <v>0</v>
      </c>
      <c r="N397" s="578">
        <v>0</v>
      </c>
      <c r="O397" s="579">
        <v>0</v>
      </c>
      <c r="P397" s="578">
        <v>0</v>
      </c>
      <c r="Q397" s="560">
        <v>7000</v>
      </c>
      <c r="R397" s="489"/>
    </row>
    <row r="398" spans="1:18" s="1" customFormat="1" ht="14.45" customHeight="1" outlineLevel="2" x14ac:dyDescent="0.25">
      <c r="A398" s="557">
        <v>334</v>
      </c>
      <c r="B398" s="556">
        <v>24</v>
      </c>
      <c r="C398" s="557" t="s">
        <v>1252</v>
      </c>
      <c r="D398" s="557" t="s">
        <v>1636</v>
      </c>
      <c r="E398" s="557">
        <v>523</v>
      </c>
      <c r="F398" s="573" t="s">
        <v>597</v>
      </c>
      <c r="G398" s="561">
        <v>10000</v>
      </c>
      <c r="H398" s="578">
        <v>0</v>
      </c>
      <c r="I398" s="579">
        <v>0</v>
      </c>
      <c r="J398" s="580">
        <v>0</v>
      </c>
      <c r="K398" s="580">
        <v>0</v>
      </c>
      <c r="L398" s="578">
        <v>0</v>
      </c>
      <c r="M398" s="579">
        <v>0</v>
      </c>
      <c r="N398" s="578">
        <v>0</v>
      </c>
      <c r="O398" s="579">
        <v>0</v>
      </c>
      <c r="P398" s="578">
        <v>0</v>
      </c>
      <c r="Q398" s="560">
        <v>10000</v>
      </c>
      <c r="R398" s="489"/>
    </row>
    <row r="399" spans="1:18" s="1" customFormat="1" ht="14.45" customHeight="1" outlineLevel="2" x14ac:dyDescent="0.25">
      <c r="A399" s="586"/>
      <c r="B399" s="587">
        <v>24</v>
      </c>
      <c r="C399" s="586" t="s">
        <v>1252</v>
      </c>
      <c r="D399" s="586" t="s">
        <v>1665</v>
      </c>
      <c r="E399" s="586">
        <v>132</v>
      </c>
      <c r="F399" s="588" t="s">
        <v>358</v>
      </c>
      <c r="G399" s="589">
        <v>37149.591834721832</v>
      </c>
      <c r="H399" s="590"/>
      <c r="I399" s="591"/>
      <c r="J399" s="592"/>
      <c r="K399" s="592"/>
      <c r="L399" s="590"/>
      <c r="M399" s="591"/>
      <c r="N399" s="590"/>
      <c r="O399" s="591"/>
      <c r="P399" s="590"/>
      <c r="Q399" s="593">
        <v>37149.591834721832</v>
      </c>
      <c r="R399" s="489"/>
    </row>
    <row r="400" spans="1:18" s="685" customFormat="1" ht="14.45" customHeight="1" outlineLevel="1" x14ac:dyDescent="0.25">
      <c r="A400" s="682"/>
      <c r="B400" s="671" t="s">
        <v>2154</v>
      </c>
      <c r="C400" s="682"/>
      <c r="D400" s="682"/>
      <c r="E400" s="682"/>
      <c r="F400" s="683"/>
      <c r="G400" s="653">
        <f t="shared" ref="G400:Q400" si="23">SUBTOTAL(9,G378:G399)</f>
        <v>714887.25183472177</v>
      </c>
      <c r="H400" s="684">
        <f t="shared" si="23"/>
        <v>0</v>
      </c>
      <c r="I400" s="684">
        <f t="shared" si="23"/>
        <v>0</v>
      </c>
      <c r="J400" s="684">
        <f t="shared" si="23"/>
        <v>0</v>
      </c>
      <c r="K400" s="684">
        <f t="shared" si="23"/>
        <v>0</v>
      </c>
      <c r="L400" s="684">
        <f t="shared" si="23"/>
        <v>0</v>
      </c>
      <c r="M400" s="684">
        <f t="shared" si="23"/>
        <v>0</v>
      </c>
      <c r="N400" s="684">
        <f t="shared" si="23"/>
        <v>0</v>
      </c>
      <c r="O400" s="684">
        <f t="shared" si="23"/>
        <v>0</v>
      </c>
      <c r="P400" s="684">
        <f t="shared" si="23"/>
        <v>0</v>
      </c>
      <c r="Q400" s="653">
        <f t="shared" si="23"/>
        <v>714887.25183472177</v>
      </c>
      <c r="R400" s="672"/>
    </row>
    <row r="401" spans="1:18" s="1" customFormat="1" ht="14.45" customHeight="1" outlineLevel="2" x14ac:dyDescent="0.25">
      <c r="A401" s="599">
        <v>335</v>
      </c>
      <c r="B401" s="600">
        <v>25</v>
      </c>
      <c r="C401" s="599" t="s">
        <v>1822</v>
      </c>
      <c r="D401" s="599">
        <v>1</v>
      </c>
      <c r="E401" s="599">
        <v>113</v>
      </c>
      <c r="F401" s="601" t="s">
        <v>349</v>
      </c>
      <c r="G401" s="602">
        <v>761338.26984000008</v>
      </c>
      <c r="H401" s="603"/>
      <c r="I401" s="604"/>
      <c r="J401" s="605"/>
      <c r="K401" s="605"/>
      <c r="L401" s="603"/>
      <c r="M401" s="604"/>
      <c r="N401" s="603"/>
      <c r="O401" s="604"/>
      <c r="P401" s="603"/>
      <c r="Q401" s="606">
        <v>761338.26984000008</v>
      </c>
      <c r="R401" s="489"/>
    </row>
    <row r="402" spans="1:18" s="1" customFormat="1" ht="14.45" customHeight="1" outlineLevel="2" x14ac:dyDescent="0.25">
      <c r="A402" s="557">
        <v>337</v>
      </c>
      <c r="B402" s="556">
        <v>25</v>
      </c>
      <c r="C402" s="557" t="s">
        <v>1822</v>
      </c>
      <c r="D402" s="557" t="s">
        <v>1634</v>
      </c>
      <c r="E402" s="557">
        <v>211</v>
      </c>
      <c r="F402" s="573" t="s">
        <v>384</v>
      </c>
      <c r="G402" s="561">
        <v>6000</v>
      </c>
      <c r="H402" s="578"/>
      <c r="I402" s="579">
        <v>0</v>
      </c>
      <c r="J402" s="580">
        <v>0</v>
      </c>
      <c r="K402" s="580">
        <v>0</v>
      </c>
      <c r="L402" s="578">
        <v>0</v>
      </c>
      <c r="M402" s="579">
        <v>0</v>
      </c>
      <c r="N402" s="578">
        <v>0</v>
      </c>
      <c r="O402" s="579">
        <v>0</v>
      </c>
      <c r="P402" s="578">
        <v>0</v>
      </c>
      <c r="Q402" s="560">
        <v>6000</v>
      </c>
      <c r="R402" s="489"/>
    </row>
    <row r="403" spans="1:18" s="1" customFormat="1" ht="14.45" customHeight="1" outlineLevel="2" x14ac:dyDescent="0.25">
      <c r="A403" s="557">
        <v>338</v>
      </c>
      <c r="B403" s="556">
        <v>25</v>
      </c>
      <c r="C403" s="557" t="s">
        <v>1822</v>
      </c>
      <c r="D403" s="557" t="s">
        <v>1634</v>
      </c>
      <c r="E403" s="557">
        <v>212</v>
      </c>
      <c r="F403" s="573" t="s">
        <v>385</v>
      </c>
      <c r="G403" s="561">
        <v>6000</v>
      </c>
      <c r="H403" s="578"/>
      <c r="I403" s="579">
        <v>0</v>
      </c>
      <c r="J403" s="580">
        <v>0</v>
      </c>
      <c r="K403" s="580">
        <v>0</v>
      </c>
      <c r="L403" s="578">
        <v>0</v>
      </c>
      <c r="M403" s="579">
        <v>0</v>
      </c>
      <c r="N403" s="578">
        <v>0</v>
      </c>
      <c r="O403" s="579">
        <v>0</v>
      </c>
      <c r="P403" s="578">
        <v>0</v>
      </c>
      <c r="Q403" s="560">
        <v>6000</v>
      </c>
      <c r="R403" s="489"/>
    </row>
    <row r="404" spans="1:18" s="1" customFormat="1" ht="14.45" customHeight="1" outlineLevel="2" x14ac:dyDescent="0.25">
      <c r="A404" s="557">
        <v>339</v>
      </c>
      <c r="B404" s="556">
        <v>25</v>
      </c>
      <c r="C404" s="557" t="s">
        <v>1822</v>
      </c>
      <c r="D404" s="557" t="s">
        <v>1634</v>
      </c>
      <c r="E404" s="557">
        <v>214</v>
      </c>
      <c r="F404" s="573" t="s">
        <v>387</v>
      </c>
      <c r="G404" s="561">
        <v>1000</v>
      </c>
      <c r="H404" s="578"/>
      <c r="I404" s="579">
        <v>0</v>
      </c>
      <c r="J404" s="580">
        <v>0</v>
      </c>
      <c r="K404" s="580">
        <v>0</v>
      </c>
      <c r="L404" s="578">
        <v>0</v>
      </c>
      <c r="M404" s="579">
        <v>0</v>
      </c>
      <c r="N404" s="578">
        <v>0</v>
      </c>
      <c r="O404" s="579">
        <v>0</v>
      </c>
      <c r="P404" s="578">
        <v>0</v>
      </c>
      <c r="Q404" s="560">
        <v>1000</v>
      </c>
      <c r="R404" s="489"/>
    </row>
    <row r="405" spans="1:18" s="1" customFormat="1" ht="14.45" customHeight="1" outlineLevel="2" x14ac:dyDescent="0.25">
      <c r="A405" s="557">
        <v>340</v>
      </c>
      <c r="B405" s="556">
        <v>25</v>
      </c>
      <c r="C405" s="557" t="s">
        <v>1822</v>
      </c>
      <c r="D405" s="557" t="s">
        <v>1634</v>
      </c>
      <c r="E405" s="557">
        <v>215</v>
      </c>
      <c r="F405" s="573" t="s">
        <v>388</v>
      </c>
      <c r="G405" s="561">
        <v>7500</v>
      </c>
      <c r="H405" s="578"/>
      <c r="I405" s="579">
        <v>0</v>
      </c>
      <c r="J405" s="580">
        <v>0</v>
      </c>
      <c r="K405" s="580">
        <v>0</v>
      </c>
      <c r="L405" s="578">
        <v>0</v>
      </c>
      <c r="M405" s="579">
        <v>0</v>
      </c>
      <c r="N405" s="578">
        <v>0</v>
      </c>
      <c r="O405" s="579">
        <v>0</v>
      </c>
      <c r="P405" s="578">
        <v>0</v>
      </c>
      <c r="Q405" s="560">
        <v>7500</v>
      </c>
      <c r="R405" s="489"/>
    </row>
    <row r="406" spans="1:18" s="1" customFormat="1" ht="14.45" customHeight="1" outlineLevel="2" x14ac:dyDescent="0.25">
      <c r="A406" s="557">
        <v>341</v>
      </c>
      <c r="B406" s="556">
        <v>25</v>
      </c>
      <c r="C406" s="557" t="s">
        <v>1822</v>
      </c>
      <c r="D406" s="557" t="s">
        <v>1634</v>
      </c>
      <c r="E406" s="557">
        <v>216</v>
      </c>
      <c r="F406" s="573" t="s">
        <v>389</v>
      </c>
      <c r="G406" s="561">
        <v>60000</v>
      </c>
      <c r="H406" s="578"/>
      <c r="I406" s="579">
        <v>0</v>
      </c>
      <c r="J406" s="580">
        <v>0</v>
      </c>
      <c r="K406" s="580">
        <v>0</v>
      </c>
      <c r="L406" s="578">
        <v>0</v>
      </c>
      <c r="M406" s="579">
        <v>0</v>
      </c>
      <c r="N406" s="578">
        <v>0</v>
      </c>
      <c r="O406" s="579">
        <v>0</v>
      </c>
      <c r="P406" s="578">
        <v>0</v>
      </c>
      <c r="Q406" s="560">
        <v>60000</v>
      </c>
      <c r="R406" s="489"/>
    </row>
    <row r="407" spans="1:18" s="1" customFormat="1" ht="14.45" customHeight="1" outlineLevel="2" x14ac:dyDescent="0.25">
      <c r="A407" s="557">
        <v>342</v>
      </c>
      <c r="B407" s="556">
        <v>25</v>
      </c>
      <c r="C407" s="557" t="s">
        <v>1822</v>
      </c>
      <c r="D407" s="557" t="s">
        <v>1634</v>
      </c>
      <c r="E407" s="557">
        <v>221</v>
      </c>
      <c r="F407" s="573" t="s">
        <v>393</v>
      </c>
      <c r="G407" s="561">
        <v>10000</v>
      </c>
      <c r="H407" s="578"/>
      <c r="I407" s="579">
        <v>0</v>
      </c>
      <c r="J407" s="580">
        <v>0</v>
      </c>
      <c r="K407" s="580">
        <v>0</v>
      </c>
      <c r="L407" s="578">
        <v>0</v>
      </c>
      <c r="M407" s="579">
        <v>0</v>
      </c>
      <c r="N407" s="578">
        <v>0</v>
      </c>
      <c r="O407" s="579">
        <v>0</v>
      </c>
      <c r="P407" s="578">
        <v>0</v>
      </c>
      <c r="Q407" s="560">
        <v>10000</v>
      </c>
      <c r="R407" s="489"/>
    </row>
    <row r="408" spans="1:18" s="1" customFormat="1" ht="14.45" customHeight="1" outlineLevel="2" x14ac:dyDescent="0.25">
      <c r="A408" s="557">
        <v>343</v>
      </c>
      <c r="B408" s="556">
        <v>25</v>
      </c>
      <c r="C408" s="557" t="s">
        <v>1822</v>
      </c>
      <c r="D408" s="557" t="s">
        <v>1634</v>
      </c>
      <c r="E408" s="557">
        <v>223</v>
      </c>
      <c r="F408" s="573" t="s">
        <v>395</v>
      </c>
      <c r="G408" s="561">
        <v>1500</v>
      </c>
      <c r="H408" s="578"/>
      <c r="I408" s="579">
        <v>0</v>
      </c>
      <c r="J408" s="580">
        <v>0</v>
      </c>
      <c r="K408" s="580">
        <v>0</v>
      </c>
      <c r="L408" s="578">
        <v>0</v>
      </c>
      <c r="M408" s="579">
        <v>0</v>
      </c>
      <c r="N408" s="578">
        <v>0</v>
      </c>
      <c r="O408" s="579">
        <v>0</v>
      </c>
      <c r="P408" s="578">
        <v>0</v>
      </c>
      <c r="Q408" s="560">
        <v>1500</v>
      </c>
      <c r="R408" s="489"/>
    </row>
    <row r="409" spans="1:18" s="1" customFormat="1" ht="14.45" customHeight="1" outlineLevel="2" x14ac:dyDescent="0.25">
      <c r="A409" s="557">
        <v>344</v>
      </c>
      <c r="B409" s="556">
        <v>25</v>
      </c>
      <c r="C409" s="557" t="s">
        <v>1822</v>
      </c>
      <c r="D409" s="557" t="s">
        <v>1634</v>
      </c>
      <c r="E409" s="557">
        <v>261</v>
      </c>
      <c r="F409" s="573" t="s">
        <v>425</v>
      </c>
      <c r="G409" s="561">
        <v>12000</v>
      </c>
      <c r="H409" s="578"/>
      <c r="I409" s="579">
        <v>0</v>
      </c>
      <c r="J409" s="580">
        <v>0</v>
      </c>
      <c r="K409" s="580">
        <v>0</v>
      </c>
      <c r="L409" s="578">
        <v>0</v>
      </c>
      <c r="M409" s="579">
        <v>0</v>
      </c>
      <c r="N409" s="578">
        <v>0</v>
      </c>
      <c r="O409" s="579">
        <v>0</v>
      </c>
      <c r="P409" s="578">
        <v>0</v>
      </c>
      <c r="Q409" s="560">
        <v>12000</v>
      </c>
      <c r="R409" s="489"/>
    </row>
    <row r="410" spans="1:18" s="1" customFormat="1" ht="14.45" customHeight="1" outlineLevel="2" x14ac:dyDescent="0.25">
      <c r="A410" s="557">
        <v>345</v>
      </c>
      <c r="B410" s="556">
        <v>25</v>
      </c>
      <c r="C410" s="557" t="s">
        <v>1822</v>
      </c>
      <c r="D410" s="557" t="s">
        <v>1634</v>
      </c>
      <c r="E410" s="557">
        <v>296</v>
      </c>
      <c r="F410" s="573" t="s">
        <v>443</v>
      </c>
      <c r="G410" s="561">
        <v>6000</v>
      </c>
      <c r="H410" s="578"/>
      <c r="I410" s="579">
        <v>0</v>
      </c>
      <c r="J410" s="580">
        <v>0</v>
      </c>
      <c r="K410" s="580">
        <v>0</v>
      </c>
      <c r="L410" s="578">
        <v>0</v>
      </c>
      <c r="M410" s="579">
        <v>0</v>
      </c>
      <c r="N410" s="578">
        <v>0</v>
      </c>
      <c r="O410" s="579">
        <v>0</v>
      </c>
      <c r="P410" s="578">
        <v>0</v>
      </c>
      <c r="Q410" s="560">
        <v>6000</v>
      </c>
      <c r="R410" s="489"/>
    </row>
    <row r="411" spans="1:18" s="1" customFormat="1" ht="14.45" customHeight="1" outlineLevel="2" x14ac:dyDescent="0.25">
      <c r="A411" s="557">
        <v>346</v>
      </c>
      <c r="B411" s="556">
        <v>25</v>
      </c>
      <c r="C411" s="557" t="s">
        <v>1822</v>
      </c>
      <c r="D411" s="557" t="s">
        <v>1635</v>
      </c>
      <c r="E411" s="557">
        <v>334</v>
      </c>
      <c r="F411" s="573" t="s">
        <v>471</v>
      </c>
      <c r="G411" s="561">
        <v>10000</v>
      </c>
      <c r="H411" s="578"/>
      <c r="I411" s="579">
        <v>0</v>
      </c>
      <c r="J411" s="580">
        <v>0</v>
      </c>
      <c r="K411" s="580">
        <v>0</v>
      </c>
      <c r="L411" s="578">
        <v>0</v>
      </c>
      <c r="M411" s="579">
        <v>0</v>
      </c>
      <c r="N411" s="578">
        <v>0</v>
      </c>
      <c r="O411" s="579">
        <v>0</v>
      </c>
      <c r="P411" s="578">
        <v>0</v>
      </c>
      <c r="Q411" s="560">
        <v>10000</v>
      </c>
      <c r="R411" s="489"/>
    </row>
    <row r="412" spans="1:18" s="1" customFormat="1" ht="14.45" customHeight="1" outlineLevel="2" x14ac:dyDescent="0.25">
      <c r="A412" s="557">
        <v>347</v>
      </c>
      <c r="B412" s="556">
        <v>25</v>
      </c>
      <c r="C412" s="557" t="s">
        <v>1822</v>
      </c>
      <c r="D412" s="557" t="s">
        <v>1635</v>
      </c>
      <c r="E412" s="557">
        <v>353</v>
      </c>
      <c r="F412" s="573" t="s">
        <v>490</v>
      </c>
      <c r="G412" s="561">
        <v>3000</v>
      </c>
      <c r="H412" s="578"/>
      <c r="I412" s="579">
        <v>0</v>
      </c>
      <c r="J412" s="580">
        <v>0</v>
      </c>
      <c r="K412" s="580">
        <v>0</v>
      </c>
      <c r="L412" s="578">
        <v>0</v>
      </c>
      <c r="M412" s="579">
        <v>0</v>
      </c>
      <c r="N412" s="578">
        <v>0</v>
      </c>
      <c r="O412" s="579">
        <v>0</v>
      </c>
      <c r="P412" s="578">
        <v>0</v>
      </c>
      <c r="Q412" s="560">
        <v>3000</v>
      </c>
      <c r="R412" s="489"/>
    </row>
    <row r="413" spans="1:18" s="1" customFormat="1" ht="14.45" customHeight="1" outlineLevel="2" x14ac:dyDescent="0.25">
      <c r="A413" s="557">
        <v>348</v>
      </c>
      <c r="B413" s="556">
        <v>25</v>
      </c>
      <c r="C413" s="557" t="s">
        <v>1822</v>
      </c>
      <c r="D413" s="557" t="s">
        <v>1635</v>
      </c>
      <c r="E413" s="557">
        <v>355</v>
      </c>
      <c r="F413" s="573" t="s">
        <v>492</v>
      </c>
      <c r="G413" s="561">
        <v>20000</v>
      </c>
      <c r="H413" s="578"/>
      <c r="I413" s="579">
        <v>0</v>
      </c>
      <c r="J413" s="580">
        <v>0</v>
      </c>
      <c r="K413" s="580">
        <v>0</v>
      </c>
      <c r="L413" s="578">
        <v>0</v>
      </c>
      <c r="M413" s="579">
        <v>0</v>
      </c>
      <c r="N413" s="578">
        <v>0</v>
      </c>
      <c r="O413" s="579">
        <v>0</v>
      </c>
      <c r="P413" s="578">
        <v>0</v>
      </c>
      <c r="Q413" s="560">
        <v>20000</v>
      </c>
      <c r="R413" s="489"/>
    </row>
    <row r="414" spans="1:18" s="1" customFormat="1" ht="14.45" customHeight="1" outlineLevel="2" x14ac:dyDescent="0.25">
      <c r="A414" s="557">
        <v>349</v>
      </c>
      <c r="B414" s="556">
        <v>25</v>
      </c>
      <c r="C414" s="557" t="s">
        <v>1822</v>
      </c>
      <c r="D414" s="557" t="s">
        <v>1635</v>
      </c>
      <c r="E414" s="557">
        <v>372</v>
      </c>
      <c r="F414" s="573" t="s">
        <v>507</v>
      </c>
      <c r="G414" s="561">
        <v>10000</v>
      </c>
      <c r="H414" s="578"/>
      <c r="I414" s="579">
        <v>0</v>
      </c>
      <c r="J414" s="580">
        <v>0</v>
      </c>
      <c r="K414" s="580">
        <v>0</v>
      </c>
      <c r="L414" s="578">
        <v>0</v>
      </c>
      <c r="M414" s="579">
        <v>0</v>
      </c>
      <c r="N414" s="578">
        <v>0</v>
      </c>
      <c r="O414" s="579">
        <v>0</v>
      </c>
      <c r="P414" s="578">
        <v>0</v>
      </c>
      <c r="Q414" s="560">
        <v>10000</v>
      </c>
      <c r="R414" s="489"/>
    </row>
    <row r="415" spans="1:18" s="1" customFormat="1" ht="14.45" customHeight="1" outlineLevel="2" x14ac:dyDescent="0.25">
      <c r="A415" s="557">
        <v>350</v>
      </c>
      <c r="B415" s="556">
        <v>25</v>
      </c>
      <c r="C415" s="557" t="s">
        <v>1822</v>
      </c>
      <c r="D415" s="557" t="s">
        <v>1635</v>
      </c>
      <c r="E415" s="557">
        <v>375</v>
      </c>
      <c r="F415" s="573" t="s">
        <v>510</v>
      </c>
      <c r="G415" s="561">
        <v>10000</v>
      </c>
      <c r="H415" s="578"/>
      <c r="I415" s="579">
        <v>0</v>
      </c>
      <c r="J415" s="580">
        <v>0</v>
      </c>
      <c r="K415" s="580">
        <v>0</v>
      </c>
      <c r="L415" s="578">
        <v>0</v>
      </c>
      <c r="M415" s="579">
        <v>0</v>
      </c>
      <c r="N415" s="578">
        <v>0</v>
      </c>
      <c r="O415" s="579">
        <v>0</v>
      </c>
      <c r="P415" s="578">
        <v>0</v>
      </c>
      <c r="Q415" s="560">
        <v>10000</v>
      </c>
      <c r="R415" s="489"/>
    </row>
    <row r="416" spans="1:18" s="1" customFormat="1" ht="14.45" customHeight="1" outlineLevel="2" x14ac:dyDescent="0.25">
      <c r="A416" s="557">
        <v>351</v>
      </c>
      <c r="B416" s="556">
        <v>25</v>
      </c>
      <c r="C416" s="557" t="s">
        <v>1822</v>
      </c>
      <c r="D416" s="557" t="s">
        <v>1636</v>
      </c>
      <c r="E416" s="557">
        <v>515</v>
      </c>
      <c r="F416" s="573" t="s">
        <v>592</v>
      </c>
      <c r="G416" s="561">
        <v>15000</v>
      </c>
      <c r="H416" s="578"/>
      <c r="I416" s="579">
        <v>0</v>
      </c>
      <c r="J416" s="580">
        <v>0</v>
      </c>
      <c r="K416" s="580">
        <v>0</v>
      </c>
      <c r="L416" s="578">
        <v>0</v>
      </c>
      <c r="M416" s="579">
        <v>0</v>
      </c>
      <c r="N416" s="578">
        <v>0</v>
      </c>
      <c r="O416" s="579">
        <v>0</v>
      </c>
      <c r="P416" s="578">
        <v>0</v>
      </c>
      <c r="Q416" s="560">
        <v>15000</v>
      </c>
      <c r="R416" s="489" t="s">
        <v>1931</v>
      </c>
    </row>
    <row r="417" spans="1:18" s="1" customFormat="1" ht="14.45" customHeight="1" outlineLevel="2" x14ac:dyDescent="0.25">
      <c r="A417" s="586"/>
      <c r="B417" s="587">
        <v>25</v>
      </c>
      <c r="C417" s="586" t="s">
        <v>1822</v>
      </c>
      <c r="D417" s="586" t="s">
        <v>1665</v>
      </c>
      <c r="E417" s="586">
        <v>132</v>
      </c>
      <c r="F417" s="588" t="s">
        <v>358</v>
      </c>
      <c r="G417" s="589">
        <v>114722.45649086355</v>
      </c>
      <c r="H417" s="590"/>
      <c r="I417" s="591"/>
      <c r="J417" s="592"/>
      <c r="K417" s="592"/>
      <c r="L417" s="590"/>
      <c r="M417" s="591"/>
      <c r="N417" s="590"/>
      <c r="O417" s="591"/>
      <c r="P417" s="590"/>
      <c r="Q417" s="593">
        <v>114722.45649086355</v>
      </c>
      <c r="R417" s="489" t="s">
        <v>1989</v>
      </c>
    </row>
    <row r="418" spans="1:18" s="685" customFormat="1" ht="14.45" customHeight="1" outlineLevel="1" x14ac:dyDescent="0.25">
      <c r="A418" s="682"/>
      <c r="B418" s="671" t="s">
        <v>2155</v>
      </c>
      <c r="C418" s="682"/>
      <c r="D418" s="682"/>
      <c r="E418" s="682"/>
      <c r="F418" s="683"/>
      <c r="G418" s="653">
        <f t="shared" ref="G418:Q418" si="24">SUBTOTAL(9,G401:G417)</f>
        <v>1054060.7263308635</v>
      </c>
      <c r="H418" s="684">
        <f t="shared" si="24"/>
        <v>0</v>
      </c>
      <c r="I418" s="684">
        <f t="shared" si="24"/>
        <v>0</v>
      </c>
      <c r="J418" s="684">
        <f t="shared" si="24"/>
        <v>0</v>
      </c>
      <c r="K418" s="684">
        <f t="shared" si="24"/>
        <v>0</v>
      </c>
      <c r="L418" s="684">
        <f t="shared" si="24"/>
        <v>0</v>
      </c>
      <c r="M418" s="684">
        <f t="shared" si="24"/>
        <v>0</v>
      </c>
      <c r="N418" s="684">
        <f t="shared" si="24"/>
        <v>0</v>
      </c>
      <c r="O418" s="684">
        <f t="shared" si="24"/>
        <v>0</v>
      </c>
      <c r="P418" s="684">
        <f t="shared" si="24"/>
        <v>0</v>
      </c>
      <c r="Q418" s="653">
        <f t="shared" si="24"/>
        <v>1054060.7263308635</v>
      </c>
      <c r="R418" s="672"/>
    </row>
    <row r="419" spans="1:18" s="1" customFormat="1" ht="14.45" customHeight="1" outlineLevel="2" x14ac:dyDescent="0.25">
      <c r="A419" s="599">
        <v>352</v>
      </c>
      <c r="B419" s="600">
        <v>26</v>
      </c>
      <c r="C419" s="599" t="s">
        <v>1804</v>
      </c>
      <c r="D419" s="599">
        <v>1</v>
      </c>
      <c r="E419" s="599">
        <v>113</v>
      </c>
      <c r="F419" s="681" t="s">
        <v>349</v>
      </c>
      <c r="G419" s="602">
        <v>67176</v>
      </c>
      <c r="H419" s="603"/>
      <c r="I419" s="604"/>
      <c r="J419" s="605"/>
      <c r="K419" s="605"/>
      <c r="L419" s="603"/>
      <c r="M419" s="604"/>
      <c r="N419" s="603"/>
      <c r="O419" s="604"/>
      <c r="P419" s="603"/>
      <c r="Q419" s="606">
        <v>67176</v>
      </c>
      <c r="R419" s="489"/>
    </row>
    <row r="420" spans="1:18" s="1" customFormat="1" ht="14.45" customHeight="1" outlineLevel="2" x14ac:dyDescent="0.25">
      <c r="A420" s="557">
        <v>353</v>
      </c>
      <c r="B420" s="556">
        <v>26</v>
      </c>
      <c r="C420" s="557" t="s">
        <v>1804</v>
      </c>
      <c r="D420" s="557">
        <v>1</v>
      </c>
      <c r="E420" s="557">
        <v>122</v>
      </c>
      <c r="F420" s="576" t="s">
        <v>353</v>
      </c>
      <c r="G420" s="561">
        <v>28566</v>
      </c>
      <c r="H420" s="578"/>
      <c r="I420" s="579"/>
      <c r="J420" s="580"/>
      <c r="K420" s="580"/>
      <c r="L420" s="578"/>
      <c r="M420" s="579"/>
      <c r="N420" s="578"/>
      <c r="O420" s="579"/>
      <c r="P420" s="578"/>
      <c r="Q420" s="560">
        <v>28566</v>
      </c>
      <c r="R420" s="489"/>
    </row>
    <row r="421" spans="1:18" s="1" customFormat="1" ht="14.45" customHeight="1" outlineLevel="2" x14ac:dyDescent="0.25">
      <c r="A421" s="557">
        <v>356</v>
      </c>
      <c r="B421" s="556">
        <v>26</v>
      </c>
      <c r="C421" s="557" t="s">
        <v>1804</v>
      </c>
      <c r="D421" s="557" t="s">
        <v>1634</v>
      </c>
      <c r="E421" s="557">
        <v>211</v>
      </c>
      <c r="F421" s="575" t="s">
        <v>384</v>
      </c>
      <c r="G421" s="561">
        <v>4800</v>
      </c>
      <c r="H421" s="578"/>
      <c r="I421" s="579"/>
      <c r="J421" s="580"/>
      <c r="K421" s="580"/>
      <c r="L421" s="578"/>
      <c r="M421" s="579"/>
      <c r="N421" s="578"/>
      <c r="O421" s="579"/>
      <c r="P421" s="578"/>
      <c r="Q421" s="560">
        <v>4800</v>
      </c>
      <c r="R421" s="489"/>
    </row>
    <row r="422" spans="1:18" s="1" customFormat="1" ht="14.45" customHeight="1" outlineLevel="2" x14ac:dyDescent="0.25">
      <c r="A422" s="557">
        <v>357</v>
      </c>
      <c r="B422" s="556">
        <v>26</v>
      </c>
      <c r="C422" s="557" t="s">
        <v>1804</v>
      </c>
      <c r="D422" s="557" t="s">
        <v>1634</v>
      </c>
      <c r="E422" s="557">
        <v>212</v>
      </c>
      <c r="F422" s="573" t="s">
        <v>385</v>
      </c>
      <c r="G422" s="561">
        <v>6000</v>
      </c>
      <c r="H422" s="578"/>
      <c r="I422" s="579"/>
      <c r="J422" s="580"/>
      <c r="K422" s="580"/>
      <c r="L422" s="578"/>
      <c r="M422" s="579"/>
      <c r="N422" s="578"/>
      <c r="O422" s="579"/>
      <c r="P422" s="578"/>
      <c r="Q422" s="560">
        <v>6000</v>
      </c>
      <c r="R422" s="489"/>
    </row>
    <row r="423" spans="1:18" s="1" customFormat="1" ht="14.45" customHeight="1" outlineLevel="2" x14ac:dyDescent="0.25">
      <c r="A423" s="557">
        <v>358</v>
      </c>
      <c r="B423" s="556">
        <v>26</v>
      </c>
      <c r="C423" s="557" t="s">
        <v>1804</v>
      </c>
      <c r="D423" s="557" t="s">
        <v>1634</v>
      </c>
      <c r="E423" s="557">
        <v>215</v>
      </c>
      <c r="F423" s="575" t="s">
        <v>388</v>
      </c>
      <c r="G423" s="561">
        <v>2000</v>
      </c>
      <c r="H423" s="578"/>
      <c r="I423" s="579"/>
      <c r="J423" s="580"/>
      <c r="K423" s="580"/>
      <c r="L423" s="578"/>
      <c r="M423" s="579"/>
      <c r="N423" s="578"/>
      <c r="O423" s="579"/>
      <c r="P423" s="578"/>
      <c r="Q423" s="560">
        <v>2000</v>
      </c>
      <c r="R423" s="489"/>
    </row>
    <row r="424" spans="1:18" s="1" customFormat="1" ht="14.45" customHeight="1" outlineLevel="2" x14ac:dyDescent="0.25">
      <c r="A424" s="557">
        <v>359</v>
      </c>
      <c r="B424" s="556">
        <v>26</v>
      </c>
      <c r="C424" s="557" t="s">
        <v>1804</v>
      </c>
      <c r="D424" s="557" t="s">
        <v>1634</v>
      </c>
      <c r="E424" s="557">
        <v>216</v>
      </c>
      <c r="F424" s="573" t="s">
        <v>389</v>
      </c>
      <c r="G424" s="561">
        <v>3000</v>
      </c>
      <c r="H424" s="578"/>
      <c r="I424" s="579"/>
      <c r="J424" s="580"/>
      <c r="K424" s="580"/>
      <c r="L424" s="578"/>
      <c r="M424" s="579"/>
      <c r="N424" s="578"/>
      <c r="O424" s="579"/>
      <c r="P424" s="578"/>
      <c r="Q424" s="560">
        <v>3000</v>
      </c>
      <c r="R424" s="489"/>
    </row>
    <row r="425" spans="1:18" s="1" customFormat="1" ht="14.45" customHeight="1" outlineLevel="2" x14ac:dyDescent="0.25">
      <c r="A425" s="557">
        <v>360</v>
      </c>
      <c r="B425" s="556">
        <v>26</v>
      </c>
      <c r="C425" s="557" t="s">
        <v>1804</v>
      </c>
      <c r="D425" s="557" t="s">
        <v>1634</v>
      </c>
      <c r="E425" s="557">
        <v>273</v>
      </c>
      <c r="F425" s="573" t="s">
        <v>430</v>
      </c>
      <c r="G425" s="561">
        <v>1000</v>
      </c>
      <c r="H425" s="578"/>
      <c r="I425" s="579"/>
      <c r="J425" s="580"/>
      <c r="K425" s="580"/>
      <c r="L425" s="578"/>
      <c r="M425" s="579"/>
      <c r="N425" s="578"/>
      <c r="O425" s="579"/>
      <c r="P425" s="578"/>
      <c r="Q425" s="560">
        <v>1000</v>
      </c>
      <c r="R425" s="489"/>
    </row>
    <row r="426" spans="1:18" s="1" customFormat="1" ht="14.45" customHeight="1" outlineLevel="2" x14ac:dyDescent="0.25">
      <c r="A426" s="557">
        <v>361</v>
      </c>
      <c r="B426" s="556">
        <v>26</v>
      </c>
      <c r="C426" s="557" t="s">
        <v>1804</v>
      </c>
      <c r="D426" s="557" t="s">
        <v>1635</v>
      </c>
      <c r="E426" s="557">
        <v>314</v>
      </c>
      <c r="F426" s="573" t="s">
        <v>451</v>
      </c>
      <c r="G426" s="561">
        <v>9000</v>
      </c>
      <c r="H426" s="578"/>
      <c r="I426" s="579"/>
      <c r="J426" s="580"/>
      <c r="K426" s="580"/>
      <c r="L426" s="578"/>
      <c r="M426" s="579"/>
      <c r="N426" s="578"/>
      <c r="O426" s="579"/>
      <c r="P426" s="578"/>
      <c r="Q426" s="560">
        <v>9000</v>
      </c>
      <c r="R426" s="489"/>
    </row>
    <row r="427" spans="1:18" s="1" customFormat="1" ht="14.45" customHeight="1" outlineLevel="2" x14ac:dyDescent="0.25">
      <c r="A427" s="557">
        <v>362</v>
      </c>
      <c r="B427" s="556">
        <v>26</v>
      </c>
      <c r="C427" s="557" t="s">
        <v>1804</v>
      </c>
      <c r="D427" s="557" t="s">
        <v>1635</v>
      </c>
      <c r="E427" s="557">
        <v>352</v>
      </c>
      <c r="F427" s="573" t="s">
        <v>489</v>
      </c>
      <c r="G427" s="561">
        <v>3600</v>
      </c>
      <c r="H427" s="578"/>
      <c r="I427" s="579"/>
      <c r="J427" s="580"/>
      <c r="K427" s="580"/>
      <c r="L427" s="578"/>
      <c r="M427" s="579"/>
      <c r="N427" s="578"/>
      <c r="O427" s="579"/>
      <c r="P427" s="578"/>
      <c r="Q427" s="560">
        <v>3600</v>
      </c>
      <c r="R427" s="489"/>
    </row>
    <row r="428" spans="1:18" s="1" customFormat="1" ht="14.45" customHeight="1" outlineLevel="2" x14ac:dyDescent="0.25">
      <c r="A428" s="557">
        <v>363</v>
      </c>
      <c r="B428" s="556">
        <v>26</v>
      </c>
      <c r="C428" s="557" t="s">
        <v>1804</v>
      </c>
      <c r="D428" s="557" t="s">
        <v>1635</v>
      </c>
      <c r="E428" s="557">
        <v>353</v>
      </c>
      <c r="F428" s="573" t="s">
        <v>490</v>
      </c>
      <c r="G428" s="561">
        <v>7500</v>
      </c>
      <c r="H428" s="578"/>
      <c r="I428" s="579"/>
      <c r="J428" s="580"/>
      <c r="K428" s="580"/>
      <c r="L428" s="578"/>
      <c r="M428" s="579"/>
      <c r="N428" s="578"/>
      <c r="O428" s="579"/>
      <c r="P428" s="578"/>
      <c r="Q428" s="560">
        <v>7500</v>
      </c>
      <c r="R428" s="489"/>
    </row>
    <row r="429" spans="1:18" s="1" customFormat="1" ht="14.45" customHeight="1" outlineLevel="2" x14ac:dyDescent="0.25">
      <c r="A429" s="557">
        <v>364</v>
      </c>
      <c r="B429" s="556">
        <v>26</v>
      </c>
      <c r="C429" s="557" t="s">
        <v>1804</v>
      </c>
      <c r="D429" s="557" t="s">
        <v>1635</v>
      </c>
      <c r="E429" s="557">
        <v>372</v>
      </c>
      <c r="F429" s="573" t="s">
        <v>507</v>
      </c>
      <c r="G429" s="561">
        <v>2000</v>
      </c>
      <c r="H429" s="578"/>
      <c r="I429" s="579"/>
      <c r="J429" s="580"/>
      <c r="K429" s="580"/>
      <c r="L429" s="578"/>
      <c r="M429" s="579"/>
      <c r="N429" s="578"/>
      <c r="O429" s="579"/>
      <c r="P429" s="578"/>
      <c r="Q429" s="560">
        <v>2000</v>
      </c>
      <c r="R429" s="489"/>
    </row>
    <row r="430" spans="1:18" s="1" customFormat="1" ht="14.45" customHeight="1" outlineLevel="2" x14ac:dyDescent="0.25">
      <c r="A430" s="557">
        <v>365</v>
      </c>
      <c r="B430" s="556">
        <v>26</v>
      </c>
      <c r="C430" s="557" t="s">
        <v>1804</v>
      </c>
      <c r="D430" s="557" t="s">
        <v>1635</v>
      </c>
      <c r="E430" s="557">
        <v>375</v>
      </c>
      <c r="F430" s="573" t="s">
        <v>510</v>
      </c>
      <c r="G430" s="561">
        <v>1500</v>
      </c>
      <c r="H430" s="578"/>
      <c r="I430" s="579"/>
      <c r="J430" s="580"/>
      <c r="K430" s="580"/>
      <c r="L430" s="578"/>
      <c r="M430" s="579"/>
      <c r="N430" s="578"/>
      <c r="O430" s="579"/>
      <c r="P430" s="578"/>
      <c r="Q430" s="560">
        <v>1500</v>
      </c>
      <c r="R430" s="489"/>
    </row>
    <row r="431" spans="1:18" s="1" customFormat="1" ht="14.45" customHeight="1" outlineLevel="2" x14ac:dyDescent="0.25">
      <c r="A431" s="557">
        <v>366</v>
      </c>
      <c r="B431" s="556">
        <v>26</v>
      </c>
      <c r="C431" s="557" t="s">
        <v>1804</v>
      </c>
      <c r="D431" s="557" t="s">
        <v>1636</v>
      </c>
      <c r="E431" s="557">
        <v>515</v>
      </c>
      <c r="F431" s="573" t="s">
        <v>592</v>
      </c>
      <c r="G431" s="561">
        <v>8000</v>
      </c>
      <c r="H431" s="578"/>
      <c r="I431" s="579"/>
      <c r="J431" s="580"/>
      <c r="K431" s="580"/>
      <c r="L431" s="578"/>
      <c r="M431" s="579"/>
      <c r="N431" s="578"/>
      <c r="O431" s="579"/>
      <c r="P431" s="578"/>
      <c r="Q431" s="560">
        <v>8000</v>
      </c>
      <c r="R431" s="489"/>
    </row>
    <row r="432" spans="1:18" s="1" customFormat="1" ht="14.45" customHeight="1" outlineLevel="2" x14ac:dyDescent="0.25">
      <c r="A432" s="557">
        <v>367</v>
      </c>
      <c r="B432" s="556">
        <v>26</v>
      </c>
      <c r="C432" s="557" t="s">
        <v>1804</v>
      </c>
      <c r="D432" s="557" t="s">
        <v>1636</v>
      </c>
      <c r="E432" s="557">
        <v>521</v>
      </c>
      <c r="F432" s="573" t="s">
        <v>595</v>
      </c>
      <c r="G432" s="561">
        <v>2000</v>
      </c>
      <c r="H432" s="578"/>
      <c r="I432" s="579"/>
      <c r="J432" s="580"/>
      <c r="K432" s="580"/>
      <c r="L432" s="578"/>
      <c r="M432" s="579"/>
      <c r="N432" s="578"/>
      <c r="O432" s="579"/>
      <c r="P432" s="578"/>
      <c r="Q432" s="560">
        <v>2000</v>
      </c>
      <c r="R432" s="489"/>
    </row>
    <row r="433" spans="1:18" s="1" customFormat="1" ht="14.45" customHeight="1" outlineLevel="2" x14ac:dyDescent="0.25">
      <c r="A433" s="557">
        <v>368</v>
      </c>
      <c r="B433" s="556">
        <v>26</v>
      </c>
      <c r="C433" s="557" t="s">
        <v>1804</v>
      </c>
      <c r="D433" s="557" t="s">
        <v>1636</v>
      </c>
      <c r="E433" s="557">
        <v>529</v>
      </c>
      <c r="F433" s="573" t="s">
        <v>598</v>
      </c>
      <c r="G433" s="561">
        <v>3500</v>
      </c>
      <c r="H433" s="578"/>
      <c r="I433" s="579"/>
      <c r="J433" s="580"/>
      <c r="K433" s="580"/>
      <c r="L433" s="578"/>
      <c r="M433" s="579"/>
      <c r="N433" s="578"/>
      <c r="O433" s="579"/>
      <c r="P433" s="578"/>
      <c r="Q433" s="560">
        <v>3500</v>
      </c>
      <c r="R433" s="489"/>
    </row>
    <row r="434" spans="1:18" s="1" customFormat="1" ht="14.45" customHeight="1" outlineLevel="2" x14ac:dyDescent="0.25">
      <c r="A434" s="557"/>
      <c r="B434" s="556">
        <v>26</v>
      </c>
      <c r="C434" s="557" t="s">
        <v>1804</v>
      </c>
      <c r="D434" s="557" t="s">
        <v>1665</v>
      </c>
      <c r="E434" s="557">
        <v>132</v>
      </c>
      <c r="F434" s="573" t="s">
        <v>358</v>
      </c>
      <c r="G434" s="561">
        <v>10122.433145058949</v>
      </c>
      <c r="H434" s="578"/>
      <c r="I434" s="579"/>
      <c r="J434" s="580"/>
      <c r="K434" s="580"/>
      <c r="L434" s="578"/>
      <c r="M434" s="579"/>
      <c r="N434" s="578"/>
      <c r="O434" s="579"/>
      <c r="P434" s="578"/>
      <c r="Q434" s="560">
        <v>10122.433145058949</v>
      </c>
      <c r="R434" s="489"/>
    </row>
    <row r="435" spans="1:18" s="1" customFormat="1" ht="14.45" customHeight="1" outlineLevel="2" x14ac:dyDescent="0.25">
      <c r="A435" s="586"/>
      <c r="B435" s="587">
        <v>26</v>
      </c>
      <c r="C435" s="586" t="s">
        <v>1804</v>
      </c>
      <c r="D435" s="586" t="s">
        <v>1665</v>
      </c>
      <c r="E435" s="586">
        <v>132</v>
      </c>
      <c r="F435" s="588" t="s">
        <v>358</v>
      </c>
      <c r="G435" s="589">
        <v>4304.4751878908228</v>
      </c>
      <c r="H435" s="590"/>
      <c r="I435" s="591"/>
      <c r="J435" s="592"/>
      <c r="K435" s="592"/>
      <c r="L435" s="590"/>
      <c r="M435" s="591"/>
      <c r="N435" s="590"/>
      <c r="O435" s="591"/>
      <c r="P435" s="590"/>
      <c r="Q435" s="593">
        <v>4304.4751878908228</v>
      </c>
      <c r="R435" s="489"/>
    </row>
    <row r="436" spans="1:18" s="685" customFormat="1" ht="14.45" customHeight="1" outlineLevel="1" x14ac:dyDescent="0.25">
      <c r="A436" s="682"/>
      <c r="B436" s="671" t="s">
        <v>2156</v>
      </c>
      <c r="C436" s="682"/>
      <c r="D436" s="682"/>
      <c r="E436" s="682"/>
      <c r="F436" s="683"/>
      <c r="G436" s="653">
        <f t="shared" ref="G436:Q436" si="25">SUBTOTAL(9,G419:G435)</f>
        <v>164068.90833294977</v>
      </c>
      <c r="H436" s="684">
        <f t="shared" si="25"/>
        <v>0</v>
      </c>
      <c r="I436" s="684">
        <f t="shared" si="25"/>
        <v>0</v>
      </c>
      <c r="J436" s="684">
        <f t="shared" si="25"/>
        <v>0</v>
      </c>
      <c r="K436" s="684">
        <f t="shared" si="25"/>
        <v>0</v>
      </c>
      <c r="L436" s="684">
        <f t="shared" si="25"/>
        <v>0</v>
      </c>
      <c r="M436" s="684">
        <f t="shared" si="25"/>
        <v>0</v>
      </c>
      <c r="N436" s="684">
        <f t="shared" si="25"/>
        <v>0</v>
      </c>
      <c r="O436" s="684">
        <f t="shared" si="25"/>
        <v>0</v>
      </c>
      <c r="P436" s="684">
        <f t="shared" si="25"/>
        <v>0</v>
      </c>
      <c r="Q436" s="653">
        <f t="shared" si="25"/>
        <v>164068.90833294977</v>
      </c>
      <c r="R436" s="672"/>
    </row>
    <row r="437" spans="1:18" s="1" customFormat="1" ht="14.45" customHeight="1" outlineLevel="2" x14ac:dyDescent="0.25">
      <c r="A437" s="599">
        <v>369</v>
      </c>
      <c r="B437" s="600">
        <v>27</v>
      </c>
      <c r="C437" s="599" t="s">
        <v>1827</v>
      </c>
      <c r="D437" s="599" t="s">
        <v>1665</v>
      </c>
      <c r="E437" s="599">
        <v>113</v>
      </c>
      <c r="F437" s="601" t="s">
        <v>349</v>
      </c>
      <c r="G437" s="602"/>
      <c r="H437" s="603"/>
      <c r="I437" s="604"/>
      <c r="J437" s="605">
        <v>3651713.2644000007</v>
      </c>
      <c r="K437" s="605"/>
      <c r="L437" s="603"/>
      <c r="M437" s="604"/>
      <c r="N437" s="603"/>
      <c r="O437" s="604"/>
      <c r="P437" s="603"/>
      <c r="Q437" s="606">
        <v>3651713.2644000007</v>
      </c>
      <c r="R437" s="489"/>
    </row>
    <row r="438" spans="1:18" s="1" customFormat="1" ht="14.45" customHeight="1" outlineLevel="2" x14ac:dyDescent="0.25">
      <c r="A438" s="557">
        <v>370</v>
      </c>
      <c r="B438" s="556">
        <v>27</v>
      </c>
      <c r="C438" s="557" t="s">
        <v>1827</v>
      </c>
      <c r="D438" s="557">
        <v>1</v>
      </c>
      <c r="E438" s="557">
        <v>122</v>
      </c>
      <c r="F438" s="574" t="s">
        <v>353</v>
      </c>
      <c r="G438" s="561">
        <v>321202.20959999994</v>
      </c>
      <c r="H438" s="578"/>
      <c r="I438" s="579"/>
      <c r="J438" s="580"/>
      <c r="K438" s="580"/>
      <c r="L438" s="578"/>
      <c r="M438" s="579"/>
      <c r="N438" s="578"/>
      <c r="O438" s="579"/>
      <c r="P438" s="578"/>
      <c r="Q438" s="560">
        <v>321202.20959999994</v>
      </c>
      <c r="R438" s="489"/>
    </row>
    <row r="439" spans="1:18" s="1" customFormat="1" ht="14.45" customHeight="1" outlineLevel="2" x14ac:dyDescent="0.25">
      <c r="A439" s="557">
        <v>373</v>
      </c>
      <c r="B439" s="556">
        <v>27</v>
      </c>
      <c r="C439" s="557" t="s">
        <v>1827</v>
      </c>
      <c r="D439" s="557" t="s">
        <v>1634</v>
      </c>
      <c r="E439" s="557">
        <v>211</v>
      </c>
      <c r="F439" s="575" t="s">
        <v>384</v>
      </c>
      <c r="G439" s="561">
        <v>12000</v>
      </c>
      <c r="H439" s="578"/>
      <c r="I439" s="579">
        <v>0</v>
      </c>
      <c r="J439" s="580">
        <v>0</v>
      </c>
      <c r="K439" s="580">
        <v>0</v>
      </c>
      <c r="L439" s="578">
        <v>0</v>
      </c>
      <c r="M439" s="579">
        <v>0</v>
      </c>
      <c r="N439" s="578">
        <v>0</v>
      </c>
      <c r="O439" s="579">
        <v>0</v>
      </c>
      <c r="P439" s="578">
        <v>0</v>
      </c>
      <c r="Q439" s="560">
        <v>12000</v>
      </c>
      <c r="R439" s="489"/>
    </row>
    <row r="440" spans="1:18" s="1" customFormat="1" ht="14.45" customHeight="1" outlineLevel="2" x14ac:dyDescent="0.25">
      <c r="A440" s="557">
        <v>374</v>
      </c>
      <c r="B440" s="556">
        <v>27</v>
      </c>
      <c r="C440" s="557" t="s">
        <v>1827</v>
      </c>
      <c r="D440" s="557" t="s">
        <v>1634</v>
      </c>
      <c r="E440" s="557">
        <v>212</v>
      </c>
      <c r="F440" s="573" t="s">
        <v>385</v>
      </c>
      <c r="G440" s="561">
        <v>6000</v>
      </c>
      <c r="H440" s="578"/>
      <c r="I440" s="579">
        <v>0</v>
      </c>
      <c r="J440" s="580">
        <v>0</v>
      </c>
      <c r="K440" s="580">
        <v>0</v>
      </c>
      <c r="L440" s="578">
        <v>0</v>
      </c>
      <c r="M440" s="579">
        <v>0</v>
      </c>
      <c r="N440" s="578">
        <v>0</v>
      </c>
      <c r="O440" s="579">
        <v>0</v>
      </c>
      <c r="P440" s="578">
        <v>0</v>
      </c>
      <c r="Q440" s="560">
        <v>6000</v>
      </c>
      <c r="R440" s="489"/>
    </row>
    <row r="441" spans="1:18" s="1" customFormat="1" ht="14.45" customHeight="1" outlineLevel="2" x14ac:dyDescent="0.25">
      <c r="A441" s="557">
        <v>375</v>
      </c>
      <c r="B441" s="556">
        <v>27</v>
      </c>
      <c r="C441" s="557" t="s">
        <v>1827</v>
      </c>
      <c r="D441" s="557" t="s">
        <v>1634</v>
      </c>
      <c r="E441" s="557">
        <v>214</v>
      </c>
      <c r="F441" s="573" t="s">
        <v>387</v>
      </c>
      <c r="G441" s="561">
        <v>1500</v>
      </c>
      <c r="H441" s="578"/>
      <c r="I441" s="579">
        <v>0</v>
      </c>
      <c r="J441" s="580">
        <v>0</v>
      </c>
      <c r="K441" s="580">
        <v>0</v>
      </c>
      <c r="L441" s="578">
        <v>0</v>
      </c>
      <c r="M441" s="579">
        <v>0</v>
      </c>
      <c r="N441" s="578">
        <v>0</v>
      </c>
      <c r="O441" s="579">
        <v>0</v>
      </c>
      <c r="P441" s="578">
        <v>0</v>
      </c>
      <c r="Q441" s="560">
        <v>1500</v>
      </c>
      <c r="R441" s="489"/>
    </row>
    <row r="442" spans="1:18" s="1" customFormat="1" ht="14.45" customHeight="1" outlineLevel="2" x14ac:dyDescent="0.25">
      <c r="A442" s="557">
        <v>376</v>
      </c>
      <c r="B442" s="556">
        <v>27</v>
      </c>
      <c r="C442" s="557" t="s">
        <v>1827</v>
      </c>
      <c r="D442" s="557" t="s">
        <v>1634</v>
      </c>
      <c r="E442" s="557">
        <v>216</v>
      </c>
      <c r="F442" s="573" t="s">
        <v>389</v>
      </c>
      <c r="G442" s="561">
        <v>10000</v>
      </c>
      <c r="H442" s="578"/>
      <c r="I442" s="579">
        <v>0</v>
      </c>
      <c r="J442" s="580">
        <v>0</v>
      </c>
      <c r="K442" s="580">
        <v>0</v>
      </c>
      <c r="L442" s="578">
        <v>0</v>
      </c>
      <c r="M442" s="579">
        <v>0</v>
      </c>
      <c r="N442" s="578">
        <v>0</v>
      </c>
      <c r="O442" s="579">
        <v>0</v>
      </c>
      <c r="P442" s="578">
        <v>0</v>
      </c>
      <c r="Q442" s="560">
        <v>10000</v>
      </c>
      <c r="R442" s="489"/>
    </row>
    <row r="443" spans="1:18" s="1" customFormat="1" ht="14.45" customHeight="1" outlineLevel="2" x14ac:dyDescent="0.25">
      <c r="A443" s="557">
        <v>377</v>
      </c>
      <c r="B443" s="556">
        <v>27</v>
      </c>
      <c r="C443" s="557" t="s">
        <v>1827</v>
      </c>
      <c r="D443" s="557" t="s">
        <v>1634</v>
      </c>
      <c r="E443" s="557">
        <v>221</v>
      </c>
      <c r="F443" s="573" t="s">
        <v>393</v>
      </c>
      <c r="G443" s="561">
        <v>840000</v>
      </c>
      <c r="H443" s="578"/>
      <c r="I443" s="579">
        <v>0</v>
      </c>
      <c r="J443" s="580">
        <v>0</v>
      </c>
      <c r="K443" s="580">
        <v>0</v>
      </c>
      <c r="L443" s="578">
        <v>0</v>
      </c>
      <c r="M443" s="579">
        <v>0</v>
      </c>
      <c r="N443" s="578">
        <v>0</v>
      </c>
      <c r="O443" s="579">
        <v>0</v>
      </c>
      <c r="P443" s="578">
        <v>0</v>
      </c>
      <c r="Q443" s="560">
        <v>840000</v>
      </c>
      <c r="R443" s="489"/>
    </row>
    <row r="444" spans="1:18" s="1" customFormat="1" ht="14.45" customHeight="1" outlineLevel="2" x14ac:dyDescent="0.25">
      <c r="A444" s="557">
        <v>378</v>
      </c>
      <c r="B444" s="556">
        <v>27</v>
      </c>
      <c r="C444" s="557" t="s">
        <v>1827</v>
      </c>
      <c r="D444" s="557" t="s">
        <v>1634</v>
      </c>
      <c r="E444" s="557">
        <v>261</v>
      </c>
      <c r="F444" s="573" t="s">
        <v>425</v>
      </c>
      <c r="G444" s="561">
        <v>70000</v>
      </c>
      <c r="H444" s="578">
        <v>0</v>
      </c>
      <c r="I444" s="579">
        <v>0</v>
      </c>
      <c r="J444" s="580">
        <v>0</v>
      </c>
      <c r="K444" s="580">
        <v>0</v>
      </c>
      <c r="L444" s="578">
        <v>0</v>
      </c>
      <c r="M444" s="579">
        <v>0</v>
      </c>
      <c r="N444" s="578">
        <v>0</v>
      </c>
      <c r="O444" s="579">
        <v>0</v>
      </c>
      <c r="P444" s="578">
        <v>0</v>
      </c>
      <c r="Q444" s="560">
        <v>70000</v>
      </c>
      <c r="R444" s="489"/>
    </row>
    <row r="445" spans="1:18" s="1" customFormat="1" ht="14.45" customHeight="1" outlineLevel="2" x14ac:dyDescent="0.25">
      <c r="A445" s="557">
        <v>379</v>
      </c>
      <c r="B445" s="556">
        <v>27</v>
      </c>
      <c r="C445" s="557" t="s">
        <v>1827</v>
      </c>
      <c r="D445" s="557" t="s">
        <v>1634</v>
      </c>
      <c r="E445" s="557">
        <v>272</v>
      </c>
      <c r="F445" s="573" t="s">
        <v>429</v>
      </c>
      <c r="G445" s="561">
        <v>70000</v>
      </c>
      <c r="H445" s="578">
        <v>0</v>
      </c>
      <c r="I445" s="579">
        <v>0</v>
      </c>
      <c r="J445" s="580">
        <v>0</v>
      </c>
      <c r="K445" s="580">
        <v>0</v>
      </c>
      <c r="L445" s="578">
        <v>0</v>
      </c>
      <c r="M445" s="579">
        <v>0</v>
      </c>
      <c r="N445" s="578">
        <v>0</v>
      </c>
      <c r="O445" s="579">
        <v>0</v>
      </c>
      <c r="P445" s="578">
        <v>0</v>
      </c>
      <c r="Q445" s="560">
        <v>70000</v>
      </c>
      <c r="R445" s="489"/>
    </row>
    <row r="446" spans="1:18" s="1" customFormat="1" ht="14.45" customHeight="1" outlineLevel="2" x14ac:dyDescent="0.25">
      <c r="A446" s="557">
        <v>380</v>
      </c>
      <c r="B446" s="556">
        <v>27</v>
      </c>
      <c r="C446" s="557" t="s">
        <v>1827</v>
      </c>
      <c r="D446" s="557" t="s">
        <v>1635</v>
      </c>
      <c r="E446" s="557">
        <v>351</v>
      </c>
      <c r="F446" s="573" t="s">
        <v>488</v>
      </c>
      <c r="G446" s="561">
        <v>10000</v>
      </c>
      <c r="H446" s="578">
        <v>0</v>
      </c>
      <c r="I446" s="579">
        <v>0</v>
      </c>
      <c r="J446" s="580">
        <v>0</v>
      </c>
      <c r="K446" s="580">
        <v>0</v>
      </c>
      <c r="L446" s="578">
        <v>0</v>
      </c>
      <c r="M446" s="579">
        <v>0</v>
      </c>
      <c r="N446" s="578">
        <v>0</v>
      </c>
      <c r="O446" s="579">
        <v>0</v>
      </c>
      <c r="P446" s="578">
        <v>0</v>
      </c>
      <c r="Q446" s="560">
        <v>10000</v>
      </c>
      <c r="R446" s="489"/>
    </row>
    <row r="447" spans="1:18" s="1" customFormat="1" ht="14.45" customHeight="1" outlineLevel="2" x14ac:dyDescent="0.25">
      <c r="A447" s="557">
        <v>381</v>
      </c>
      <c r="B447" s="556">
        <v>27</v>
      </c>
      <c r="C447" s="557" t="s">
        <v>1827</v>
      </c>
      <c r="D447" s="557" t="s">
        <v>1635</v>
      </c>
      <c r="E447" s="557">
        <v>353</v>
      </c>
      <c r="F447" s="573" t="s">
        <v>490</v>
      </c>
      <c r="G447" s="561">
        <v>5000</v>
      </c>
      <c r="H447" s="578">
        <v>0</v>
      </c>
      <c r="I447" s="579">
        <v>0</v>
      </c>
      <c r="J447" s="580">
        <v>0</v>
      </c>
      <c r="K447" s="580">
        <v>0</v>
      </c>
      <c r="L447" s="578">
        <v>0</v>
      </c>
      <c r="M447" s="579">
        <v>0</v>
      </c>
      <c r="N447" s="578">
        <v>0</v>
      </c>
      <c r="O447" s="579">
        <v>0</v>
      </c>
      <c r="P447" s="578">
        <v>0</v>
      </c>
      <c r="Q447" s="560">
        <v>5000</v>
      </c>
      <c r="R447" s="489"/>
    </row>
    <row r="448" spans="1:18" s="1" customFormat="1" ht="14.45" customHeight="1" outlineLevel="2" x14ac:dyDescent="0.25">
      <c r="A448" s="557">
        <v>382</v>
      </c>
      <c r="B448" s="556">
        <v>27</v>
      </c>
      <c r="C448" s="557" t="s">
        <v>1827</v>
      </c>
      <c r="D448" s="557" t="s">
        <v>1635</v>
      </c>
      <c r="E448" s="557">
        <v>372</v>
      </c>
      <c r="F448" s="573" t="s">
        <v>507</v>
      </c>
      <c r="G448" s="561">
        <v>15000</v>
      </c>
      <c r="H448" s="578">
        <v>0</v>
      </c>
      <c r="I448" s="579">
        <v>0</v>
      </c>
      <c r="J448" s="580">
        <v>0</v>
      </c>
      <c r="K448" s="580">
        <v>0</v>
      </c>
      <c r="L448" s="578">
        <v>0</v>
      </c>
      <c r="M448" s="579">
        <v>0</v>
      </c>
      <c r="N448" s="578">
        <v>0</v>
      </c>
      <c r="O448" s="579">
        <v>0</v>
      </c>
      <c r="P448" s="578">
        <v>0</v>
      </c>
      <c r="Q448" s="560">
        <v>15000</v>
      </c>
      <c r="R448" s="489"/>
    </row>
    <row r="449" spans="1:18" s="1" customFormat="1" ht="14.45" customHeight="1" outlineLevel="2" x14ac:dyDescent="0.25">
      <c r="A449" s="557">
        <v>383</v>
      </c>
      <c r="B449" s="556">
        <v>27</v>
      </c>
      <c r="C449" s="557" t="s">
        <v>1827</v>
      </c>
      <c r="D449" s="557" t="s">
        <v>1635</v>
      </c>
      <c r="E449" s="557">
        <v>375</v>
      </c>
      <c r="F449" s="573" t="s">
        <v>510</v>
      </c>
      <c r="G449" s="561">
        <v>30000</v>
      </c>
      <c r="H449" s="578">
        <v>0</v>
      </c>
      <c r="I449" s="579">
        <v>0</v>
      </c>
      <c r="J449" s="580">
        <v>0</v>
      </c>
      <c r="K449" s="580">
        <v>0</v>
      </c>
      <c r="L449" s="578">
        <v>0</v>
      </c>
      <c r="M449" s="579">
        <v>0</v>
      </c>
      <c r="N449" s="578">
        <v>0</v>
      </c>
      <c r="O449" s="579">
        <v>0</v>
      </c>
      <c r="P449" s="578">
        <v>0</v>
      </c>
      <c r="Q449" s="560">
        <v>30000</v>
      </c>
      <c r="R449" s="489"/>
    </row>
    <row r="450" spans="1:18" s="1" customFormat="1" ht="14.45" customHeight="1" outlineLevel="2" x14ac:dyDescent="0.25">
      <c r="A450" s="557">
        <v>384</v>
      </c>
      <c r="B450" s="556">
        <v>27</v>
      </c>
      <c r="C450" s="557" t="s">
        <v>1827</v>
      </c>
      <c r="D450" s="557" t="s">
        <v>1636</v>
      </c>
      <c r="E450" s="557">
        <v>511</v>
      </c>
      <c r="F450" s="573" t="s">
        <v>588</v>
      </c>
      <c r="G450" s="561">
        <v>10000</v>
      </c>
      <c r="H450" s="578">
        <v>0</v>
      </c>
      <c r="I450" s="579">
        <v>0</v>
      </c>
      <c r="J450" s="580">
        <v>0</v>
      </c>
      <c r="K450" s="580">
        <v>0</v>
      </c>
      <c r="L450" s="578">
        <v>0</v>
      </c>
      <c r="M450" s="579">
        <v>0</v>
      </c>
      <c r="N450" s="578">
        <v>0</v>
      </c>
      <c r="O450" s="579">
        <v>0</v>
      </c>
      <c r="P450" s="578">
        <v>0</v>
      </c>
      <c r="Q450" s="560">
        <v>10000</v>
      </c>
      <c r="R450" s="489"/>
    </row>
    <row r="451" spans="1:18" s="1" customFormat="1" ht="14.45" customHeight="1" outlineLevel="2" x14ac:dyDescent="0.25">
      <c r="A451" s="557">
        <v>385</v>
      </c>
      <c r="B451" s="556">
        <v>27</v>
      </c>
      <c r="C451" s="557" t="s">
        <v>1827</v>
      </c>
      <c r="D451" s="557" t="s">
        <v>1636</v>
      </c>
      <c r="E451" s="557">
        <v>515</v>
      </c>
      <c r="F451" s="573" t="s">
        <v>592</v>
      </c>
      <c r="G451" s="561">
        <v>10000</v>
      </c>
      <c r="H451" s="578">
        <v>0</v>
      </c>
      <c r="I451" s="579">
        <v>0</v>
      </c>
      <c r="J451" s="580">
        <v>0</v>
      </c>
      <c r="K451" s="580">
        <v>0</v>
      </c>
      <c r="L451" s="578">
        <v>0</v>
      </c>
      <c r="M451" s="579">
        <v>0</v>
      </c>
      <c r="N451" s="578">
        <v>0</v>
      </c>
      <c r="O451" s="579">
        <v>0</v>
      </c>
      <c r="P451" s="578">
        <v>0</v>
      </c>
      <c r="Q451" s="560">
        <v>10000</v>
      </c>
      <c r="R451" s="489"/>
    </row>
    <row r="452" spans="1:18" s="1" customFormat="1" ht="14.45" customHeight="1" outlineLevel="2" x14ac:dyDescent="0.25">
      <c r="A452" s="557"/>
      <c r="B452" s="556">
        <v>27</v>
      </c>
      <c r="C452" s="557" t="s">
        <v>1827</v>
      </c>
      <c r="D452" s="557">
        <v>1</v>
      </c>
      <c r="E452" s="557">
        <v>132</v>
      </c>
      <c r="F452" s="573" t="s">
        <v>358</v>
      </c>
      <c r="G452" s="561"/>
      <c r="H452" s="578"/>
      <c r="I452" s="579"/>
      <c r="J452" s="580">
        <v>550259.36917669955</v>
      </c>
      <c r="K452" s="580"/>
      <c r="L452" s="578"/>
      <c r="M452" s="579"/>
      <c r="N452" s="578"/>
      <c r="O452" s="579"/>
      <c r="P452" s="578"/>
      <c r="Q452" s="560">
        <v>550259.36917669955</v>
      </c>
      <c r="R452" s="489"/>
    </row>
    <row r="453" spans="1:18" s="1" customFormat="1" ht="14.45" customHeight="1" outlineLevel="2" x14ac:dyDescent="0.25">
      <c r="A453" s="586"/>
      <c r="B453" s="587">
        <v>27</v>
      </c>
      <c r="C453" s="586" t="s">
        <v>1827</v>
      </c>
      <c r="D453" s="586" t="s">
        <v>1665</v>
      </c>
      <c r="E453" s="586">
        <v>132</v>
      </c>
      <c r="F453" s="588" t="s">
        <v>358</v>
      </c>
      <c r="G453" s="589">
        <v>48400.439036578711</v>
      </c>
      <c r="H453" s="590"/>
      <c r="I453" s="591"/>
      <c r="J453" s="592"/>
      <c r="K453" s="592"/>
      <c r="L453" s="590"/>
      <c r="M453" s="591"/>
      <c r="N453" s="590"/>
      <c r="O453" s="591"/>
      <c r="P453" s="590"/>
      <c r="Q453" s="593">
        <v>48400.439036578711</v>
      </c>
      <c r="R453" s="489"/>
    </row>
    <row r="454" spans="1:18" s="685" customFormat="1" ht="14.45" customHeight="1" outlineLevel="1" x14ac:dyDescent="0.25">
      <c r="A454" s="682"/>
      <c r="B454" s="671" t="s">
        <v>2157</v>
      </c>
      <c r="C454" s="682"/>
      <c r="D454" s="682"/>
      <c r="E454" s="682"/>
      <c r="F454" s="683"/>
      <c r="G454" s="653">
        <f t="shared" ref="G454:Q454" si="26">SUBTOTAL(9,G437:G453)</f>
        <v>1459102.6486365786</v>
      </c>
      <c r="H454" s="684">
        <f t="shared" si="26"/>
        <v>0</v>
      </c>
      <c r="I454" s="684">
        <f t="shared" si="26"/>
        <v>0</v>
      </c>
      <c r="J454" s="684">
        <f t="shared" si="26"/>
        <v>4201972.6335767005</v>
      </c>
      <c r="K454" s="684">
        <f t="shared" si="26"/>
        <v>0</v>
      </c>
      <c r="L454" s="684">
        <f t="shared" si="26"/>
        <v>0</v>
      </c>
      <c r="M454" s="684">
        <f t="shared" si="26"/>
        <v>0</v>
      </c>
      <c r="N454" s="684">
        <f t="shared" si="26"/>
        <v>0</v>
      </c>
      <c r="O454" s="684">
        <f t="shared" si="26"/>
        <v>0</v>
      </c>
      <c r="P454" s="684">
        <f t="shared" si="26"/>
        <v>0</v>
      </c>
      <c r="Q454" s="653">
        <f t="shared" si="26"/>
        <v>5661075.282213279</v>
      </c>
      <c r="R454" s="672"/>
    </row>
    <row r="455" spans="1:18" s="1" customFormat="1" ht="14.45" customHeight="1" outlineLevel="2" x14ac:dyDescent="0.25">
      <c r="A455" s="599">
        <v>386</v>
      </c>
      <c r="B455" s="600">
        <v>28</v>
      </c>
      <c r="C455" s="599" t="s">
        <v>1829</v>
      </c>
      <c r="D455" s="599" t="s">
        <v>1634</v>
      </c>
      <c r="E455" s="599">
        <v>211</v>
      </c>
      <c r="F455" s="601" t="s">
        <v>384</v>
      </c>
      <c r="G455" s="602">
        <v>8000</v>
      </c>
      <c r="H455" s="603"/>
      <c r="I455" s="604">
        <v>0</v>
      </c>
      <c r="J455" s="605">
        <v>0</v>
      </c>
      <c r="K455" s="605">
        <v>0</v>
      </c>
      <c r="L455" s="603">
        <v>0</v>
      </c>
      <c r="M455" s="604">
        <v>0</v>
      </c>
      <c r="N455" s="603">
        <v>0</v>
      </c>
      <c r="O455" s="604">
        <v>0</v>
      </c>
      <c r="P455" s="603">
        <v>0</v>
      </c>
      <c r="Q455" s="606">
        <v>8000</v>
      </c>
      <c r="R455" s="489"/>
    </row>
    <row r="456" spans="1:18" s="1" customFormat="1" ht="14.45" customHeight="1" outlineLevel="2" x14ac:dyDescent="0.25">
      <c r="A456" s="557">
        <v>387</v>
      </c>
      <c r="B456" s="556">
        <v>28</v>
      </c>
      <c r="C456" s="557" t="s">
        <v>1829</v>
      </c>
      <c r="D456" s="557" t="s">
        <v>1634</v>
      </c>
      <c r="E456" s="557">
        <v>212</v>
      </c>
      <c r="F456" s="573" t="s">
        <v>385</v>
      </c>
      <c r="G456" s="561">
        <v>8000</v>
      </c>
      <c r="H456" s="578"/>
      <c r="I456" s="579">
        <v>0</v>
      </c>
      <c r="J456" s="580">
        <v>0</v>
      </c>
      <c r="K456" s="580">
        <v>0</v>
      </c>
      <c r="L456" s="578">
        <v>0</v>
      </c>
      <c r="M456" s="579">
        <v>0</v>
      </c>
      <c r="N456" s="578">
        <v>0</v>
      </c>
      <c r="O456" s="579">
        <v>0</v>
      </c>
      <c r="P456" s="578">
        <v>0</v>
      </c>
      <c r="Q456" s="560">
        <v>8000</v>
      </c>
      <c r="R456" s="489"/>
    </row>
    <row r="457" spans="1:18" s="1" customFormat="1" ht="14.45" customHeight="1" outlineLevel="2" x14ac:dyDescent="0.25">
      <c r="A457" s="557">
        <v>388</v>
      </c>
      <c r="B457" s="556">
        <v>28</v>
      </c>
      <c r="C457" s="557" t="s">
        <v>1829</v>
      </c>
      <c r="D457" s="557" t="s">
        <v>1634</v>
      </c>
      <c r="E457" s="557">
        <v>214</v>
      </c>
      <c r="F457" s="573" t="s">
        <v>387</v>
      </c>
      <c r="G457" s="561">
        <v>800</v>
      </c>
      <c r="H457" s="578"/>
      <c r="I457" s="579">
        <v>0</v>
      </c>
      <c r="J457" s="580">
        <v>0</v>
      </c>
      <c r="K457" s="580">
        <v>0</v>
      </c>
      <c r="L457" s="578">
        <v>0</v>
      </c>
      <c r="M457" s="579">
        <v>0</v>
      </c>
      <c r="N457" s="578">
        <v>0</v>
      </c>
      <c r="O457" s="579">
        <v>0</v>
      </c>
      <c r="P457" s="578">
        <v>0</v>
      </c>
      <c r="Q457" s="560">
        <v>800</v>
      </c>
      <c r="R457" s="489"/>
    </row>
    <row r="458" spans="1:18" s="1" customFormat="1" ht="14.45" customHeight="1" outlineLevel="2" x14ac:dyDescent="0.25">
      <c r="A458" s="557">
        <v>389</v>
      </c>
      <c r="B458" s="556">
        <v>28</v>
      </c>
      <c r="C458" s="557" t="s">
        <v>1829</v>
      </c>
      <c r="D458" s="557" t="s">
        <v>1634</v>
      </c>
      <c r="E458" s="557">
        <v>249</v>
      </c>
      <c r="F458" s="573" t="s">
        <v>415</v>
      </c>
      <c r="G458" s="561">
        <v>30000</v>
      </c>
      <c r="H458" s="578"/>
      <c r="I458" s="579">
        <v>0</v>
      </c>
      <c r="J458" s="580">
        <v>0</v>
      </c>
      <c r="K458" s="580">
        <v>0</v>
      </c>
      <c r="L458" s="578">
        <v>0</v>
      </c>
      <c r="M458" s="579">
        <v>0</v>
      </c>
      <c r="N458" s="578">
        <v>0</v>
      </c>
      <c r="O458" s="579">
        <v>0</v>
      </c>
      <c r="P458" s="578">
        <v>0</v>
      </c>
      <c r="Q458" s="560">
        <v>30000</v>
      </c>
      <c r="R458" s="489"/>
    </row>
    <row r="459" spans="1:18" s="1" customFormat="1" ht="14.45" customHeight="1" outlineLevel="2" x14ac:dyDescent="0.25">
      <c r="A459" s="557">
        <v>390</v>
      </c>
      <c r="B459" s="556">
        <v>28</v>
      </c>
      <c r="C459" s="557" t="s">
        <v>1829</v>
      </c>
      <c r="D459" s="557" t="s">
        <v>1634</v>
      </c>
      <c r="E459" s="557">
        <v>261</v>
      </c>
      <c r="F459" s="573" t="s">
        <v>425</v>
      </c>
      <c r="G459" s="561">
        <v>50000</v>
      </c>
      <c r="H459" s="578"/>
      <c r="I459" s="579">
        <v>0</v>
      </c>
      <c r="J459" s="580">
        <v>0</v>
      </c>
      <c r="K459" s="580">
        <v>0</v>
      </c>
      <c r="L459" s="578">
        <v>0</v>
      </c>
      <c r="M459" s="579">
        <v>0</v>
      </c>
      <c r="N459" s="578">
        <v>0</v>
      </c>
      <c r="O459" s="579">
        <v>0</v>
      </c>
      <c r="P459" s="578">
        <v>0</v>
      </c>
      <c r="Q459" s="560">
        <v>50000</v>
      </c>
      <c r="R459" s="489"/>
    </row>
    <row r="460" spans="1:18" s="1" customFormat="1" ht="14.45" customHeight="1" outlineLevel="2" x14ac:dyDescent="0.25">
      <c r="A460" s="557">
        <v>391</v>
      </c>
      <c r="B460" s="556">
        <v>28</v>
      </c>
      <c r="C460" s="557" t="s">
        <v>1829</v>
      </c>
      <c r="D460" s="557" t="s">
        <v>1634</v>
      </c>
      <c r="E460" s="557">
        <v>296</v>
      </c>
      <c r="F460" s="573" t="s">
        <v>445</v>
      </c>
      <c r="G460" s="561">
        <v>35000</v>
      </c>
      <c r="H460" s="578"/>
      <c r="I460" s="579">
        <v>0</v>
      </c>
      <c r="J460" s="580">
        <v>0</v>
      </c>
      <c r="K460" s="580">
        <v>0</v>
      </c>
      <c r="L460" s="578">
        <v>0</v>
      </c>
      <c r="M460" s="579">
        <v>0</v>
      </c>
      <c r="N460" s="578">
        <v>0</v>
      </c>
      <c r="O460" s="579">
        <v>0</v>
      </c>
      <c r="P460" s="578">
        <v>0</v>
      </c>
      <c r="Q460" s="560">
        <v>35000</v>
      </c>
      <c r="R460" s="489"/>
    </row>
    <row r="461" spans="1:18" s="1" customFormat="1" ht="14.45" customHeight="1" outlineLevel="2" x14ac:dyDescent="0.25">
      <c r="A461" s="557">
        <v>392</v>
      </c>
      <c r="B461" s="556">
        <v>28</v>
      </c>
      <c r="C461" s="557" t="s">
        <v>1829</v>
      </c>
      <c r="D461" s="557" t="s">
        <v>1635</v>
      </c>
      <c r="E461" s="557">
        <v>314</v>
      </c>
      <c r="F461" s="573" t="s">
        <v>451</v>
      </c>
      <c r="G461" s="561">
        <v>12000</v>
      </c>
      <c r="H461" s="578"/>
      <c r="I461" s="579">
        <v>0</v>
      </c>
      <c r="J461" s="580">
        <v>0</v>
      </c>
      <c r="K461" s="580">
        <v>0</v>
      </c>
      <c r="L461" s="578">
        <v>0</v>
      </c>
      <c r="M461" s="579">
        <v>0</v>
      </c>
      <c r="N461" s="578">
        <v>0</v>
      </c>
      <c r="O461" s="579">
        <v>0</v>
      </c>
      <c r="P461" s="578">
        <v>0</v>
      </c>
      <c r="Q461" s="560">
        <v>12000</v>
      </c>
      <c r="R461" s="489"/>
    </row>
    <row r="462" spans="1:18" s="1" customFormat="1" ht="14.45" customHeight="1" outlineLevel="2" x14ac:dyDescent="0.25">
      <c r="A462" s="557">
        <v>393</v>
      </c>
      <c r="B462" s="556">
        <v>28</v>
      </c>
      <c r="C462" s="557" t="s">
        <v>1829</v>
      </c>
      <c r="D462" s="557" t="s">
        <v>1635</v>
      </c>
      <c r="E462" s="557">
        <v>334</v>
      </c>
      <c r="F462" s="573" t="s">
        <v>471</v>
      </c>
      <c r="G462" s="561">
        <v>10000</v>
      </c>
      <c r="H462" s="578"/>
      <c r="I462" s="579">
        <v>0</v>
      </c>
      <c r="J462" s="580">
        <v>0</v>
      </c>
      <c r="K462" s="580">
        <v>0</v>
      </c>
      <c r="L462" s="578">
        <v>0</v>
      </c>
      <c r="M462" s="579">
        <v>0</v>
      </c>
      <c r="N462" s="578">
        <v>0</v>
      </c>
      <c r="O462" s="579">
        <v>0</v>
      </c>
      <c r="P462" s="578">
        <v>0</v>
      </c>
      <c r="Q462" s="560">
        <v>10000</v>
      </c>
      <c r="R462" s="489"/>
    </row>
    <row r="463" spans="1:18" s="1" customFormat="1" ht="14.45" customHeight="1" outlineLevel="2" x14ac:dyDescent="0.25">
      <c r="A463" s="557">
        <v>394</v>
      </c>
      <c r="B463" s="556">
        <v>28</v>
      </c>
      <c r="C463" s="557" t="s">
        <v>1829</v>
      </c>
      <c r="D463" s="557" t="s">
        <v>1635</v>
      </c>
      <c r="E463" s="557">
        <v>351</v>
      </c>
      <c r="F463" s="573" t="s">
        <v>488</v>
      </c>
      <c r="G463" s="561">
        <v>10000</v>
      </c>
      <c r="H463" s="578"/>
      <c r="I463" s="579">
        <v>0</v>
      </c>
      <c r="J463" s="580">
        <v>0</v>
      </c>
      <c r="K463" s="580">
        <v>0</v>
      </c>
      <c r="L463" s="578">
        <v>0</v>
      </c>
      <c r="M463" s="579">
        <v>0</v>
      </c>
      <c r="N463" s="578">
        <v>0</v>
      </c>
      <c r="O463" s="579">
        <v>0</v>
      </c>
      <c r="P463" s="578">
        <v>0</v>
      </c>
      <c r="Q463" s="560">
        <v>10000</v>
      </c>
      <c r="R463" s="489"/>
    </row>
    <row r="464" spans="1:18" s="1" customFormat="1" ht="14.45" customHeight="1" outlineLevel="2" x14ac:dyDescent="0.25">
      <c r="A464" s="557">
        <v>395</v>
      </c>
      <c r="B464" s="556">
        <v>28</v>
      </c>
      <c r="C464" s="557" t="s">
        <v>1829</v>
      </c>
      <c r="D464" s="557" t="s">
        <v>1635</v>
      </c>
      <c r="E464" s="557">
        <v>353</v>
      </c>
      <c r="F464" s="573" t="s">
        <v>490</v>
      </c>
      <c r="G464" s="561">
        <v>1500</v>
      </c>
      <c r="H464" s="578"/>
      <c r="I464" s="579">
        <v>0</v>
      </c>
      <c r="J464" s="580">
        <v>0</v>
      </c>
      <c r="K464" s="580">
        <v>0</v>
      </c>
      <c r="L464" s="578">
        <v>0</v>
      </c>
      <c r="M464" s="579">
        <v>0</v>
      </c>
      <c r="N464" s="578">
        <v>0</v>
      </c>
      <c r="O464" s="579">
        <v>0</v>
      </c>
      <c r="P464" s="578">
        <v>0</v>
      </c>
      <c r="Q464" s="560">
        <v>1500</v>
      </c>
      <c r="R464" s="489"/>
    </row>
    <row r="465" spans="1:18" s="1" customFormat="1" ht="14.45" customHeight="1" outlineLevel="2" x14ac:dyDescent="0.25">
      <c r="A465" s="557">
        <v>396</v>
      </c>
      <c r="B465" s="556">
        <v>28</v>
      </c>
      <c r="C465" s="557" t="s">
        <v>1829</v>
      </c>
      <c r="D465" s="557" t="s">
        <v>1635</v>
      </c>
      <c r="E465" s="557">
        <v>355</v>
      </c>
      <c r="F465" s="573" t="s">
        <v>492</v>
      </c>
      <c r="G465" s="561">
        <v>25000</v>
      </c>
      <c r="H465" s="578"/>
      <c r="I465" s="579">
        <v>0</v>
      </c>
      <c r="J465" s="580">
        <v>0</v>
      </c>
      <c r="K465" s="580">
        <v>0</v>
      </c>
      <c r="L465" s="578">
        <v>0</v>
      </c>
      <c r="M465" s="579">
        <v>0</v>
      </c>
      <c r="N465" s="578">
        <v>0</v>
      </c>
      <c r="O465" s="579">
        <v>0</v>
      </c>
      <c r="P465" s="578">
        <v>0</v>
      </c>
      <c r="Q465" s="560">
        <v>25000</v>
      </c>
      <c r="R465" s="489"/>
    </row>
    <row r="466" spans="1:18" s="1" customFormat="1" ht="14.45" customHeight="1" outlineLevel="2" x14ac:dyDescent="0.25">
      <c r="A466" s="557">
        <v>397</v>
      </c>
      <c r="B466" s="556">
        <v>28</v>
      </c>
      <c r="C466" s="557" t="s">
        <v>1829</v>
      </c>
      <c r="D466" s="557" t="s">
        <v>1635</v>
      </c>
      <c r="E466" s="557">
        <v>361</v>
      </c>
      <c r="F466" s="573" t="s">
        <v>498</v>
      </c>
      <c r="G466" s="561">
        <v>20000</v>
      </c>
      <c r="H466" s="578"/>
      <c r="I466" s="579">
        <v>0</v>
      </c>
      <c r="J466" s="580">
        <v>0</v>
      </c>
      <c r="K466" s="580">
        <v>0</v>
      </c>
      <c r="L466" s="578">
        <v>0</v>
      </c>
      <c r="M466" s="579">
        <v>0</v>
      </c>
      <c r="N466" s="578">
        <v>0</v>
      </c>
      <c r="O466" s="579">
        <v>0</v>
      </c>
      <c r="P466" s="578">
        <v>0</v>
      </c>
      <c r="Q466" s="560">
        <v>20000</v>
      </c>
      <c r="R466" s="489"/>
    </row>
    <row r="467" spans="1:18" s="1" customFormat="1" ht="14.45" customHeight="1" outlineLevel="2" x14ac:dyDescent="0.25">
      <c r="A467" s="557">
        <v>398</v>
      </c>
      <c r="B467" s="556">
        <v>28</v>
      </c>
      <c r="C467" s="557" t="s">
        <v>1829</v>
      </c>
      <c r="D467" s="557" t="s">
        <v>1635</v>
      </c>
      <c r="E467" s="557">
        <v>372</v>
      </c>
      <c r="F467" s="573" t="s">
        <v>507</v>
      </c>
      <c r="G467" s="561">
        <v>5000</v>
      </c>
      <c r="H467" s="578"/>
      <c r="I467" s="579">
        <v>0</v>
      </c>
      <c r="J467" s="580">
        <v>0</v>
      </c>
      <c r="K467" s="580">
        <v>0</v>
      </c>
      <c r="L467" s="578">
        <v>0</v>
      </c>
      <c r="M467" s="579">
        <v>0</v>
      </c>
      <c r="N467" s="578">
        <v>0</v>
      </c>
      <c r="O467" s="579">
        <v>0</v>
      </c>
      <c r="P467" s="578">
        <v>0</v>
      </c>
      <c r="Q467" s="560">
        <v>5000</v>
      </c>
      <c r="R467" s="489"/>
    </row>
    <row r="468" spans="1:18" s="1" customFormat="1" ht="14.45" customHeight="1" outlineLevel="2" x14ac:dyDescent="0.25">
      <c r="A468" s="557">
        <v>399</v>
      </c>
      <c r="B468" s="556">
        <v>28</v>
      </c>
      <c r="C468" s="557" t="s">
        <v>1829</v>
      </c>
      <c r="D468" s="557" t="s">
        <v>1635</v>
      </c>
      <c r="E468" s="557">
        <v>375</v>
      </c>
      <c r="F468" s="573" t="s">
        <v>510</v>
      </c>
      <c r="G468" s="561">
        <v>5000</v>
      </c>
      <c r="H468" s="578"/>
      <c r="I468" s="579">
        <v>0</v>
      </c>
      <c r="J468" s="580">
        <v>0</v>
      </c>
      <c r="K468" s="580">
        <v>0</v>
      </c>
      <c r="L468" s="578">
        <v>0</v>
      </c>
      <c r="M468" s="579">
        <v>0</v>
      </c>
      <c r="N468" s="578">
        <v>0</v>
      </c>
      <c r="O468" s="579">
        <v>0</v>
      </c>
      <c r="P468" s="578">
        <v>0</v>
      </c>
      <c r="Q468" s="560">
        <v>5000</v>
      </c>
      <c r="R468" s="489"/>
    </row>
    <row r="469" spans="1:18" s="1" customFormat="1" ht="14.45" customHeight="1" outlineLevel="2" x14ac:dyDescent="0.25">
      <c r="A469" s="586">
        <v>400</v>
      </c>
      <c r="B469" s="587">
        <v>28</v>
      </c>
      <c r="C469" s="586" t="s">
        <v>1829</v>
      </c>
      <c r="D469" s="586" t="s">
        <v>1636</v>
      </c>
      <c r="E469" s="586">
        <v>515</v>
      </c>
      <c r="F469" s="588" t="s">
        <v>592</v>
      </c>
      <c r="G469" s="589">
        <v>8000</v>
      </c>
      <c r="H469" s="590"/>
      <c r="I469" s="591">
        <v>0</v>
      </c>
      <c r="J469" s="592">
        <v>0</v>
      </c>
      <c r="K469" s="592">
        <v>0</v>
      </c>
      <c r="L469" s="590">
        <v>0</v>
      </c>
      <c r="M469" s="591">
        <v>0</v>
      </c>
      <c r="N469" s="590">
        <v>0</v>
      </c>
      <c r="O469" s="591">
        <v>0</v>
      </c>
      <c r="P469" s="590">
        <v>0</v>
      </c>
      <c r="Q469" s="593">
        <v>8000</v>
      </c>
      <c r="R469" s="489"/>
    </row>
    <row r="470" spans="1:18" s="685" customFormat="1" ht="14.45" customHeight="1" outlineLevel="1" x14ac:dyDescent="0.25">
      <c r="A470" s="682"/>
      <c r="B470" s="671" t="s">
        <v>2158</v>
      </c>
      <c r="C470" s="682"/>
      <c r="D470" s="682"/>
      <c r="E470" s="682"/>
      <c r="F470" s="683"/>
      <c r="G470" s="653">
        <f t="shared" ref="G470:Q470" si="27">SUBTOTAL(9,G455:G469)</f>
        <v>228300</v>
      </c>
      <c r="H470" s="684">
        <f t="shared" si="27"/>
        <v>0</v>
      </c>
      <c r="I470" s="684">
        <f t="shared" si="27"/>
        <v>0</v>
      </c>
      <c r="J470" s="684">
        <f t="shared" si="27"/>
        <v>0</v>
      </c>
      <c r="K470" s="684">
        <f t="shared" si="27"/>
        <v>0</v>
      </c>
      <c r="L470" s="684">
        <f t="shared" si="27"/>
        <v>0</v>
      </c>
      <c r="M470" s="684">
        <f t="shared" si="27"/>
        <v>0</v>
      </c>
      <c r="N470" s="684">
        <f t="shared" si="27"/>
        <v>0</v>
      </c>
      <c r="O470" s="684">
        <f t="shared" si="27"/>
        <v>0</v>
      </c>
      <c r="P470" s="684">
        <f t="shared" si="27"/>
        <v>0</v>
      </c>
      <c r="Q470" s="653">
        <f t="shared" si="27"/>
        <v>228300</v>
      </c>
      <c r="R470" s="672"/>
    </row>
    <row r="471" spans="1:18" s="1" customFormat="1" ht="14.45" customHeight="1" outlineLevel="2" x14ac:dyDescent="0.25">
      <c r="A471" s="599">
        <v>401</v>
      </c>
      <c r="B471" s="600">
        <v>29</v>
      </c>
      <c r="C471" s="599" t="s">
        <v>1824</v>
      </c>
      <c r="D471" s="599" t="s">
        <v>1634</v>
      </c>
      <c r="E471" s="599">
        <v>211</v>
      </c>
      <c r="F471" s="601" t="s">
        <v>384</v>
      </c>
      <c r="G471" s="602">
        <v>6000</v>
      </c>
      <c r="H471" s="603"/>
      <c r="I471" s="604">
        <v>0</v>
      </c>
      <c r="J471" s="605">
        <v>0</v>
      </c>
      <c r="K471" s="605">
        <v>0</v>
      </c>
      <c r="L471" s="603">
        <v>0</v>
      </c>
      <c r="M471" s="604">
        <v>0</v>
      </c>
      <c r="N471" s="603">
        <v>0</v>
      </c>
      <c r="O471" s="604">
        <v>0</v>
      </c>
      <c r="P471" s="603">
        <v>0</v>
      </c>
      <c r="Q471" s="606">
        <v>6000</v>
      </c>
      <c r="R471" s="489"/>
    </row>
    <row r="472" spans="1:18" s="1" customFormat="1" ht="14.45" customHeight="1" outlineLevel="2" x14ac:dyDescent="0.25">
      <c r="A472" s="557">
        <v>402</v>
      </c>
      <c r="B472" s="556">
        <v>29</v>
      </c>
      <c r="C472" s="557" t="s">
        <v>1824</v>
      </c>
      <c r="D472" s="557" t="s">
        <v>1634</v>
      </c>
      <c r="E472" s="557">
        <v>212</v>
      </c>
      <c r="F472" s="573" t="s">
        <v>385</v>
      </c>
      <c r="G472" s="561">
        <v>9600</v>
      </c>
      <c r="H472" s="578"/>
      <c r="I472" s="579">
        <v>0</v>
      </c>
      <c r="J472" s="580">
        <v>0</v>
      </c>
      <c r="K472" s="580">
        <v>0</v>
      </c>
      <c r="L472" s="578">
        <v>0</v>
      </c>
      <c r="M472" s="579">
        <v>0</v>
      </c>
      <c r="N472" s="578">
        <v>0</v>
      </c>
      <c r="O472" s="579">
        <v>0</v>
      </c>
      <c r="P472" s="578">
        <v>0</v>
      </c>
      <c r="Q472" s="560">
        <v>9600</v>
      </c>
      <c r="R472" s="489"/>
    </row>
    <row r="473" spans="1:18" s="1" customFormat="1" ht="14.45" customHeight="1" outlineLevel="2" x14ac:dyDescent="0.25">
      <c r="A473" s="557">
        <v>403</v>
      </c>
      <c r="B473" s="556">
        <v>29</v>
      </c>
      <c r="C473" s="557" t="s">
        <v>1824</v>
      </c>
      <c r="D473" s="557" t="s">
        <v>1634</v>
      </c>
      <c r="E473" s="557">
        <v>214</v>
      </c>
      <c r="F473" s="573" t="s">
        <v>387</v>
      </c>
      <c r="G473" s="561">
        <v>800</v>
      </c>
      <c r="H473" s="578"/>
      <c r="I473" s="579">
        <v>0</v>
      </c>
      <c r="J473" s="580">
        <v>0</v>
      </c>
      <c r="K473" s="580">
        <v>0</v>
      </c>
      <c r="L473" s="578">
        <v>0</v>
      </c>
      <c r="M473" s="579">
        <v>0</v>
      </c>
      <c r="N473" s="578">
        <v>0</v>
      </c>
      <c r="O473" s="579">
        <v>0</v>
      </c>
      <c r="P473" s="578">
        <v>0</v>
      </c>
      <c r="Q473" s="560">
        <v>800</v>
      </c>
      <c r="R473" s="489"/>
    </row>
    <row r="474" spans="1:18" s="1" customFormat="1" ht="14.45" customHeight="1" outlineLevel="2" x14ac:dyDescent="0.25">
      <c r="A474" s="557">
        <v>404</v>
      </c>
      <c r="B474" s="556">
        <v>29</v>
      </c>
      <c r="C474" s="557" t="s">
        <v>1824</v>
      </c>
      <c r="D474" s="557" t="s">
        <v>1634</v>
      </c>
      <c r="E474" s="557">
        <v>216</v>
      </c>
      <c r="F474" s="573" t="s">
        <v>389</v>
      </c>
      <c r="G474" s="561">
        <v>7000</v>
      </c>
      <c r="H474" s="578"/>
      <c r="I474" s="579">
        <v>0</v>
      </c>
      <c r="J474" s="580">
        <v>0</v>
      </c>
      <c r="K474" s="580">
        <v>0</v>
      </c>
      <c r="L474" s="578">
        <v>0</v>
      </c>
      <c r="M474" s="579">
        <v>0</v>
      </c>
      <c r="N474" s="578">
        <v>0</v>
      </c>
      <c r="O474" s="579">
        <v>0</v>
      </c>
      <c r="P474" s="578">
        <v>0</v>
      </c>
      <c r="Q474" s="560">
        <v>7000</v>
      </c>
      <c r="R474" s="489"/>
    </row>
    <row r="475" spans="1:18" s="1" customFormat="1" ht="14.45" customHeight="1" outlineLevel="2" x14ac:dyDescent="0.25">
      <c r="A475" s="557">
        <v>405</v>
      </c>
      <c r="B475" s="556">
        <v>29</v>
      </c>
      <c r="C475" s="557" t="s">
        <v>1824</v>
      </c>
      <c r="D475" s="557" t="s">
        <v>1634</v>
      </c>
      <c r="E475" s="557">
        <v>261</v>
      </c>
      <c r="F475" s="573" t="s">
        <v>425</v>
      </c>
      <c r="G475" s="561">
        <v>100000</v>
      </c>
      <c r="H475" s="578"/>
      <c r="I475" s="579">
        <v>0</v>
      </c>
      <c r="J475" s="580">
        <v>0</v>
      </c>
      <c r="K475" s="580">
        <v>0</v>
      </c>
      <c r="L475" s="578">
        <v>0</v>
      </c>
      <c r="M475" s="579">
        <v>0</v>
      </c>
      <c r="N475" s="578">
        <v>0</v>
      </c>
      <c r="O475" s="579">
        <v>0</v>
      </c>
      <c r="P475" s="578">
        <v>0</v>
      </c>
      <c r="Q475" s="560">
        <v>100000</v>
      </c>
      <c r="R475" s="489"/>
    </row>
    <row r="476" spans="1:18" s="1" customFormat="1" ht="14.45" customHeight="1" outlineLevel="2" x14ac:dyDescent="0.25">
      <c r="A476" s="557">
        <v>406</v>
      </c>
      <c r="B476" s="556">
        <v>29</v>
      </c>
      <c r="C476" s="557" t="s">
        <v>1824</v>
      </c>
      <c r="D476" s="557" t="s">
        <v>1635</v>
      </c>
      <c r="E476" s="557">
        <v>351</v>
      </c>
      <c r="F476" s="573" t="s">
        <v>488</v>
      </c>
      <c r="G476" s="561">
        <v>20000</v>
      </c>
      <c r="H476" s="578"/>
      <c r="I476" s="579">
        <v>0</v>
      </c>
      <c r="J476" s="580">
        <v>0</v>
      </c>
      <c r="K476" s="580">
        <v>0</v>
      </c>
      <c r="L476" s="578">
        <v>0</v>
      </c>
      <c r="M476" s="579">
        <v>0</v>
      </c>
      <c r="N476" s="578">
        <v>0</v>
      </c>
      <c r="O476" s="579">
        <v>0</v>
      </c>
      <c r="P476" s="578">
        <v>0</v>
      </c>
      <c r="Q476" s="560">
        <v>20000</v>
      </c>
      <c r="R476" s="489"/>
    </row>
    <row r="477" spans="1:18" s="1" customFormat="1" ht="14.45" customHeight="1" outlineLevel="2" x14ac:dyDescent="0.25">
      <c r="A477" s="557">
        <v>407</v>
      </c>
      <c r="B477" s="556">
        <v>29</v>
      </c>
      <c r="C477" s="557" t="s">
        <v>1824</v>
      </c>
      <c r="D477" s="557" t="s">
        <v>1635</v>
      </c>
      <c r="E477" s="557">
        <v>353</v>
      </c>
      <c r="F477" s="573" t="s">
        <v>490</v>
      </c>
      <c r="G477" s="561">
        <v>3000</v>
      </c>
      <c r="H477" s="578"/>
      <c r="I477" s="579">
        <v>0</v>
      </c>
      <c r="J477" s="580">
        <v>0</v>
      </c>
      <c r="K477" s="580">
        <v>0</v>
      </c>
      <c r="L477" s="578">
        <v>0</v>
      </c>
      <c r="M477" s="579">
        <v>0</v>
      </c>
      <c r="N477" s="578">
        <v>0</v>
      </c>
      <c r="O477" s="579">
        <v>0</v>
      </c>
      <c r="P477" s="578">
        <v>0</v>
      </c>
      <c r="Q477" s="560">
        <v>3000</v>
      </c>
      <c r="R477" s="489"/>
    </row>
    <row r="478" spans="1:18" s="1" customFormat="1" ht="14.45" customHeight="1" outlineLevel="2" x14ac:dyDescent="0.25">
      <c r="A478" s="557">
        <v>408</v>
      </c>
      <c r="B478" s="556">
        <v>29</v>
      </c>
      <c r="C478" s="557" t="s">
        <v>1824</v>
      </c>
      <c r="D478" s="557" t="s">
        <v>1635</v>
      </c>
      <c r="E478" s="557">
        <v>355</v>
      </c>
      <c r="F478" s="573" t="s">
        <v>492</v>
      </c>
      <c r="G478" s="561">
        <v>25000</v>
      </c>
      <c r="H478" s="578"/>
      <c r="I478" s="579">
        <v>0</v>
      </c>
      <c r="J478" s="580">
        <v>0</v>
      </c>
      <c r="K478" s="580">
        <v>0</v>
      </c>
      <c r="L478" s="578">
        <v>0</v>
      </c>
      <c r="M478" s="579">
        <v>0</v>
      </c>
      <c r="N478" s="578">
        <v>0</v>
      </c>
      <c r="O478" s="579">
        <v>0</v>
      </c>
      <c r="P478" s="578">
        <v>0</v>
      </c>
      <c r="Q478" s="560">
        <v>25000</v>
      </c>
      <c r="R478" s="489"/>
    </row>
    <row r="479" spans="1:18" s="1" customFormat="1" ht="14.45" customHeight="1" outlineLevel="2" x14ac:dyDescent="0.25">
      <c r="A479" s="557">
        <v>409</v>
      </c>
      <c r="B479" s="556">
        <v>29</v>
      </c>
      <c r="C479" s="557" t="s">
        <v>1824</v>
      </c>
      <c r="D479" s="557" t="s">
        <v>1635</v>
      </c>
      <c r="E479" s="557">
        <v>372</v>
      </c>
      <c r="F479" s="573" t="s">
        <v>507</v>
      </c>
      <c r="G479" s="561">
        <v>5000</v>
      </c>
      <c r="H479" s="578"/>
      <c r="I479" s="579">
        <v>0</v>
      </c>
      <c r="J479" s="580">
        <v>0</v>
      </c>
      <c r="K479" s="580">
        <v>0</v>
      </c>
      <c r="L479" s="578">
        <v>0</v>
      </c>
      <c r="M479" s="579">
        <v>0</v>
      </c>
      <c r="N479" s="578">
        <v>0</v>
      </c>
      <c r="O479" s="579">
        <v>0</v>
      </c>
      <c r="P479" s="578">
        <v>0</v>
      </c>
      <c r="Q479" s="560">
        <v>5000</v>
      </c>
      <c r="R479" s="489"/>
    </row>
    <row r="480" spans="1:18" s="1" customFormat="1" ht="14.45" customHeight="1" outlineLevel="2" x14ac:dyDescent="0.25">
      <c r="A480" s="557">
        <v>410</v>
      </c>
      <c r="B480" s="556">
        <v>29</v>
      </c>
      <c r="C480" s="557" t="s">
        <v>1824</v>
      </c>
      <c r="D480" s="557" t="s">
        <v>1635</v>
      </c>
      <c r="E480" s="557">
        <v>375</v>
      </c>
      <c r="F480" s="573" t="s">
        <v>510</v>
      </c>
      <c r="G480" s="561">
        <v>5000</v>
      </c>
      <c r="H480" s="578"/>
      <c r="I480" s="579">
        <v>0</v>
      </c>
      <c r="J480" s="580">
        <v>0</v>
      </c>
      <c r="K480" s="580">
        <v>0</v>
      </c>
      <c r="L480" s="578">
        <v>0</v>
      </c>
      <c r="M480" s="579">
        <v>0</v>
      </c>
      <c r="N480" s="578">
        <v>0</v>
      </c>
      <c r="O480" s="579">
        <v>0</v>
      </c>
      <c r="P480" s="578">
        <v>0</v>
      </c>
      <c r="Q480" s="560">
        <v>5000</v>
      </c>
      <c r="R480" s="489"/>
    </row>
    <row r="481" spans="1:18" s="1" customFormat="1" ht="14.45" customHeight="1" outlineLevel="2" x14ac:dyDescent="0.25">
      <c r="A481" s="557">
        <v>411</v>
      </c>
      <c r="B481" s="556">
        <v>29</v>
      </c>
      <c r="C481" s="557" t="s">
        <v>1824</v>
      </c>
      <c r="D481" s="557" t="s">
        <v>1636</v>
      </c>
      <c r="E481" s="557">
        <v>511</v>
      </c>
      <c r="F481" s="573" t="s">
        <v>588</v>
      </c>
      <c r="G481" s="561">
        <v>6000</v>
      </c>
      <c r="H481" s="578"/>
      <c r="I481" s="579">
        <v>0</v>
      </c>
      <c r="J481" s="580">
        <v>0</v>
      </c>
      <c r="K481" s="580">
        <v>0</v>
      </c>
      <c r="L481" s="578">
        <v>0</v>
      </c>
      <c r="M481" s="579">
        <v>0</v>
      </c>
      <c r="N481" s="578">
        <v>0</v>
      </c>
      <c r="O481" s="579">
        <v>0</v>
      </c>
      <c r="P481" s="578">
        <v>0</v>
      </c>
      <c r="Q481" s="560">
        <v>6000</v>
      </c>
      <c r="R481" s="489"/>
    </row>
    <row r="482" spans="1:18" s="1" customFormat="1" ht="14.45" customHeight="1" outlineLevel="2" x14ac:dyDescent="0.25">
      <c r="A482" s="586">
        <v>412</v>
      </c>
      <c r="B482" s="587">
        <v>29</v>
      </c>
      <c r="C482" s="586" t="s">
        <v>1824</v>
      </c>
      <c r="D482" s="586" t="s">
        <v>1636</v>
      </c>
      <c r="E482" s="586">
        <v>515</v>
      </c>
      <c r="F482" s="588" t="s">
        <v>592</v>
      </c>
      <c r="G482" s="589">
        <v>8000</v>
      </c>
      <c r="H482" s="590"/>
      <c r="I482" s="591">
        <v>0</v>
      </c>
      <c r="J482" s="592">
        <v>0</v>
      </c>
      <c r="K482" s="592">
        <v>0</v>
      </c>
      <c r="L482" s="590">
        <v>0</v>
      </c>
      <c r="M482" s="591">
        <v>0</v>
      </c>
      <c r="N482" s="590">
        <v>0</v>
      </c>
      <c r="O482" s="591">
        <v>0</v>
      </c>
      <c r="P482" s="590">
        <v>0</v>
      </c>
      <c r="Q482" s="593">
        <v>8000</v>
      </c>
      <c r="R482" s="489"/>
    </row>
    <row r="483" spans="1:18" s="685" customFormat="1" ht="14.45" customHeight="1" outlineLevel="1" x14ac:dyDescent="0.25">
      <c r="A483" s="682"/>
      <c r="B483" s="671" t="s">
        <v>2159</v>
      </c>
      <c r="C483" s="682"/>
      <c r="D483" s="682"/>
      <c r="E483" s="682"/>
      <c r="F483" s="683"/>
      <c r="G483" s="653">
        <f t="shared" ref="G483:Q483" si="28">SUBTOTAL(9,G471:G482)</f>
        <v>195400</v>
      </c>
      <c r="H483" s="684">
        <f t="shared" si="28"/>
        <v>0</v>
      </c>
      <c r="I483" s="684">
        <f t="shared" si="28"/>
        <v>0</v>
      </c>
      <c r="J483" s="684">
        <f t="shared" si="28"/>
        <v>0</v>
      </c>
      <c r="K483" s="684">
        <f t="shared" si="28"/>
        <v>0</v>
      </c>
      <c r="L483" s="684">
        <f t="shared" si="28"/>
        <v>0</v>
      </c>
      <c r="M483" s="684">
        <f t="shared" si="28"/>
        <v>0</v>
      </c>
      <c r="N483" s="684">
        <f t="shared" si="28"/>
        <v>0</v>
      </c>
      <c r="O483" s="684">
        <f t="shared" si="28"/>
        <v>0</v>
      </c>
      <c r="P483" s="684">
        <f t="shared" si="28"/>
        <v>0</v>
      </c>
      <c r="Q483" s="653">
        <f t="shared" si="28"/>
        <v>195400</v>
      </c>
      <c r="R483" s="672"/>
    </row>
    <row r="484" spans="1:18" s="1" customFormat="1" ht="14.45" customHeight="1" outlineLevel="2" x14ac:dyDescent="0.25">
      <c r="A484" s="599">
        <v>413</v>
      </c>
      <c r="B484" s="600">
        <v>30</v>
      </c>
      <c r="C484" s="599" t="s">
        <v>1813</v>
      </c>
      <c r="D484" s="599" t="s">
        <v>1634</v>
      </c>
      <c r="E484" s="599">
        <v>211</v>
      </c>
      <c r="F484" s="601" t="s">
        <v>384</v>
      </c>
      <c r="G484" s="602">
        <v>12000</v>
      </c>
      <c r="H484" s="603"/>
      <c r="I484" s="604">
        <v>0</v>
      </c>
      <c r="J484" s="605">
        <v>0</v>
      </c>
      <c r="K484" s="605">
        <v>0</v>
      </c>
      <c r="L484" s="603">
        <v>0</v>
      </c>
      <c r="M484" s="604">
        <v>0</v>
      </c>
      <c r="N484" s="603">
        <v>0</v>
      </c>
      <c r="O484" s="604">
        <v>0</v>
      </c>
      <c r="P484" s="603">
        <v>0</v>
      </c>
      <c r="Q484" s="606">
        <v>12000</v>
      </c>
      <c r="R484" s="489"/>
    </row>
    <row r="485" spans="1:18" s="1" customFormat="1" ht="14.45" customHeight="1" outlineLevel="2" x14ac:dyDescent="0.25">
      <c r="A485" s="557">
        <v>414</v>
      </c>
      <c r="B485" s="556">
        <v>30</v>
      </c>
      <c r="C485" s="557" t="s">
        <v>1813</v>
      </c>
      <c r="D485" s="557" t="s">
        <v>1634</v>
      </c>
      <c r="E485" s="557">
        <v>212</v>
      </c>
      <c r="F485" s="573" t="s">
        <v>385</v>
      </c>
      <c r="G485" s="561">
        <v>6000</v>
      </c>
      <c r="H485" s="578"/>
      <c r="I485" s="579">
        <v>0</v>
      </c>
      <c r="J485" s="580">
        <v>0</v>
      </c>
      <c r="K485" s="580">
        <v>0</v>
      </c>
      <c r="L485" s="578">
        <v>0</v>
      </c>
      <c r="M485" s="579">
        <v>0</v>
      </c>
      <c r="N485" s="578">
        <v>0</v>
      </c>
      <c r="O485" s="579">
        <v>0</v>
      </c>
      <c r="P485" s="578">
        <v>0</v>
      </c>
      <c r="Q485" s="560">
        <v>6000</v>
      </c>
      <c r="R485" s="489"/>
    </row>
    <row r="486" spans="1:18" s="1" customFormat="1" ht="14.45" customHeight="1" outlineLevel="2" x14ac:dyDescent="0.25">
      <c r="A486" s="557">
        <v>415</v>
      </c>
      <c r="B486" s="556">
        <v>30</v>
      </c>
      <c r="C486" s="557" t="s">
        <v>1813</v>
      </c>
      <c r="D486" s="557" t="s">
        <v>1634</v>
      </c>
      <c r="E486" s="557">
        <v>214</v>
      </c>
      <c r="F486" s="573" t="s">
        <v>387</v>
      </c>
      <c r="G486" s="561">
        <v>5000</v>
      </c>
      <c r="H486" s="578"/>
      <c r="I486" s="579">
        <v>0</v>
      </c>
      <c r="J486" s="580">
        <v>0</v>
      </c>
      <c r="K486" s="580">
        <v>0</v>
      </c>
      <c r="L486" s="578">
        <v>0</v>
      </c>
      <c r="M486" s="579">
        <v>0</v>
      </c>
      <c r="N486" s="578">
        <v>0</v>
      </c>
      <c r="O486" s="579">
        <v>0</v>
      </c>
      <c r="P486" s="578">
        <v>0</v>
      </c>
      <c r="Q486" s="560">
        <v>5000</v>
      </c>
      <c r="R486" s="489"/>
    </row>
    <row r="487" spans="1:18" s="1" customFormat="1" ht="14.45" customHeight="1" outlineLevel="2" x14ac:dyDescent="0.25">
      <c r="A487" s="557">
        <v>416</v>
      </c>
      <c r="B487" s="556">
        <v>30</v>
      </c>
      <c r="C487" s="557" t="s">
        <v>1813</v>
      </c>
      <c r="D487" s="557" t="s">
        <v>1634</v>
      </c>
      <c r="E487" s="557">
        <v>221</v>
      </c>
      <c r="F487" s="573" t="s">
        <v>393</v>
      </c>
      <c r="G487" s="561">
        <v>3000</v>
      </c>
      <c r="H487" s="578"/>
      <c r="I487" s="579">
        <v>0</v>
      </c>
      <c r="J487" s="580">
        <v>0</v>
      </c>
      <c r="K487" s="580">
        <v>0</v>
      </c>
      <c r="L487" s="578">
        <v>0</v>
      </c>
      <c r="M487" s="579">
        <v>0</v>
      </c>
      <c r="N487" s="578">
        <v>0</v>
      </c>
      <c r="O487" s="579">
        <v>0</v>
      </c>
      <c r="P487" s="578">
        <v>0</v>
      </c>
      <c r="Q487" s="560">
        <v>3000</v>
      </c>
      <c r="R487" s="489"/>
    </row>
    <row r="488" spans="1:18" s="1" customFormat="1" ht="14.45" customHeight="1" outlineLevel="2" x14ac:dyDescent="0.25">
      <c r="A488" s="557">
        <v>417</v>
      </c>
      <c r="B488" s="556">
        <v>30</v>
      </c>
      <c r="C488" s="557" t="s">
        <v>1813</v>
      </c>
      <c r="D488" s="557" t="s">
        <v>1634</v>
      </c>
      <c r="E488" s="557">
        <v>261</v>
      </c>
      <c r="F488" s="573" t="s">
        <v>425</v>
      </c>
      <c r="G488" s="561">
        <v>50000</v>
      </c>
      <c r="H488" s="578"/>
      <c r="I488" s="579">
        <v>0</v>
      </c>
      <c r="J488" s="580">
        <v>0</v>
      </c>
      <c r="K488" s="580">
        <v>0</v>
      </c>
      <c r="L488" s="578">
        <v>0</v>
      </c>
      <c r="M488" s="579">
        <v>0</v>
      </c>
      <c r="N488" s="578">
        <v>0</v>
      </c>
      <c r="O488" s="579">
        <v>0</v>
      </c>
      <c r="P488" s="578">
        <v>0</v>
      </c>
      <c r="Q488" s="560">
        <v>50000</v>
      </c>
      <c r="R488" s="489"/>
    </row>
    <row r="489" spans="1:18" s="1" customFormat="1" ht="14.45" customHeight="1" outlineLevel="2" x14ac:dyDescent="0.25">
      <c r="A489" s="557">
        <v>418</v>
      </c>
      <c r="B489" s="556">
        <v>30</v>
      </c>
      <c r="C489" s="557" t="s">
        <v>1813</v>
      </c>
      <c r="D489" s="557" t="s">
        <v>1634</v>
      </c>
      <c r="E489" s="557">
        <v>294</v>
      </c>
      <c r="F489" s="573" t="s">
        <v>441</v>
      </c>
      <c r="G489" s="561">
        <v>12000</v>
      </c>
      <c r="H489" s="578"/>
      <c r="I489" s="579">
        <v>0</v>
      </c>
      <c r="J489" s="580">
        <v>0</v>
      </c>
      <c r="K489" s="580">
        <v>0</v>
      </c>
      <c r="L489" s="578">
        <v>0</v>
      </c>
      <c r="M489" s="579">
        <v>0</v>
      </c>
      <c r="N489" s="578">
        <v>0</v>
      </c>
      <c r="O489" s="579">
        <v>0</v>
      </c>
      <c r="P489" s="578">
        <v>0</v>
      </c>
      <c r="Q489" s="560">
        <v>12000</v>
      </c>
      <c r="R489" s="489"/>
    </row>
    <row r="490" spans="1:18" s="1" customFormat="1" ht="14.45" customHeight="1" outlineLevel="2" x14ac:dyDescent="0.25">
      <c r="A490" s="557">
        <v>419</v>
      </c>
      <c r="B490" s="556">
        <v>30</v>
      </c>
      <c r="C490" s="557" t="s">
        <v>1813</v>
      </c>
      <c r="D490" s="557" t="s">
        <v>1635</v>
      </c>
      <c r="E490" s="557">
        <v>315</v>
      </c>
      <c r="F490" s="573" t="s">
        <v>452</v>
      </c>
      <c r="G490" s="561">
        <v>6000</v>
      </c>
      <c r="H490" s="578"/>
      <c r="I490" s="579">
        <v>0</v>
      </c>
      <c r="J490" s="580">
        <v>0</v>
      </c>
      <c r="K490" s="580">
        <v>0</v>
      </c>
      <c r="L490" s="578">
        <v>0</v>
      </c>
      <c r="M490" s="579">
        <v>0</v>
      </c>
      <c r="N490" s="578">
        <v>0</v>
      </c>
      <c r="O490" s="579">
        <v>0</v>
      </c>
      <c r="P490" s="578">
        <v>0</v>
      </c>
      <c r="Q490" s="560">
        <v>6000</v>
      </c>
      <c r="R490" s="489"/>
    </row>
    <row r="491" spans="1:18" s="1" customFormat="1" ht="14.45" customHeight="1" outlineLevel="2" x14ac:dyDescent="0.25">
      <c r="A491" s="557">
        <v>420</v>
      </c>
      <c r="B491" s="556">
        <v>30</v>
      </c>
      <c r="C491" s="557" t="s">
        <v>1813</v>
      </c>
      <c r="D491" s="557" t="s">
        <v>1635</v>
      </c>
      <c r="E491" s="557">
        <v>332</v>
      </c>
      <c r="F491" s="573" t="s">
        <v>469</v>
      </c>
      <c r="G491" s="561">
        <v>100000</v>
      </c>
      <c r="H491" s="578"/>
      <c r="I491" s="579">
        <v>0</v>
      </c>
      <c r="J491" s="580">
        <v>0</v>
      </c>
      <c r="K491" s="580">
        <v>0</v>
      </c>
      <c r="L491" s="578">
        <v>0</v>
      </c>
      <c r="M491" s="579">
        <v>0</v>
      </c>
      <c r="N491" s="578">
        <v>0</v>
      </c>
      <c r="O491" s="579">
        <v>0</v>
      </c>
      <c r="P491" s="578">
        <v>0</v>
      </c>
      <c r="Q491" s="560">
        <v>100000</v>
      </c>
      <c r="R491" s="489"/>
    </row>
    <row r="492" spans="1:18" s="1" customFormat="1" ht="14.45" customHeight="1" outlineLevel="2" x14ac:dyDescent="0.25">
      <c r="A492" s="557">
        <v>421</v>
      </c>
      <c r="B492" s="556">
        <v>30</v>
      </c>
      <c r="C492" s="557" t="s">
        <v>1813</v>
      </c>
      <c r="D492" s="557" t="s">
        <v>1635</v>
      </c>
      <c r="E492" s="557">
        <v>353</v>
      </c>
      <c r="F492" s="573" t="s">
        <v>490</v>
      </c>
      <c r="G492" s="561">
        <v>12000</v>
      </c>
      <c r="H492" s="578"/>
      <c r="I492" s="579">
        <v>0</v>
      </c>
      <c r="J492" s="580">
        <v>0</v>
      </c>
      <c r="K492" s="580">
        <v>0</v>
      </c>
      <c r="L492" s="578">
        <v>0</v>
      </c>
      <c r="M492" s="579">
        <v>0</v>
      </c>
      <c r="N492" s="578">
        <v>0</v>
      </c>
      <c r="O492" s="579">
        <v>0</v>
      </c>
      <c r="P492" s="578">
        <v>0</v>
      </c>
      <c r="Q492" s="560">
        <v>12000</v>
      </c>
      <c r="R492" s="489"/>
    </row>
    <row r="493" spans="1:18" s="1" customFormat="1" ht="14.45" customHeight="1" outlineLevel="2" x14ac:dyDescent="0.25">
      <c r="A493" s="557">
        <v>422</v>
      </c>
      <c r="B493" s="556">
        <v>30</v>
      </c>
      <c r="C493" s="557" t="s">
        <v>1813</v>
      </c>
      <c r="D493" s="557" t="s">
        <v>1635</v>
      </c>
      <c r="E493" s="557">
        <v>371</v>
      </c>
      <c r="F493" s="573" t="s">
        <v>506</v>
      </c>
      <c r="G493" s="561">
        <v>30000</v>
      </c>
      <c r="H493" s="578"/>
      <c r="I493" s="579">
        <v>0</v>
      </c>
      <c r="J493" s="580">
        <v>0</v>
      </c>
      <c r="K493" s="580">
        <v>0</v>
      </c>
      <c r="L493" s="578">
        <v>0</v>
      </c>
      <c r="M493" s="579">
        <v>0</v>
      </c>
      <c r="N493" s="578">
        <v>0</v>
      </c>
      <c r="O493" s="579">
        <v>0</v>
      </c>
      <c r="P493" s="578">
        <v>0</v>
      </c>
      <c r="Q493" s="560">
        <v>30000</v>
      </c>
      <c r="R493" s="489"/>
    </row>
    <row r="494" spans="1:18" s="1" customFormat="1" ht="14.45" customHeight="1" outlineLevel="2" x14ac:dyDescent="0.25">
      <c r="A494" s="557">
        <v>423</v>
      </c>
      <c r="B494" s="556">
        <v>30</v>
      </c>
      <c r="C494" s="557" t="s">
        <v>1813</v>
      </c>
      <c r="D494" s="557" t="s">
        <v>1635</v>
      </c>
      <c r="E494" s="557">
        <v>375</v>
      </c>
      <c r="F494" s="573" t="s">
        <v>510</v>
      </c>
      <c r="G494" s="561">
        <v>30000</v>
      </c>
      <c r="H494" s="578"/>
      <c r="I494" s="579">
        <v>0</v>
      </c>
      <c r="J494" s="580">
        <v>0</v>
      </c>
      <c r="K494" s="580">
        <v>0</v>
      </c>
      <c r="L494" s="578">
        <v>0</v>
      </c>
      <c r="M494" s="579">
        <v>0</v>
      </c>
      <c r="N494" s="578">
        <v>0</v>
      </c>
      <c r="O494" s="579">
        <v>0</v>
      </c>
      <c r="P494" s="578">
        <v>0</v>
      </c>
      <c r="Q494" s="560">
        <v>30000</v>
      </c>
      <c r="R494" s="489"/>
    </row>
    <row r="495" spans="1:18" s="1" customFormat="1" ht="14.45" customHeight="1" outlineLevel="2" x14ac:dyDescent="0.25">
      <c r="A495" s="557">
        <v>424</v>
      </c>
      <c r="B495" s="556">
        <v>30</v>
      </c>
      <c r="C495" s="557" t="s">
        <v>1813</v>
      </c>
      <c r="D495" s="557" t="s">
        <v>1636</v>
      </c>
      <c r="E495" s="557">
        <v>515</v>
      </c>
      <c r="F495" s="573" t="s">
        <v>592</v>
      </c>
      <c r="G495" s="561">
        <v>10000</v>
      </c>
      <c r="H495" s="578"/>
      <c r="I495" s="579">
        <v>0</v>
      </c>
      <c r="J495" s="580">
        <v>0</v>
      </c>
      <c r="K495" s="580">
        <v>0</v>
      </c>
      <c r="L495" s="578">
        <v>0</v>
      </c>
      <c r="M495" s="579">
        <v>0</v>
      </c>
      <c r="N495" s="578">
        <v>0</v>
      </c>
      <c r="O495" s="579">
        <v>0</v>
      </c>
      <c r="P495" s="578">
        <v>0</v>
      </c>
      <c r="Q495" s="560">
        <v>10000</v>
      </c>
      <c r="R495" s="489"/>
    </row>
    <row r="496" spans="1:18" s="1" customFormat="1" ht="14.45" customHeight="1" outlineLevel="2" x14ac:dyDescent="0.25">
      <c r="A496" s="586">
        <v>425</v>
      </c>
      <c r="B496" s="587">
        <v>30</v>
      </c>
      <c r="C496" s="586" t="s">
        <v>1813</v>
      </c>
      <c r="D496" s="586" t="s">
        <v>1636</v>
      </c>
      <c r="E496" s="586">
        <v>591</v>
      </c>
      <c r="F496" s="588" t="s">
        <v>636</v>
      </c>
      <c r="G496" s="589">
        <v>30000</v>
      </c>
      <c r="H496" s="590"/>
      <c r="I496" s="591">
        <v>0</v>
      </c>
      <c r="J496" s="592">
        <v>0</v>
      </c>
      <c r="K496" s="592">
        <v>0</v>
      </c>
      <c r="L496" s="590">
        <v>0</v>
      </c>
      <c r="M496" s="591">
        <v>0</v>
      </c>
      <c r="N496" s="590">
        <v>0</v>
      </c>
      <c r="O496" s="591">
        <v>0</v>
      </c>
      <c r="P496" s="590">
        <v>0</v>
      </c>
      <c r="Q496" s="593">
        <v>30000</v>
      </c>
      <c r="R496" s="489"/>
    </row>
    <row r="497" spans="1:18" s="685" customFormat="1" ht="14.45" customHeight="1" outlineLevel="1" x14ac:dyDescent="0.25">
      <c r="A497" s="682"/>
      <c r="B497" s="671" t="s">
        <v>2160</v>
      </c>
      <c r="C497" s="682"/>
      <c r="D497" s="682"/>
      <c r="E497" s="682"/>
      <c r="F497" s="683"/>
      <c r="G497" s="653">
        <f t="shared" ref="G497:Q497" si="29">SUBTOTAL(9,G484:G496)</f>
        <v>306000</v>
      </c>
      <c r="H497" s="684">
        <f t="shared" si="29"/>
        <v>0</v>
      </c>
      <c r="I497" s="684">
        <f t="shared" si="29"/>
        <v>0</v>
      </c>
      <c r="J497" s="684">
        <f t="shared" si="29"/>
        <v>0</v>
      </c>
      <c r="K497" s="684">
        <f t="shared" si="29"/>
        <v>0</v>
      </c>
      <c r="L497" s="684">
        <f t="shared" si="29"/>
        <v>0</v>
      </c>
      <c r="M497" s="684">
        <f t="shared" si="29"/>
        <v>0</v>
      </c>
      <c r="N497" s="684">
        <f t="shared" si="29"/>
        <v>0</v>
      </c>
      <c r="O497" s="684">
        <f t="shared" si="29"/>
        <v>0</v>
      </c>
      <c r="P497" s="684">
        <f t="shared" si="29"/>
        <v>0</v>
      </c>
      <c r="Q497" s="653">
        <f t="shared" si="29"/>
        <v>306000</v>
      </c>
      <c r="R497" s="672"/>
    </row>
    <row r="498" spans="1:18" s="1" customFormat="1" ht="14.45" customHeight="1" outlineLevel="2" x14ac:dyDescent="0.25">
      <c r="A498" s="599">
        <v>426</v>
      </c>
      <c r="B498" s="600">
        <v>31</v>
      </c>
      <c r="C498" s="599" t="s">
        <v>1817</v>
      </c>
      <c r="D498" s="599">
        <v>1</v>
      </c>
      <c r="E498" s="599">
        <v>113</v>
      </c>
      <c r="F498" s="601" t="s">
        <v>349</v>
      </c>
      <c r="G498" s="602">
        <v>179916.01199999999</v>
      </c>
      <c r="H498" s="603"/>
      <c r="I498" s="604"/>
      <c r="J498" s="605"/>
      <c r="K498" s="605"/>
      <c r="L498" s="603"/>
      <c r="M498" s="604"/>
      <c r="N498" s="603"/>
      <c r="O498" s="604"/>
      <c r="P498" s="603"/>
      <c r="Q498" s="606">
        <v>179916.01199999999</v>
      </c>
      <c r="R498" s="489"/>
    </row>
    <row r="499" spans="1:18" s="1" customFormat="1" ht="14.45" customHeight="1" outlineLevel="2" x14ac:dyDescent="0.25">
      <c r="A499" s="557">
        <v>427</v>
      </c>
      <c r="B499" s="556">
        <v>31</v>
      </c>
      <c r="C499" s="557" t="s">
        <v>1817</v>
      </c>
      <c r="D499" s="557">
        <v>1</v>
      </c>
      <c r="E499" s="557">
        <v>122</v>
      </c>
      <c r="F499" s="574" t="s">
        <v>353</v>
      </c>
      <c r="G499" s="561">
        <v>151536.50400000002</v>
      </c>
      <c r="H499" s="578"/>
      <c r="I499" s="579"/>
      <c r="J499" s="580"/>
      <c r="K499" s="580"/>
      <c r="L499" s="578"/>
      <c r="M499" s="579"/>
      <c r="N499" s="578"/>
      <c r="O499" s="579"/>
      <c r="P499" s="578"/>
      <c r="Q499" s="560">
        <v>151536.50400000002</v>
      </c>
      <c r="R499" s="489"/>
    </row>
    <row r="500" spans="1:18" s="1" customFormat="1" ht="14.45" customHeight="1" outlineLevel="2" x14ac:dyDescent="0.25">
      <c r="A500" s="557">
        <v>447</v>
      </c>
      <c r="B500" s="556">
        <v>31</v>
      </c>
      <c r="C500" s="557" t="s">
        <v>1817</v>
      </c>
      <c r="D500" s="557" t="s">
        <v>1634</v>
      </c>
      <c r="E500" s="557">
        <v>211</v>
      </c>
      <c r="F500" s="573" t="s">
        <v>384</v>
      </c>
      <c r="G500" s="561">
        <v>8000</v>
      </c>
      <c r="H500" s="578"/>
      <c r="I500" s="579">
        <v>0</v>
      </c>
      <c r="J500" s="580">
        <v>0</v>
      </c>
      <c r="K500" s="580">
        <v>0</v>
      </c>
      <c r="L500" s="578">
        <v>0</v>
      </c>
      <c r="M500" s="579">
        <v>0</v>
      </c>
      <c r="N500" s="578">
        <v>0</v>
      </c>
      <c r="O500" s="579">
        <v>0</v>
      </c>
      <c r="P500" s="578">
        <v>0</v>
      </c>
      <c r="Q500" s="560">
        <v>8000</v>
      </c>
      <c r="R500" s="489"/>
    </row>
    <row r="501" spans="1:18" s="1" customFormat="1" ht="14.45" customHeight="1" outlineLevel="2" x14ac:dyDescent="0.25">
      <c r="A501" s="557">
        <v>450</v>
      </c>
      <c r="B501" s="556">
        <v>31</v>
      </c>
      <c r="C501" s="557" t="s">
        <v>1817</v>
      </c>
      <c r="D501" s="557" t="s">
        <v>1634</v>
      </c>
      <c r="E501" s="557">
        <v>212</v>
      </c>
      <c r="F501" s="573" t="s">
        <v>385</v>
      </c>
      <c r="G501" s="561">
        <v>30000</v>
      </c>
      <c r="H501" s="578"/>
      <c r="I501" s="579">
        <v>0</v>
      </c>
      <c r="J501" s="580">
        <v>0</v>
      </c>
      <c r="K501" s="580">
        <v>0</v>
      </c>
      <c r="L501" s="578">
        <v>0</v>
      </c>
      <c r="M501" s="579">
        <v>0</v>
      </c>
      <c r="N501" s="578">
        <v>0</v>
      </c>
      <c r="O501" s="579">
        <v>0</v>
      </c>
      <c r="P501" s="578">
        <v>0</v>
      </c>
      <c r="Q501" s="560">
        <v>30000</v>
      </c>
      <c r="R501" s="489"/>
    </row>
    <row r="502" spans="1:18" s="1" customFormat="1" ht="14.45" customHeight="1" outlineLevel="2" x14ac:dyDescent="0.25">
      <c r="A502" s="557">
        <v>453</v>
      </c>
      <c r="B502" s="556">
        <v>31</v>
      </c>
      <c r="C502" s="557" t="s">
        <v>1817</v>
      </c>
      <c r="D502" s="557" t="s">
        <v>1634</v>
      </c>
      <c r="E502" s="557">
        <v>214</v>
      </c>
      <c r="F502" s="573" t="s">
        <v>387</v>
      </c>
      <c r="G502" s="561">
        <v>2500</v>
      </c>
      <c r="H502" s="578"/>
      <c r="I502" s="579">
        <v>0</v>
      </c>
      <c r="J502" s="580">
        <v>0</v>
      </c>
      <c r="K502" s="580">
        <v>0</v>
      </c>
      <c r="L502" s="578">
        <v>0</v>
      </c>
      <c r="M502" s="579">
        <v>0</v>
      </c>
      <c r="N502" s="578">
        <v>0</v>
      </c>
      <c r="O502" s="579">
        <v>0</v>
      </c>
      <c r="P502" s="578">
        <v>0</v>
      </c>
      <c r="Q502" s="560">
        <v>2500</v>
      </c>
      <c r="R502" s="489"/>
    </row>
    <row r="503" spans="1:18" s="1" customFormat="1" ht="14.45" customHeight="1" outlineLevel="2" x14ac:dyDescent="0.25">
      <c r="A503" s="557">
        <v>455</v>
      </c>
      <c r="B503" s="556">
        <v>31</v>
      </c>
      <c r="C503" s="557" t="s">
        <v>1817</v>
      </c>
      <c r="D503" s="557" t="s">
        <v>1634</v>
      </c>
      <c r="E503" s="557">
        <v>215</v>
      </c>
      <c r="F503" s="573" t="s">
        <v>388</v>
      </c>
      <c r="G503" s="561">
        <v>50000</v>
      </c>
      <c r="H503" s="578"/>
      <c r="I503" s="579">
        <v>0</v>
      </c>
      <c r="J503" s="580">
        <v>0</v>
      </c>
      <c r="K503" s="580">
        <v>0</v>
      </c>
      <c r="L503" s="578">
        <v>0</v>
      </c>
      <c r="M503" s="579">
        <v>0</v>
      </c>
      <c r="N503" s="578">
        <v>0</v>
      </c>
      <c r="O503" s="579">
        <v>0</v>
      </c>
      <c r="P503" s="578">
        <v>0</v>
      </c>
      <c r="Q503" s="560">
        <v>50000</v>
      </c>
      <c r="R503" s="489"/>
    </row>
    <row r="504" spans="1:18" s="1" customFormat="1" ht="14.45" customHeight="1" outlineLevel="2" x14ac:dyDescent="0.25">
      <c r="A504" s="557">
        <v>461</v>
      </c>
      <c r="B504" s="556">
        <v>31</v>
      </c>
      <c r="C504" s="557" t="s">
        <v>1817</v>
      </c>
      <c r="D504" s="557" t="s">
        <v>1634</v>
      </c>
      <c r="E504" s="557">
        <v>244</v>
      </c>
      <c r="F504" s="573" t="s">
        <v>410</v>
      </c>
      <c r="G504" s="561">
        <v>5000</v>
      </c>
      <c r="H504" s="578"/>
      <c r="I504" s="579">
        <v>0</v>
      </c>
      <c r="J504" s="580">
        <v>0</v>
      </c>
      <c r="K504" s="580">
        <v>0</v>
      </c>
      <c r="L504" s="578">
        <v>0</v>
      </c>
      <c r="M504" s="579">
        <v>0</v>
      </c>
      <c r="N504" s="578">
        <v>0</v>
      </c>
      <c r="O504" s="579">
        <v>0</v>
      </c>
      <c r="P504" s="578">
        <v>0</v>
      </c>
      <c r="Q504" s="560">
        <v>5000</v>
      </c>
      <c r="R504" s="489"/>
    </row>
    <row r="505" spans="1:18" s="1" customFormat="1" ht="14.45" customHeight="1" outlineLevel="2" x14ac:dyDescent="0.25">
      <c r="A505" s="557">
        <v>465</v>
      </c>
      <c r="B505" s="556">
        <v>31</v>
      </c>
      <c r="C505" s="557" t="s">
        <v>1817</v>
      </c>
      <c r="D505" s="557" t="s">
        <v>1634</v>
      </c>
      <c r="E505" s="557">
        <v>261</v>
      </c>
      <c r="F505" s="573" t="s">
        <v>425</v>
      </c>
      <c r="G505" s="561">
        <v>23000</v>
      </c>
      <c r="H505" s="578"/>
      <c r="I505" s="579">
        <v>0</v>
      </c>
      <c r="J505" s="580">
        <v>0</v>
      </c>
      <c r="K505" s="580">
        <v>0</v>
      </c>
      <c r="L505" s="578">
        <v>0</v>
      </c>
      <c r="M505" s="579">
        <v>0</v>
      </c>
      <c r="N505" s="578">
        <v>0</v>
      </c>
      <c r="O505" s="579">
        <v>0</v>
      </c>
      <c r="P505" s="578">
        <v>0</v>
      </c>
      <c r="Q505" s="560">
        <v>23000</v>
      </c>
      <c r="R505" s="489"/>
    </row>
    <row r="506" spans="1:18" s="1" customFormat="1" ht="14.45" customHeight="1" outlineLevel="2" x14ac:dyDescent="0.25">
      <c r="A506" s="557">
        <v>476</v>
      </c>
      <c r="B506" s="556">
        <v>31</v>
      </c>
      <c r="C506" s="557" t="s">
        <v>1817</v>
      </c>
      <c r="D506" s="557" t="s">
        <v>1635</v>
      </c>
      <c r="E506" s="557">
        <v>315</v>
      </c>
      <c r="F506" s="573" t="s">
        <v>452</v>
      </c>
      <c r="G506" s="561">
        <v>4400</v>
      </c>
      <c r="H506" s="578"/>
      <c r="I506" s="579">
        <v>0</v>
      </c>
      <c r="J506" s="580">
        <v>0</v>
      </c>
      <c r="K506" s="580">
        <v>0</v>
      </c>
      <c r="L506" s="578">
        <v>0</v>
      </c>
      <c r="M506" s="579">
        <v>0</v>
      </c>
      <c r="N506" s="578">
        <v>0</v>
      </c>
      <c r="O506" s="579">
        <v>0</v>
      </c>
      <c r="P506" s="578">
        <v>0</v>
      </c>
      <c r="Q506" s="560">
        <v>4400</v>
      </c>
      <c r="R506" s="489"/>
    </row>
    <row r="507" spans="1:18" s="1" customFormat="1" ht="14.45" customHeight="1" outlineLevel="2" x14ac:dyDescent="0.25">
      <c r="A507" s="557">
        <v>480</v>
      </c>
      <c r="B507" s="556">
        <v>31</v>
      </c>
      <c r="C507" s="557" t="s">
        <v>1817</v>
      </c>
      <c r="D507" s="557" t="s">
        <v>1635</v>
      </c>
      <c r="E507" s="557">
        <v>361</v>
      </c>
      <c r="F507" s="573" t="s">
        <v>498</v>
      </c>
      <c r="G507" s="561">
        <v>150000</v>
      </c>
      <c r="H507" s="578"/>
      <c r="I507" s="579">
        <v>0</v>
      </c>
      <c r="J507" s="580">
        <v>0</v>
      </c>
      <c r="K507" s="580">
        <v>0</v>
      </c>
      <c r="L507" s="578">
        <v>0</v>
      </c>
      <c r="M507" s="579">
        <v>0</v>
      </c>
      <c r="N507" s="578">
        <v>0</v>
      </c>
      <c r="O507" s="579">
        <v>0</v>
      </c>
      <c r="P507" s="578">
        <v>0</v>
      </c>
      <c r="Q507" s="560">
        <v>150000</v>
      </c>
      <c r="R507" s="489"/>
    </row>
    <row r="508" spans="1:18" s="1" customFormat="1" ht="14.45" customHeight="1" outlineLevel="2" x14ac:dyDescent="0.25">
      <c r="A508" s="557">
        <v>481</v>
      </c>
      <c r="B508" s="556">
        <v>31</v>
      </c>
      <c r="C508" s="557" t="s">
        <v>1817</v>
      </c>
      <c r="D508" s="557" t="s">
        <v>1635</v>
      </c>
      <c r="E508" s="557">
        <v>363</v>
      </c>
      <c r="F508" s="573" t="s">
        <v>500</v>
      </c>
      <c r="G508" s="561">
        <v>24000</v>
      </c>
      <c r="H508" s="578"/>
      <c r="I508" s="579">
        <v>0</v>
      </c>
      <c r="J508" s="580">
        <v>0</v>
      </c>
      <c r="K508" s="580">
        <v>0</v>
      </c>
      <c r="L508" s="578">
        <v>0</v>
      </c>
      <c r="M508" s="579">
        <v>0</v>
      </c>
      <c r="N508" s="578">
        <v>0</v>
      </c>
      <c r="O508" s="579">
        <v>0</v>
      </c>
      <c r="P508" s="578">
        <v>0</v>
      </c>
      <c r="Q508" s="560">
        <v>24000</v>
      </c>
      <c r="R508" s="489"/>
    </row>
    <row r="509" spans="1:18" s="1" customFormat="1" ht="14.45" customHeight="1" outlineLevel="2" x14ac:dyDescent="0.25">
      <c r="A509" s="557">
        <v>482</v>
      </c>
      <c r="B509" s="556">
        <v>31</v>
      </c>
      <c r="C509" s="557" t="s">
        <v>1817</v>
      </c>
      <c r="D509" s="557" t="s">
        <v>1635</v>
      </c>
      <c r="E509" s="557">
        <v>364</v>
      </c>
      <c r="F509" s="573" t="s">
        <v>501</v>
      </c>
      <c r="G509" s="561">
        <v>5000</v>
      </c>
      <c r="H509" s="578"/>
      <c r="I509" s="579">
        <v>0</v>
      </c>
      <c r="J509" s="580">
        <v>0</v>
      </c>
      <c r="K509" s="580">
        <v>0</v>
      </c>
      <c r="L509" s="578">
        <v>0</v>
      </c>
      <c r="M509" s="579">
        <v>0</v>
      </c>
      <c r="N509" s="578">
        <v>0</v>
      </c>
      <c r="O509" s="579">
        <v>0</v>
      </c>
      <c r="P509" s="578">
        <v>0</v>
      </c>
      <c r="Q509" s="560">
        <v>5000</v>
      </c>
      <c r="R509" s="489"/>
    </row>
    <row r="510" spans="1:18" s="1" customFormat="1" ht="14.45" customHeight="1" outlineLevel="2" x14ac:dyDescent="0.25">
      <c r="A510" s="557">
        <v>483</v>
      </c>
      <c r="B510" s="556">
        <v>31</v>
      </c>
      <c r="C510" s="557" t="s">
        <v>1817</v>
      </c>
      <c r="D510" s="557" t="s">
        <v>1635</v>
      </c>
      <c r="E510" s="557">
        <v>365</v>
      </c>
      <c r="F510" s="573" t="s">
        <v>502</v>
      </c>
      <c r="G510" s="561">
        <v>30000</v>
      </c>
      <c r="H510" s="578"/>
      <c r="I510" s="579">
        <v>0</v>
      </c>
      <c r="J510" s="580">
        <v>0</v>
      </c>
      <c r="K510" s="580">
        <v>0</v>
      </c>
      <c r="L510" s="578">
        <v>0</v>
      </c>
      <c r="M510" s="579">
        <v>0</v>
      </c>
      <c r="N510" s="578">
        <v>0</v>
      </c>
      <c r="O510" s="579">
        <v>0</v>
      </c>
      <c r="P510" s="578">
        <v>0</v>
      </c>
      <c r="Q510" s="560">
        <v>30000</v>
      </c>
      <c r="R510" s="489"/>
    </row>
    <row r="511" spans="1:18" s="1" customFormat="1" ht="14.45" customHeight="1" outlineLevel="2" x14ac:dyDescent="0.25">
      <c r="A511" s="557">
        <v>484</v>
      </c>
      <c r="B511" s="556">
        <v>31</v>
      </c>
      <c r="C511" s="557" t="s">
        <v>1817</v>
      </c>
      <c r="D511" s="557" t="s">
        <v>1635</v>
      </c>
      <c r="E511" s="557">
        <v>366</v>
      </c>
      <c r="F511" s="573" t="s">
        <v>503</v>
      </c>
      <c r="G511" s="561">
        <v>12000</v>
      </c>
      <c r="H511" s="578"/>
      <c r="I511" s="579">
        <v>0</v>
      </c>
      <c r="J511" s="580">
        <v>0</v>
      </c>
      <c r="K511" s="580">
        <v>0</v>
      </c>
      <c r="L511" s="578">
        <v>0</v>
      </c>
      <c r="M511" s="579">
        <v>0</v>
      </c>
      <c r="N511" s="578">
        <v>0</v>
      </c>
      <c r="O511" s="579">
        <v>0</v>
      </c>
      <c r="P511" s="578">
        <v>0</v>
      </c>
      <c r="Q511" s="560">
        <v>12000</v>
      </c>
      <c r="R511" s="489"/>
    </row>
    <row r="512" spans="1:18" s="1" customFormat="1" ht="14.45" customHeight="1" outlineLevel="2" x14ac:dyDescent="0.25">
      <c r="A512" s="557">
        <v>485</v>
      </c>
      <c r="B512" s="556">
        <v>31</v>
      </c>
      <c r="C512" s="557" t="s">
        <v>1817</v>
      </c>
      <c r="D512" s="557" t="s">
        <v>1635</v>
      </c>
      <c r="E512" s="557">
        <v>375</v>
      </c>
      <c r="F512" s="573" t="s">
        <v>510</v>
      </c>
      <c r="G512" s="561">
        <v>15000</v>
      </c>
      <c r="H512" s="578"/>
      <c r="I512" s="579">
        <v>0</v>
      </c>
      <c r="J512" s="580">
        <v>0</v>
      </c>
      <c r="K512" s="580">
        <v>0</v>
      </c>
      <c r="L512" s="578">
        <v>0</v>
      </c>
      <c r="M512" s="579">
        <v>0</v>
      </c>
      <c r="N512" s="578">
        <v>0</v>
      </c>
      <c r="O512" s="579">
        <v>0</v>
      </c>
      <c r="P512" s="578">
        <v>0</v>
      </c>
      <c r="Q512" s="560">
        <v>15000</v>
      </c>
      <c r="R512" s="489"/>
    </row>
    <row r="513" spans="1:18" s="1" customFormat="1" ht="14.45" customHeight="1" outlineLevel="2" x14ac:dyDescent="0.25">
      <c r="A513" s="557">
        <v>490</v>
      </c>
      <c r="B513" s="556">
        <v>31</v>
      </c>
      <c r="C513" s="557" t="s">
        <v>1817</v>
      </c>
      <c r="D513" s="557" t="s">
        <v>1636</v>
      </c>
      <c r="E513" s="557">
        <v>511</v>
      </c>
      <c r="F513" s="573" t="s">
        <v>588</v>
      </c>
      <c r="G513" s="561">
        <v>10000</v>
      </c>
      <c r="H513" s="578"/>
      <c r="I513" s="579">
        <v>0</v>
      </c>
      <c r="J513" s="580">
        <v>0</v>
      </c>
      <c r="K513" s="580">
        <v>0</v>
      </c>
      <c r="L513" s="578">
        <v>0</v>
      </c>
      <c r="M513" s="579">
        <v>0</v>
      </c>
      <c r="N513" s="578">
        <v>0</v>
      </c>
      <c r="O513" s="579">
        <v>0</v>
      </c>
      <c r="P513" s="578">
        <v>0</v>
      </c>
      <c r="Q513" s="560">
        <v>10000</v>
      </c>
      <c r="R513" s="489"/>
    </row>
    <row r="514" spans="1:18" s="1" customFormat="1" ht="14.45" customHeight="1" outlineLevel="2" x14ac:dyDescent="0.25">
      <c r="A514" s="557">
        <v>493</v>
      </c>
      <c r="B514" s="556">
        <v>31</v>
      </c>
      <c r="C514" s="557" t="s">
        <v>1817</v>
      </c>
      <c r="D514" s="557" t="s">
        <v>1636</v>
      </c>
      <c r="E514" s="557">
        <v>515</v>
      </c>
      <c r="F514" s="573" t="s">
        <v>592</v>
      </c>
      <c r="G514" s="561">
        <v>12000</v>
      </c>
      <c r="H514" s="578"/>
      <c r="I514" s="579">
        <v>0</v>
      </c>
      <c r="J514" s="580">
        <v>0</v>
      </c>
      <c r="K514" s="580">
        <v>0</v>
      </c>
      <c r="L514" s="578">
        <v>0</v>
      </c>
      <c r="M514" s="579">
        <v>0</v>
      </c>
      <c r="N514" s="578">
        <v>0</v>
      </c>
      <c r="O514" s="579">
        <v>0</v>
      </c>
      <c r="P514" s="578">
        <v>0</v>
      </c>
      <c r="Q514" s="560">
        <v>12000</v>
      </c>
      <c r="R514" s="489"/>
    </row>
    <row r="515" spans="1:18" s="1" customFormat="1" ht="14.45" customHeight="1" outlineLevel="2" x14ac:dyDescent="0.25">
      <c r="A515" s="557">
        <v>496</v>
      </c>
      <c r="B515" s="556">
        <v>31</v>
      </c>
      <c r="C515" s="557" t="s">
        <v>1817</v>
      </c>
      <c r="D515" s="557" t="s">
        <v>1636</v>
      </c>
      <c r="E515" s="557">
        <v>521</v>
      </c>
      <c r="F515" s="573" t="s">
        <v>595</v>
      </c>
      <c r="G515" s="561">
        <v>15000</v>
      </c>
      <c r="H515" s="578"/>
      <c r="I515" s="579">
        <v>0</v>
      </c>
      <c r="J515" s="580">
        <v>0</v>
      </c>
      <c r="K515" s="580">
        <v>0</v>
      </c>
      <c r="L515" s="578">
        <v>0</v>
      </c>
      <c r="M515" s="579">
        <v>0</v>
      </c>
      <c r="N515" s="578">
        <v>0</v>
      </c>
      <c r="O515" s="579">
        <v>0</v>
      </c>
      <c r="P515" s="578">
        <v>0</v>
      </c>
      <c r="Q515" s="560">
        <v>15000</v>
      </c>
      <c r="R515" s="489"/>
    </row>
    <row r="516" spans="1:18" s="1" customFormat="1" ht="14.45" customHeight="1" outlineLevel="2" x14ac:dyDescent="0.25">
      <c r="A516" s="557">
        <v>498</v>
      </c>
      <c r="B516" s="556">
        <v>31</v>
      </c>
      <c r="C516" s="557" t="s">
        <v>1817</v>
      </c>
      <c r="D516" s="557" t="s">
        <v>1636</v>
      </c>
      <c r="E516" s="557">
        <v>523</v>
      </c>
      <c r="F516" s="573" t="s">
        <v>597</v>
      </c>
      <c r="G516" s="561">
        <v>20000</v>
      </c>
      <c r="H516" s="578"/>
      <c r="I516" s="579">
        <v>0</v>
      </c>
      <c r="J516" s="580">
        <v>0</v>
      </c>
      <c r="K516" s="580">
        <v>0</v>
      </c>
      <c r="L516" s="578">
        <v>0</v>
      </c>
      <c r="M516" s="579">
        <v>0</v>
      </c>
      <c r="N516" s="578">
        <v>0</v>
      </c>
      <c r="O516" s="579">
        <v>0</v>
      </c>
      <c r="P516" s="578">
        <v>0</v>
      </c>
      <c r="Q516" s="560">
        <v>20000</v>
      </c>
      <c r="R516" s="489"/>
    </row>
    <row r="517" spans="1:18" s="1" customFormat="1" ht="14.45" customHeight="1" outlineLevel="2" x14ac:dyDescent="0.25">
      <c r="A517" s="557"/>
      <c r="B517" s="556">
        <v>31</v>
      </c>
      <c r="C517" s="557" t="s">
        <v>1817</v>
      </c>
      <c r="D517" s="557" t="s">
        <v>1665</v>
      </c>
      <c r="E517" s="557">
        <v>132</v>
      </c>
      <c r="F517" s="573" t="s">
        <v>358</v>
      </c>
      <c r="G517" s="561">
        <v>27110.691365898885</v>
      </c>
      <c r="H517" s="578"/>
      <c r="I517" s="579"/>
      <c r="J517" s="580"/>
      <c r="K517" s="580"/>
      <c r="L517" s="578"/>
      <c r="M517" s="579"/>
      <c r="N517" s="578"/>
      <c r="O517" s="579"/>
      <c r="P517" s="578"/>
      <c r="Q517" s="560">
        <v>27110.691365898885</v>
      </c>
      <c r="R517" s="489"/>
    </row>
    <row r="518" spans="1:18" s="1" customFormat="1" ht="14.45" customHeight="1" outlineLevel="2" x14ac:dyDescent="0.25">
      <c r="A518" s="586"/>
      <c r="B518" s="587">
        <v>31</v>
      </c>
      <c r="C518" s="586" t="s">
        <v>1817</v>
      </c>
      <c r="D518" s="586" t="s">
        <v>1665</v>
      </c>
      <c r="E518" s="586">
        <v>132</v>
      </c>
      <c r="F518" s="588" t="s">
        <v>358</v>
      </c>
      <c r="G518" s="589">
        <v>22834.317773847175</v>
      </c>
      <c r="H518" s="590"/>
      <c r="I518" s="591"/>
      <c r="J518" s="592"/>
      <c r="K518" s="592"/>
      <c r="L518" s="590"/>
      <c r="M518" s="591"/>
      <c r="N518" s="590"/>
      <c r="O518" s="591"/>
      <c r="P518" s="590"/>
      <c r="Q518" s="593">
        <v>22834.317773847175</v>
      </c>
      <c r="R518" s="489"/>
    </row>
    <row r="519" spans="1:18" s="685" customFormat="1" ht="14.45" customHeight="1" outlineLevel="1" x14ac:dyDescent="0.25">
      <c r="A519" s="682"/>
      <c r="B519" s="671" t="s">
        <v>2161</v>
      </c>
      <c r="C519" s="682"/>
      <c r="D519" s="682"/>
      <c r="E519" s="682"/>
      <c r="F519" s="683"/>
      <c r="G519" s="653">
        <f t="shared" ref="G519:Q519" si="30">SUBTOTAL(9,G498:G518)</f>
        <v>797297.52513974614</v>
      </c>
      <c r="H519" s="684">
        <f t="shared" si="30"/>
        <v>0</v>
      </c>
      <c r="I519" s="684">
        <f t="shared" si="30"/>
        <v>0</v>
      </c>
      <c r="J519" s="684">
        <f t="shared" si="30"/>
        <v>0</v>
      </c>
      <c r="K519" s="684">
        <f t="shared" si="30"/>
        <v>0</v>
      </c>
      <c r="L519" s="684">
        <f t="shared" si="30"/>
        <v>0</v>
      </c>
      <c r="M519" s="684">
        <f t="shared" si="30"/>
        <v>0</v>
      </c>
      <c r="N519" s="684">
        <f t="shared" si="30"/>
        <v>0</v>
      </c>
      <c r="O519" s="684">
        <f t="shared" si="30"/>
        <v>0</v>
      </c>
      <c r="P519" s="684">
        <f t="shared" si="30"/>
        <v>0</v>
      </c>
      <c r="Q519" s="653">
        <f t="shared" si="30"/>
        <v>797297.52513974614</v>
      </c>
      <c r="R519" s="672"/>
    </row>
    <row r="520" spans="1:18" s="1" customFormat="1" ht="14.45" customHeight="1" outlineLevel="2" x14ac:dyDescent="0.25">
      <c r="A520" s="599">
        <v>430</v>
      </c>
      <c r="B520" s="600">
        <v>32</v>
      </c>
      <c r="C520" s="599" t="s">
        <v>1830</v>
      </c>
      <c r="D520" s="599">
        <v>1</v>
      </c>
      <c r="E520" s="599">
        <v>113</v>
      </c>
      <c r="F520" s="601" t="s">
        <v>349</v>
      </c>
      <c r="G520" s="602">
        <v>108388.75200000001</v>
      </c>
      <c r="H520" s="603"/>
      <c r="I520" s="604"/>
      <c r="J520" s="605"/>
      <c r="K520" s="605"/>
      <c r="L520" s="603"/>
      <c r="M520" s="604"/>
      <c r="N520" s="603"/>
      <c r="O520" s="604"/>
      <c r="P520" s="603"/>
      <c r="Q520" s="606">
        <v>108388.75200000001</v>
      </c>
      <c r="R520" s="489"/>
    </row>
    <row r="521" spans="1:18" s="1" customFormat="1" ht="14.45" customHeight="1" outlineLevel="2" x14ac:dyDescent="0.25">
      <c r="A521" s="557">
        <v>432</v>
      </c>
      <c r="B521" s="556">
        <v>32</v>
      </c>
      <c r="C521" s="557" t="s">
        <v>1830</v>
      </c>
      <c r="D521" s="557" t="s">
        <v>1634</v>
      </c>
      <c r="E521" s="557">
        <v>211</v>
      </c>
      <c r="F521" s="573" t="s">
        <v>384</v>
      </c>
      <c r="G521" s="561">
        <v>7500</v>
      </c>
      <c r="H521" s="578"/>
      <c r="I521" s="579">
        <v>0</v>
      </c>
      <c r="J521" s="580">
        <v>0</v>
      </c>
      <c r="K521" s="580">
        <v>0</v>
      </c>
      <c r="L521" s="578">
        <v>0</v>
      </c>
      <c r="M521" s="579">
        <v>0</v>
      </c>
      <c r="N521" s="578">
        <v>0</v>
      </c>
      <c r="O521" s="579">
        <v>0</v>
      </c>
      <c r="P521" s="578">
        <v>0</v>
      </c>
      <c r="Q521" s="560">
        <v>7500</v>
      </c>
      <c r="R521" s="489"/>
    </row>
    <row r="522" spans="1:18" s="1" customFormat="1" ht="14.45" customHeight="1" outlineLevel="2" x14ac:dyDescent="0.25">
      <c r="A522" s="557">
        <v>433</v>
      </c>
      <c r="B522" s="556">
        <v>32</v>
      </c>
      <c r="C522" s="557" t="s">
        <v>1830</v>
      </c>
      <c r="D522" s="557" t="s">
        <v>1634</v>
      </c>
      <c r="E522" s="557">
        <v>212</v>
      </c>
      <c r="F522" s="573" t="s">
        <v>385</v>
      </c>
      <c r="G522" s="561">
        <v>7000</v>
      </c>
      <c r="H522" s="578"/>
      <c r="I522" s="579">
        <v>0</v>
      </c>
      <c r="J522" s="580">
        <v>0</v>
      </c>
      <c r="K522" s="580">
        <v>0</v>
      </c>
      <c r="L522" s="578">
        <v>0</v>
      </c>
      <c r="M522" s="579">
        <v>0</v>
      </c>
      <c r="N522" s="578">
        <v>0</v>
      </c>
      <c r="O522" s="579">
        <v>0</v>
      </c>
      <c r="P522" s="578">
        <v>0</v>
      </c>
      <c r="Q522" s="560">
        <v>7000</v>
      </c>
      <c r="R522" s="489"/>
    </row>
    <row r="523" spans="1:18" s="1" customFormat="1" ht="14.45" customHeight="1" outlineLevel="2" x14ac:dyDescent="0.25">
      <c r="A523" s="557">
        <v>434</v>
      </c>
      <c r="B523" s="556">
        <v>32</v>
      </c>
      <c r="C523" s="557" t="s">
        <v>1830</v>
      </c>
      <c r="D523" s="557" t="s">
        <v>1634</v>
      </c>
      <c r="E523" s="557">
        <v>214</v>
      </c>
      <c r="F523" s="573" t="s">
        <v>387</v>
      </c>
      <c r="G523" s="561">
        <v>500</v>
      </c>
      <c r="H523" s="578"/>
      <c r="I523" s="579">
        <v>0</v>
      </c>
      <c r="J523" s="580">
        <v>0</v>
      </c>
      <c r="K523" s="580">
        <v>0</v>
      </c>
      <c r="L523" s="578">
        <v>0</v>
      </c>
      <c r="M523" s="579">
        <v>0</v>
      </c>
      <c r="N523" s="578">
        <v>0</v>
      </c>
      <c r="O523" s="579">
        <v>0</v>
      </c>
      <c r="P523" s="578">
        <v>0</v>
      </c>
      <c r="Q523" s="560">
        <v>500</v>
      </c>
      <c r="R523" s="489"/>
    </row>
    <row r="524" spans="1:18" s="1" customFormat="1" ht="14.45" customHeight="1" outlineLevel="2" x14ac:dyDescent="0.25">
      <c r="A524" s="557">
        <v>435</v>
      </c>
      <c r="B524" s="556">
        <v>32</v>
      </c>
      <c r="C524" s="557" t="s">
        <v>1830</v>
      </c>
      <c r="D524" s="557" t="s">
        <v>1634</v>
      </c>
      <c r="E524" s="557">
        <v>221</v>
      </c>
      <c r="F524" s="573" t="s">
        <v>393</v>
      </c>
      <c r="G524" s="561">
        <v>1000</v>
      </c>
      <c r="H524" s="578"/>
      <c r="I524" s="579">
        <v>0</v>
      </c>
      <c r="J524" s="580">
        <v>0</v>
      </c>
      <c r="K524" s="580">
        <v>0</v>
      </c>
      <c r="L524" s="578">
        <v>0</v>
      </c>
      <c r="M524" s="579">
        <v>0</v>
      </c>
      <c r="N524" s="578">
        <v>0</v>
      </c>
      <c r="O524" s="579">
        <v>0</v>
      </c>
      <c r="P524" s="578">
        <v>0</v>
      </c>
      <c r="Q524" s="560">
        <v>1000</v>
      </c>
      <c r="R524" s="489"/>
    </row>
    <row r="525" spans="1:18" s="1" customFormat="1" ht="14.45" customHeight="1" outlineLevel="2" x14ac:dyDescent="0.25">
      <c r="A525" s="557">
        <v>436</v>
      </c>
      <c r="B525" s="556">
        <v>32</v>
      </c>
      <c r="C525" s="557" t="s">
        <v>1830</v>
      </c>
      <c r="D525" s="557" t="s">
        <v>1634</v>
      </c>
      <c r="E525" s="557">
        <v>261</v>
      </c>
      <c r="F525" s="573" t="s">
        <v>425</v>
      </c>
      <c r="G525" s="561">
        <v>6000</v>
      </c>
      <c r="H525" s="578"/>
      <c r="I525" s="579">
        <v>0</v>
      </c>
      <c r="J525" s="580">
        <v>0</v>
      </c>
      <c r="K525" s="580">
        <v>0</v>
      </c>
      <c r="L525" s="578">
        <v>0</v>
      </c>
      <c r="M525" s="579">
        <v>0</v>
      </c>
      <c r="N525" s="578">
        <v>0</v>
      </c>
      <c r="O525" s="579">
        <v>0</v>
      </c>
      <c r="P525" s="578">
        <v>0</v>
      </c>
      <c r="Q525" s="560">
        <v>6000</v>
      </c>
      <c r="R525" s="489"/>
    </row>
    <row r="526" spans="1:18" s="1" customFormat="1" ht="14.45" customHeight="1" outlineLevel="2" x14ac:dyDescent="0.25">
      <c r="A526" s="557">
        <v>437</v>
      </c>
      <c r="B526" s="556">
        <v>32</v>
      </c>
      <c r="C526" s="557" t="s">
        <v>1830</v>
      </c>
      <c r="D526" s="557" t="s">
        <v>1634</v>
      </c>
      <c r="E526" s="557">
        <v>294</v>
      </c>
      <c r="F526" s="573" t="s">
        <v>441</v>
      </c>
      <c r="G526" s="561">
        <v>3000</v>
      </c>
      <c r="H526" s="578"/>
      <c r="I526" s="579">
        <v>0</v>
      </c>
      <c r="J526" s="580">
        <v>0</v>
      </c>
      <c r="K526" s="580">
        <v>0</v>
      </c>
      <c r="L526" s="578">
        <v>0</v>
      </c>
      <c r="M526" s="579">
        <v>0</v>
      </c>
      <c r="N526" s="578">
        <v>0</v>
      </c>
      <c r="O526" s="579">
        <v>0</v>
      </c>
      <c r="P526" s="578">
        <v>0</v>
      </c>
      <c r="Q526" s="560">
        <v>3000</v>
      </c>
      <c r="R526" s="489"/>
    </row>
    <row r="527" spans="1:18" s="1" customFormat="1" ht="14.45" customHeight="1" outlineLevel="2" x14ac:dyDescent="0.25">
      <c r="A527" s="557">
        <v>438</v>
      </c>
      <c r="B527" s="556">
        <v>32</v>
      </c>
      <c r="C527" s="557" t="s">
        <v>1830</v>
      </c>
      <c r="D527" s="557" t="s">
        <v>1635</v>
      </c>
      <c r="E527" s="557">
        <v>334</v>
      </c>
      <c r="F527" s="573" t="s">
        <v>471</v>
      </c>
      <c r="G527" s="561">
        <v>5000</v>
      </c>
      <c r="H527" s="578"/>
      <c r="I527" s="579">
        <v>0</v>
      </c>
      <c r="J527" s="580">
        <v>0</v>
      </c>
      <c r="K527" s="580">
        <v>0</v>
      </c>
      <c r="L527" s="578">
        <v>0</v>
      </c>
      <c r="M527" s="579">
        <v>0</v>
      </c>
      <c r="N527" s="578">
        <v>0</v>
      </c>
      <c r="O527" s="579">
        <v>0</v>
      </c>
      <c r="P527" s="578">
        <v>0</v>
      </c>
      <c r="Q527" s="560">
        <v>5000</v>
      </c>
      <c r="R527" s="489"/>
    </row>
    <row r="528" spans="1:18" s="1" customFormat="1" ht="14.45" customHeight="1" outlineLevel="2" x14ac:dyDescent="0.25">
      <c r="A528" s="557">
        <v>439</v>
      </c>
      <c r="B528" s="556">
        <v>32</v>
      </c>
      <c r="C528" s="557" t="s">
        <v>1830</v>
      </c>
      <c r="D528" s="557" t="s">
        <v>1635</v>
      </c>
      <c r="E528" s="557">
        <v>353</v>
      </c>
      <c r="F528" s="573" t="s">
        <v>490</v>
      </c>
      <c r="G528" s="561">
        <v>2000</v>
      </c>
      <c r="H528" s="578"/>
      <c r="I528" s="579">
        <v>0</v>
      </c>
      <c r="J528" s="580">
        <v>0</v>
      </c>
      <c r="K528" s="580">
        <v>0</v>
      </c>
      <c r="L528" s="578">
        <v>0</v>
      </c>
      <c r="M528" s="579">
        <v>0</v>
      </c>
      <c r="N528" s="578">
        <v>0</v>
      </c>
      <c r="O528" s="579">
        <v>0</v>
      </c>
      <c r="P528" s="578">
        <v>0</v>
      </c>
      <c r="Q528" s="560">
        <v>2000</v>
      </c>
      <c r="R528" s="489"/>
    </row>
    <row r="529" spans="1:18" s="1" customFormat="1" ht="14.45" customHeight="1" outlineLevel="2" x14ac:dyDescent="0.25">
      <c r="A529" s="557">
        <v>440</v>
      </c>
      <c r="B529" s="556">
        <v>32</v>
      </c>
      <c r="C529" s="557" t="s">
        <v>1830</v>
      </c>
      <c r="D529" s="557" t="s">
        <v>1635</v>
      </c>
      <c r="E529" s="557">
        <v>372</v>
      </c>
      <c r="F529" s="573" t="s">
        <v>507</v>
      </c>
      <c r="G529" s="561">
        <v>2000</v>
      </c>
      <c r="H529" s="578"/>
      <c r="I529" s="579">
        <v>0</v>
      </c>
      <c r="J529" s="580">
        <v>0</v>
      </c>
      <c r="K529" s="580">
        <v>0</v>
      </c>
      <c r="L529" s="578">
        <v>0</v>
      </c>
      <c r="M529" s="579">
        <v>0</v>
      </c>
      <c r="N529" s="578">
        <v>0</v>
      </c>
      <c r="O529" s="579">
        <v>0</v>
      </c>
      <c r="P529" s="578">
        <v>0</v>
      </c>
      <c r="Q529" s="560">
        <v>2000</v>
      </c>
      <c r="R529" s="489"/>
    </row>
    <row r="530" spans="1:18" s="1" customFormat="1" ht="14.45" customHeight="1" outlineLevel="2" x14ac:dyDescent="0.25">
      <c r="A530" s="557">
        <v>441</v>
      </c>
      <c r="B530" s="556">
        <v>32</v>
      </c>
      <c r="C530" s="557" t="s">
        <v>1830</v>
      </c>
      <c r="D530" s="557" t="s">
        <v>1635</v>
      </c>
      <c r="E530" s="557">
        <v>375</v>
      </c>
      <c r="F530" s="573" t="s">
        <v>510</v>
      </c>
      <c r="G530" s="561">
        <v>6000</v>
      </c>
      <c r="H530" s="578"/>
      <c r="I530" s="579">
        <v>0</v>
      </c>
      <c r="J530" s="580">
        <v>0</v>
      </c>
      <c r="K530" s="580">
        <v>0</v>
      </c>
      <c r="L530" s="578">
        <v>0</v>
      </c>
      <c r="M530" s="579">
        <v>0</v>
      </c>
      <c r="N530" s="578">
        <v>0</v>
      </c>
      <c r="O530" s="579">
        <v>0</v>
      </c>
      <c r="P530" s="578">
        <v>0</v>
      </c>
      <c r="Q530" s="560">
        <v>6000</v>
      </c>
      <c r="R530" s="489"/>
    </row>
    <row r="531" spans="1:18" s="1" customFormat="1" ht="14.45" customHeight="1" outlineLevel="2" x14ac:dyDescent="0.25">
      <c r="A531" s="557">
        <v>442</v>
      </c>
      <c r="B531" s="556">
        <v>32</v>
      </c>
      <c r="C531" s="557" t="s">
        <v>1830</v>
      </c>
      <c r="D531" s="557" t="s">
        <v>1635</v>
      </c>
      <c r="E531" s="557">
        <v>379</v>
      </c>
      <c r="F531" s="573" t="s">
        <v>514</v>
      </c>
      <c r="G531" s="561">
        <v>3000</v>
      </c>
      <c r="H531" s="578"/>
      <c r="I531" s="579">
        <v>0</v>
      </c>
      <c r="J531" s="580">
        <v>0</v>
      </c>
      <c r="K531" s="580">
        <v>0</v>
      </c>
      <c r="L531" s="578">
        <v>0</v>
      </c>
      <c r="M531" s="579">
        <v>0</v>
      </c>
      <c r="N531" s="578">
        <v>0</v>
      </c>
      <c r="O531" s="579">
        <v>0</v>
      </c>
      <c r="P531" s="578">
        <v>0</v>
      </c>
      <c r="Q531" s="560">
        <v>3000</v>
      </c>
      <c r="R531" s="489"/>
    </row>
    <row r="532" spans="1:18" s="1" customFormat="1" ht="14.45" customHeight="1" outlineLevel="2" x14ac:dyDescent="0.25">
      <c r="A532" s="557">
        <v>443</v>
      </c>
      <c r="B532" s="556">
        <v>32</v>
      </c>
      <c r="C532" s="557" t="s">
        <v>1830</v>
      </c>
      <c r="D532" s="557" t="s">
        <v>1636</v>
      </c>
      <c r="E532" s="557">
        <v>511</v>
      </c>
      <c r="F532" s="573" t="s">
        <v>588</v>
      </c>
      <c r="G532" s="561">
        <v>5000</v>
      </c>
      <c r="H532" s="578"/>
      <c r="I532" s="579">
        <v>0</v>
      </c>
      <c r="J532" s="580">
        <v>0</v>
      </c>
      <c r="K532" s="580">
        <v>0</v>
      </c>
      <c r="L532" s="578">
        <v>0</v>
      </c>
      <c r="M532" s="579">
        <v>0</v>
      </c>
      <c r="N532" s="578">
        <v>0</v>
      </c>
      <c r="O532" s="579">
        <v>0</v>
      </c>
      <c r="P532" s="578">
        <v>0</v>
      </c>
      <c r="Q532" s="560">
        <v>5000</v>
      </c>
      <c r="R532" s="489"/>
    </row>
    <row r="533" spans="1:18" s="1" customFormat="1" ht="14.45" customHeight="1" outlineLevel="2" x14ac:dyDescent="0.25">
      <c r="A533" s="557">
        <v>444</v>
      </c>
      <c r="B533" s="556">
        <v>32</v>
      </c>
      <c r="C533" s="557" t="s">
        <v>1830</v>
      </c>
      <c r="D533" s="557" t="s">
        <v>1636</v>
      </c>
      <c r="E533" s="557">
        <v>515</v>
      </c>
      <c r="F533" s="573" t="s">
        <v>592</v>
      </c>
      <c r="G533" s="561">
        <v>8000</v>
      </c>
      <c r="H533" s="578"/>
      <c r="I533" s="579">
        <v>0</v>
      </c>
      <c r="J533" s="580">
        <v>0</v>
      </c>
      <c r="K533" s="580">
        <v>0</v>
      </c>
      <c r="L533" s="578">
        <v>0</v>
      </c>
      <c r="M533" s="579">
        <v>0</v>
      </c>
      <c r="N533" s="578">
        <v>0</v>
      </c>
      <c r="O533" s="579">
        <v>0</v>
      </c>
      <c r="P533" s="578">
        <v>0</v>
      </c>
      <c r="Q533" s="560">
        <v>8000</v>
      </c>
      <c r="R533" s="489"/>
    </row>
    <row r="534" spans="1:18" s="1" customFormat="1" ht="14.45" customHeight="1" outlineLevel="2" x14ac:dyDescent="0.25">
      <c r="A534" s="586"/>
      <c r="B534" s="587">
        <v>32</v>
      </c>
      <c r="C534" s="586" t="s">
        <v>1830</v>
      </c>
      <c r="D534" s="586" t="s">
        <v>1665</v>
      </c>
      <c r="E534" s="586">
        <v>132</v>
      </c>
      <c r="F534" s="588" t="s">
        <v>358</v>
      </c>
      <c r="G534" s="589">
        <v>16332.587468684866</v>
      </c>
      <c r="H534" s="590"/>
      <c r="I534" s="591"/>
      <c r="J534" s="592"/>
      <c r="K534" s="592"/>
      <c r="L534" s="590"/>
      <c r="M534" s="591"/>
      <c r="N534" s="590"/>
      <c r="O534" s="591"/>
      <c r="P534" s="590"/>
      <c r="Q534" s="593">
        <v>16332.587468684866</v>
      </c>
      <c r="R534" s="489"/>
    </row>
    <row r="535" spans="1:18" s="685" customFormat="1" ht="14.45" customHeight="1" outlineLevel="1" x14ac:dyDescent="0.25">
      <c r="A535" s="682"/>
      <c r="B535" s="671" t="s">
        <v>2162</v>
      </c>
      <c r="C535" s="682"/>
      <c r="D535" s="682"/>
      <c r="E535" s="682"/>
      <c r="F535" s="683"/>
      <c r="G535" s="653">
        <f t="shared" ref="G535:Q535" si="31">SUBTOTAL(9,G520:G534)</f>
        <v>180721.33946868486</v>
      </c>
      <c r="H535" s="684">
        <f t="shared" si="31"/>
        <v>0</v>
      </c>
      <c r="I535" s="684">
        <f t="shared" si="31"/>
        <v>0</v>
      </c>
      <c r="J535" s="684">
        <f t="shared" si="31"/>
        <v>0</v>
      </c>
      <c r="K535" s="684">
        <f t="shared" si="31"/>
        <v>0</v>
      </c>
      <c r="L535" s="684">
        <f t="shared" si="31"/>
        <v>0</v>
      </c>
      <c r="M535" s="684">
        <f t="shared" si="31"/>
        <v>0</v>
      </c>
      <c r="N535" s="684">
        <f t="shared" si="31"/>
        <v>0</v>
      </c>
      <c r="O535" s="684">
        <f t="shared" si="31"/>
        <v>0</v>
      </c>
      <c r="P535" s="684">
        <f t="shared" si="31"/>
        <v>0</v>
      </c>
      <c r="Q535" s="653">
        <f t="shared" si="31"/>
        <v>180721.33946868486</v>
      </c>
      <c r="R535" s="37"/>
    </row>
    <row r="536" spans="1:18" s="685" customFormat="1" ht="14.45" customHeight="1" x14ac:dyDescent="0.25">
      <c r="A536" s="682"/>
      <c r="B536" s="671" t="s">
        <v>1868</v>
      </c>
      <c r="C536" s="682"/>
      <c r="D536" s="682"/>
      <c r="E536" s="682"/>
      <c r="F536" s="683"/>
      <c r="G536" s="653">
        <f t="shared" ref="G536:Q536" si="32">SUBTOTAL(9,G4:G534)</f>
        <v>50490000.784774564</v>
      </c>
      <c r="H536" s="684">
        <f t="shared" si="32"/>
        <v>0</v>
      </c>
      <c r="I536" s="684">
        <f t="shared" si="32"/>
        <v>4395281</v>
      </c>
      <c r="J536" s="684">
        <f t="shared" si="32"/>
        <v>7670594.3735766998</v>
      </c>
      <c r="K536" s="684">
        <f t="shared" si="32"/>
        <v>0</v>
      </c>
      <c r="L536" s="684">
        <f t="shared" si="32"/>
        <v>450951</v>
      </c>
      <c r="M536" s="684">
        <f t="shared" si="32"/>
        <v>0</v>
      </c>
      <c r="N536" s="684">
        <f t="shared" si="32"/>
        <v>3000000</v>
      </c>
      <c r="O536" s="684">
        <f t="shared" si="32"/>
        <v>6500000</v>
      </c>
      <c r="P536" s="684">
        <f t="shared" si="32"/>
        <v>0</v>
      </c>
      <c r="Q536" s="653">
        <f t="shared" si="32"/>
        <v>72506827.158351257</v>
      </c>
      <c r="R536" s="37"/>
    </row>
    <row r="537" spans="1:18" x14ac:dyDescent="0.25">
      <c r="Q537" s="485"/>
    </row>
    <row r="538" spans="1:18" x14ac:dyDescent="0.25">
      <c r="Q538" s="669"/>
    </row>
    <row r="539" spans="1:18" x14ac:dyDescent="0.25">
      <c r="Q539" s="669"/>
    </row>
    <row r="540" spans="1:18" x14ac:dyDescent="0.25">
      <c r="Q540" s="669">
        <f>+Q539-Q538</f>
        <v>0</v>
      </c>
    </row>
  </sheetData>
  <sortState ref="A5:Q503">
    <sortCondition ref="B5:B503"/>
  </sortState>
  <mergeCells count="11">
    <mergeCell ref="I3:L3"/>
    <mergeCell ref="B3:B4"/>
    <mergeCell ref="C3:C4"/>
    <mergeCell ref="F3:F4"/>
    <mergeCell ref="G3:G4"/>
    <mergeCell ref="H3:H4"/>
    <mergeCell ref="M3:N3"/>
    <mergeCell ref="O3:O4"/>
    <mergeCell ref="P3:P4"/>
    <mergeCell ref="Q3:Q4"/>
    <mergeCell ref="R3:R4"/>
  </mergeCells>
  <pageMargins left="0.70866141732283472" right="0.47244094488188981" top="0.51181102362204722" bottom="0.74803149606299213" header="0.31496062992125984" footer="0.31496062992125984"/>
  <pageSetup scale="85" fitToHeight="0" orientation="landscape" verticalDpi="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CZ509"/>
  <sheetViews>
    <sheetView zoomScale="70" zoomScaleNormal="70" workbookViewId="0">
      <pane xSplit="6" ySplit="4" topLeftCell="G5" activePane="bottomRight" state="frozen"/>
      <selection activeCell="P21" activeCellId="10" sqref="J504 A504:XFD504 F494 K496 K496 F492 J493 J496 J500 F501 P21"/>
      <selection pane="topRight" activeCell="P21" activeCellId="10" sqref="J504 A504:XFD504 F494 K496 K496 F492 J493 J496 J500 F501 P21"/>
      <selection pane="bottomLeft" activeCell="P21" activeCellId="10" sqref="J504 A504:XFD504 F494 K496 K496 F492 J493 J496 J500 F501 P21"/>
      <selection pane="bottomRight" activeCell="K18" sqref="K18"/>
    </sheetView>
  </sheetViews>
  <sheetFormatPr baseColWidth="10" defaultRowHeight="15" x14ac:dyDescent="0.25"/>
  <cols>
    <col min="1" max="1" width="4.85546875" hidden="1" customWidth="1"/>
    <col min="2" max="2" width="6.42578125" customWidth="1"/>
    <col min="3" max="3" width="21.7109375" customWidth="1"/>
    <col min="4" max="4" width="2.140625" customWidth="1"/>
    <col min="5" max="5" width="4.85546875" customWidth="1"/>
    <col min="6" max="6" width="45" customWidth="1"/>
    <col min="7" max="8" width="10.5703125" customWidth="1"/>
    <col min="9" max="9" width="15" customWidth="1"/>
    <col min="10" max="10" width="14.5703125" customWidth="1"/>
    <col min="11" max="11" width="12.5703125" customWidth="1"/>
    <col min="12" max="12" width="11.7109375" customWidth="1"/>
    <col min="13" max="13" width="12.140625" customWidth="1"/>
    <col min="14" max="14" width="13.42578125" customWidth="1"/>
    <col min="15" max="15" width="12.140625" customWidth="1"/>
    <col min="16" max="16" width="8.5703125" customWidth="1"/>
    <col min="17" max="17" width="16.140625" customWidth="1"/>
    <col min="18" max="18" width="30.7109375" hidden="1" customWidth="1"/>
    <col min="19" max="104" width="10.85546875" style="37"/>
  </cols>
  <sheetData>
    <row r="1" spans="1:104" ht="18" x14ac:dyDescent="0.25">
      <c r="B1" s="559" t="s">
        <v>1881</v>
      </c>
    </row>
    <row r="2" spans="1:104" ht="18.75" thickBot="1" x14ac:dyDescent="0.3">
      <c r="B2" s="559" t="s">
        <v>1774</v>
      </c>
    </row>
    <row r="3" spans="1:104" ht="15.6" customHeight="1" x14ac:dyDescent="0.3">
      <c r="A3" s="564"/>
      <c r="B3" s="895" t="s">
        <v>759</v>
      </c>
      <c r="C3" s="895" t="s">
        <v>1812</v>
      </c>
      <c r="D3" s="565"/>
      <c r="E3" s="565"/>
      <c r="F3" s="897" t="s">
        <v>5</v>
      </c>
      <c r="G3" s="899" t="s">
        <v>1317</v>
      </c>
      <c r="H3" s="901" t="s">
        <v>41</v>
      </c>
      <c r="I3" s="892" t="s">
        <v>755</v>
      </c>
      <c r="J3" s="893"/>
      <c r="K3" s="893"/>
      <c r="L3" s="894"/>
      <c r="M3" s="892" t="s">
        <v>43</v>
      </c>
      <c r="N3" s="894"/>
      <c r="O3" s="903" t="s">
        <v>40</v>
      </c>
      <c r="P3" s="905" t="s">
        <v>1048</v>
      </c>
      <c r="Q3" s="907" t="s">
        <v>757</v>
      </c>
      <c r="R3" s="910" t="s">
        <v>1922</v>
      </c>
    </row>
    <row r="4" spans="1:104" ht="54" x14ac:dyDescent="0.3">
      <c r="A4" s="566" t="s">
        <v>1832</v>
      </c>
      <c r="B4" s="896"/>
      <c r="C4" s="896"/>
      <c r="D4" s="567" t="s">
        <v>2129</v>
      </c>
      <c r="E4" s="567" t="s">
        <v>2128</v>
      </c>
      <c r="F4" s="898"/>
      <c r="G4" s="900"/>
      <c r="H4" s="902"/>
      <c r="I4" s="568" t="s">
        <v>1621</v>
      </c>
      <c r="J4" s="569" t="s">
        <v>1622</v>
      </c>
      <c r="K4" s="569" t="s">
        <v>758</v>
      </c>
      <c r="L4" s="570" t="s">
        <v>315</v>
      </c>
      <c r="M4" s="571" t="s">
        <v>1047</v>
      </c>
      <c r="N4" s="570" t="s">
        <v>315</v>
      </c>
      <c r="O4" s="904"/>
      <c r="P4" s="906"/>
      <c r="Q4" s="908"/>
      <c r="R4" s="910" t="s">
        <v>1922</v>
      </c>
    </row>
    <row r="5" spans="1:104" s="1" customFormat="1" ht="14.45" customHeight="1" x14ac:dyDescent="0.25">
      <c r="A5" s="557">
        <v>1</v>
      </c>
      <c r="B5" s="556">
        <v>1</v>
      </c>
      <c r="C5" s="557" t="s">
        <v>2123</v>
      </c>
      <c r="D5" s="662">
        <v>1</v>
      </c>
      <c r="E5" s="557">
        <v>111</v>
      </c>
      <c r="F5" s="573" t="s">
        <v>347</v>
      </c>
      <c r="G5" s="561">
        <v>1420416</v>
      </c>
      <c r="H5" s="562"/>
      <c r="I5" s="561"/>
      <c r="J5" s="558"/>
      <c r="K5" s="558"/>
      <c r="L5" s="562"/>
      <c r="M5" s="561"/>
      <c r="N5" s="562"/>
      <c r="O5" s="561"/>
      <c r="P5" s="562"/>
      <c r="Q5" s="560">
        <f>SUM(G5:P5)</f>
        <v>1420416</v>
      </c>
      <c r="R5" s="654"/>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row>
    <row r="6" spans="1:104" s="1" customFormat="1" ht="14.45" customHeight="1" x14ac:dyDescent="0.25">
      <c r="A6" s="557">
        <v>2</v>
      </c>
      <c r="B6" s="556">
        <v>1</v>
      </c>
      <c r="C6" s="557" t="s">
        <v>2123</v>
      </c>
      <c r="D6" s="662">
        <v>1</v>
      </c>
      <c r="E6" s="557">
        <v>132</v>
      </c>
      <c r="F6" s="573" t="s">
        <v>358</v>
      </c>
      <c r="G6" s="561">
        <v>214035.75679069984</v>
      </c>
      <c r="H6" s="562"/>
      <c r="I6" s="561"/>
      <c r="J6" s="558"/>
      <c r="K6" s="558"/>
      <c r="L6" s="562"/>
      <c r="M6" s="561"/>
      <c r="N6" s="562"/>
      <c r="O6" s="561"/>
      <c r="P6" s="562"/>
      <c r="Q6" s="560">
        <f t="shared" ref="Q6:Q69" si="0">SUM(G6:P6)</f>
        <v>214035.75679069984</v>
      </c>
      <c r="R6" s="654"/>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row>
    <row r="7" spans="1:104" s="1" customFormat="1" ht="14.45" customHeight="1" x14ac:dyDescent="0.25">
      <c r="A7" s="557">
        <v>3</v>
      </c>
      <c r="B7" s="556">
        <v>1</v>
      </c>
      <c r="C7" s="557" t="s">
        <v>2123</v>
      </c>
      <c r="D7" s="662" t="str">
        <f t="shared" ref="D7:D13" si="1">MID(E7,1,1)</f>
        <v>2</v>
      </c>
      <c r="E7" s="557">
        <v>211</v>
      </c>
      <c r="F7" s="573" t="s">
        <v>384</v>
      </c>
      <c r="G7" s="561">
        <v>3000</v>
      </c>
      <c r="H7" s="562"/>
      <c r="I7" s="561"/>
      <c r="J7" s="558"/>
      <c r="K7" s="558"/>
      <c r="L7" s="562"/>
      <c r="M7" s="561"/>
      <c r="N7" s="562"/>
      <c r="O7" s="561"/>
      <c r="P7" s="562"/>
      <c r="Q7" s="560">
        <f t="shared" si="0"/>
        <v>3000</v>
      </c>
      <c r="R7" s="654"/>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row>
    <row r="8" spans="1:104" s="1" customFormat="1" ht="14.45" customHeight="1" x14ac:dyDescent="0.25">
      <c r="A8" s="557">
        <v>4</v>
      </c>
      <c r="B8" s="556">
        <v>1</v>
      </c>
      <c r="C8" s="557" t="s">
        <v>2123</v>
      </c>
      <c r="D8" s="662" t="str">
        <f t="shared" si="1"/>
        <v>2</v>
      </c>
      <c r="E8" s="557">
        <v>221</v>
      </c>
      <c r="F8" s="573" t="s">
        <v>393</v>
      </c>
      <c r="G8" s="561">
        <v>15000</v>
      </c>
      <c r="H8" s="562"/>
      <c r="I8" s="561"/>
      <c r="J8" s="558"/>
      <c r="K8" s="558"/>
      <c r="L8" s="562"/>
      <c r="M8" s="561"/>
      <c r="N8" s="562"/>
      <c r="O8" s="561"/>
      <c r="P8" s="562"/>
      <c r="Q8" s="560">
        <f t="shared" si="0"/>
        <v>15000</v>
      </c>
      <c r="R8" s="654"/>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row>
    <row r="9" spans="1:104" s="1" customFormat="1" ht="14.45" customHeight="1" x14ac:dyDescent="0.25">
      <c r="A9" s="557">
        <v>5</v>
      </c>
      <c r="B9" s="556">
        <v>1</v>
      </c>
      <c r="C9" s="557" t="s">
        <v>2123</v>
      </c>
      <c r="D9" s="662" t="str">
        <f t="shared" si="1"/>
        <v>2</v>
      </c>
      <c r="E9" s="557">
        <v>261</v>
      </c>
      <c r="F9" s="573" t="s">
        <v>425</v>
      </c>
      <c r="G9" s="561">
        <v>54000</v>
      </c>
      <c r="H9" s="562"/>
      <c r="I9" s="561"/>
      <c r="J9" s="558"/>
      <c r="K9" s="558"/>
      <c r="L9" s="562"/>
      <c r="M9" s="561"/>
      <c r="N9" s="562"/>
      <c r="O9" s="561"/>
      <c r="P9" s="562"/>
      <c r="Q9" s="560">
        <f t="shared" si="0"/>
        <v>54000</v>
      </c>
      <c r="R9" s="654"/>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row>
    <row r="10" spans="1:104" s="1" customFormat="1" ht="14.45" customHeight="1" x14ac:dyDescent="0.25">
      <c r="A10" s="557">
        <v>6</v>
      </c>
      <c r="B10" s="556">
        <v>1</v>
      </c>
      <c r="C10" s="557" t="s">
        <v>2123</v>
      </c>
      <c r="D10" s="662" t="str">
        <f t="shared" si="1"/>
        <v>2</v>
      </c>
      <c r="E10" s="557">
        <v>271</v>
      </c>
      <c r="F10" s="573" t="s">
        <v>428</v>
      </c>
      <c r="G10" s="561">
        <v>9000</v>
      </c>
      <c r="H10" s="562"/>
      <c r="I10" s="561"/>
      <c r="J10" s="558"/>
      <c r="K10" s="558"/>
      <c r="L10" s="562"/>
      <c r="M10" s="561"/>
      <c r="N10" s="562"/>
      <c r="O10" s="561"/>
      <c r="P10" s="562"/>
      <c r="Q10" s="560">
        <f t="shared" si="0"/>
        <v>9000</v>
      </c>
      <c r="R10" s="654"/>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row>
    <row r="11" spans="1:104" s="1" customFormat="1" ht="14.45" customHeight="1" x14ac:dyDescent="0.25">
      <c r="A11" s="557">
        <v>7</v>
      </c>
      <c r="B11" s="556">
        <v>1</v>
      </c>
      <c r="C11" s="557" t="s">
        <v>2123</v>
      </c>
      <c r="D11" s="662" t="str">
        <f t="shared" si="1"/>
        <v>3</v>
      </c>
      <c r="E11" s="557">
        <v>361</v>
      </c>
      <c r="F11" s="573" t="s">
        <v>498</v>
      </c>
      <c r="G11" s="561">
        <v>12000</v>
      </c>
      <c r="H11" s="562"/>
      <c r="I11" s="561"/>
      <c r="J11" s="558"/>
      <c r="K11" s="558"/>
      <c r="L11" s="562"/>
      <c r="M11" s="561"/>
      <c r="N11" s="562"/>
      <c r="O11" s="561"/>
      <c r="P11" s="562"/>
      <c r="Q11" s="560">
        <f t="shared" si="0"/>
        <v>12000</v>
      </c>
      <c r="R11" s="654"/>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row>
    <row r="12" spans="1:104" s="1" customFormat="1" ht="14.45" customHeight="1" x14ac:dyDescent="0.25">
      <c r="A12" s="557">
        <v>8</v>
      </c>
      <c r="B12" s="556">
        <v>1</v>
      </c>
      <c r="C12" s="557" t="s">
        <v>2123</v>
      </c>
      <c r="D12" s="662" t="str">
        <f t="shared" si="1"/>
        <v>3</v>
      </c>
      <c r="E12" s="557">
        <v>372</v>
      </c>
      <c r="F12" s="573" t="s">
        <v>507</v>
      </c>
      <c r="G12" s="561">
        <v>6000</v>
      </c>
      <c r="H12" s="562"/>
      <c r="I12" s="561"/>
      <c r="J12" s="558"/>
      <c r="K12" s="558"/>
      <c r="L12" s="562"/>
      <c r="M12" s="561"/>
      <c r="N12" s="562"/>
      <c r="O12" s="561"/>
      <c r="P12" s="562"/>
      <c r="Q12" s="560">
        <f t="shared" si="0"/>
        <v>6000</v>
      </c>
      <c r="R12" s="654"/>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row>
    <row r="13" spans="1:104" s="1" customFormat="1" ht="14.45" customHeight="1" x14ac:dyDescent="0.25">
      <c r="A13" s="586">
        <v>9</v>
      </c>
      <c r="B13" s="587">
        <v>1</v>
      </c>
      <c r="C13" s="586" t="s">
        <v>2123</v>
      </c>
      <c r="D13" s="663" t="str">
        <f t="shared" si="1"/>
        <v>3</v>
      </c>
      <c r="E13" s="586">
        <v>375</v>
      </c>
      <c r="F13" s="588" t="s">
        <v>510</v>
      </c>
      <c r="G13" s="589">
        <v>36000</v>
      </c>
      <c r="H13" s="607"/>
      <c r="I13" s="589"/>
      <c r="J13" s="608"/>
      <c r="K13" s="608"/>
      <c r="L13" s="607"/>
      <c r="M13" s="589"/>
      <c r="N13" s="607"/>
      <c r="O13" s="589"/>
      <c r="P13" s="607"/>
      <c r="Q13" s="593">
        <f t="shared" si="0"/>
        <v>36000</v>
      </c>
      <c r="R13" s="655"/>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row>
    <row r="14" spans="1:104" s="1" customFormat="1" ht="14.45" customHeight="1" x14ac:dyDescent="0.25">
      <c r="A14" s="599">
        <v>10</v>
      </c>
      <c r="B14" s="600">
        <v>2</v>
      </c>
      <c r="C14" s="599" t="s">
        <v>1834</v>
      </c>
      <c r="D14" s="664">
        <v>1</v>
      </c>
      <c r="E14" s="599">
        <v>113</v>
      </c>
      <c r="F14" s="601" t="s">
        <v>349</v>
      </c>
      <c r="G14" s="609">
        <v>877032</v>
      </c>
      <c r="H14" s="610"/>
      <c r="I14" s="602"/>
      <c r="J14" s="611"/>
      <c r="K14" s="611"/>
      <c r="L14" s="610"/>
      <c r="M14" s="602"/>
      <c r="N14" s="610"/>
      <c r="O14" s="602"/>
      <c r="P14" s="610"/>
      <c r="Q14" s="606">
        <f t="shared" si="0"/>
        <v>877032</v>
      </c>
      <c r="R14" s="656"/>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row>
    <row r="15" spans="1:104" s="1" customFormat="1" ht="14.45" customHeight="1" x14ac:dyDescent="0.25">
      <c r="A15" s="557">
        <v>11</v>
      </c>
      <c r="B15" s="556">
        <v>2</v>
      </c>
      <c r="C15" s="557" t="s">
        <v>1834</v>
      </c>
      <c r="D15" s="662">
        <v>1</v>
      </c>
      <c r="E15" s="557">
        <v>122</v>
      </c>
      <c r="F15" s="573"/>
      <c r="G15" s="561">
        <v>186379.46400000001</v>
      </c>
      <c r="H15" s="562"/>
      <c r="I15" s="561"/>
      <c r="J15" s="558"/>
      <c r="K15" s="558"/>
      <c r="L15" s="562"/>
      <c r="M15" s="561"/>
      <c r="N15" s="562"/>
      <c r="O15" s="561"/>
      <c r="P15" s="562"/>
      <c r="Q15" s="560">
        <f t="shared" si="0"/>
        <v>186379.46400000001</v>
      </c>
      <c r="R15" s="654"/>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row>
    <row r="16" spans="1:104" s="1" customFormat="1" ht="14.45" customHeight="1" x14ac:dyDescent="0.25">
      <c r="A16" s="557">
        <v>12</v>
      </c>
      <c r="B16" s="556">
        <v>2</v>
      </c>
      <c r="C16" s="557" t="s">
        <v>1834</v>
      </c>
      <c r="D16" s="662">
        <v>1</v>
      </c>
      <c r="E16" s="557">
        <v>132</v>
      </c>
      <c r="F16" s="573"/>
      <c r="G16" s="561">
        <v>83294.880427135184</v>
      </c>
      <c r="H16" s="562"/>
      <c r="I16" s="561"/>
      <c r="J16" s="558"/>
      <c r="K16" s="558"/>
      <c r="L16" s="562"/>
      <c r="M16" s="561"/>
      <c r="N16" s="562"/>
      <c r="O16" s="561"/>
      <c r="P16" s="562"/>
      <c r="Q16" s="560">
        <f t="shared" si="0"/>
        <v>83294.880427135184</v>
      </c>
      <c r="R16" s="654"/>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row>
    <row r="17" spans="1:104" s="1" customFormat="1" ht="14.45" customHeight="1" x14ac:dyDescent="0.25">
      <c r="A17" s="557">
        <v>13</v>
      </c>
      <c r="B17" s="556">
        <v>2</v>
      </c>
      <c r="C17" s="557" t="s">
        <v>1834</v>
      </c>
      <c r="D17" s="662">
        <v>1</v>
      </c>
      <c r="E17" s="557">
        <v>132</v>
      </c>
      <c r="F17" s="573"/>
      <c r="G17" s="561">
        <v>28084.638322494953</v>
      </c>
      <c r="H17" s="562"/>
      <c r="I17" s="561"/>
      <c r="J17" s="558"/>
      <c r="K17" s="558"/>
      <c r="L17" s="562"/>
      <c r="M17" s="561"/>
      <c r="N17" s="562"/>
      <c r="O17" s="561"/>
      <c r="P17" s="562"/>
      <c r="Q17" s="560">
        <f t="shared" si="0"/>
        <v>28084.638322494953</v>
      </c>
      <c r="R17" s="654"/>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row>
    <row r="18" spans="1:104" s="1" customFormat="1" ht="14.45" customHeight="1" x14ac:dyDescent="0.25">
      <c r="A18" s="557">
        <v>14</v>
      </c>
      <c r="B18" s="556">
        <v>2</v>
      </c>
      <c r="C18" s="557" t="s">
        <v>1834</v>
      </c>
      <c r="D18" s="662" t="str">
        <f t="shared" ref="D18:D40" si="2">MID(E18,1,1)</f>
        <v>2</v>
      </c>
      <c r="E18" s="557">
        <v>211</v>
      </c>
      <c r="F18" s="573" t="s">
        <v>384</v>
      </c>
      <c r="G18" s="561">
        <v>12000</v>
      </c>
      <c r="H18" s="562"/>
      <c r="I18" s="561"/>
      <c r="J18" s="558"/>
      <c r="K18" s="558"/>
      <c r="L18" s="562"/>
      <c r="M18" s="561"/>
      <c r="N18" s="562"/>
      <c r="O18" s="561"/>
      <c r="P18" s="562"/>
      <c r="Q18" s="560">
        <f t="shared" si="0"/>
        <v>12000</v>
      </c>
      <c r="R18" s="654"/>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row>
    <row r="19" spans="1:104" s="1" customFormat="1" ht="14.45" customHeight="1" x14ac:dyDescent="0.25">
      <c r="A19" s="557">
        <v>15</v>
      </c>
      <c r="B19" s="556">
        <v>2</v>
      </c>
      <c r="C19" s="557" t="s">
        <v>1834</v>
      </c>
      <c r="D19" s="662" t="str">
        <f t="shared" si="2"/>
        <v>2</v>
      </c>
      <c r="E19" s="557">
        <v>212</v>
      </c>
      <c r="F19" s="573" t="s">
        <v>385</v>
      </c>
      <c r="G19" s="561">
        <v>12000</v>
      </c>
      <c r="H19" s="562"/>
      <c r="I19" s="561"/>
      <c r="J19" s="558"/>
      <c r="K19" s="558"/>
      <c r="L19" s="562"/>
      <c r="M19" s="561"/>
      <c r="N19" s="562"/>
      <c r="O19" s="561"/>
      <c r="P19" s="562"/>
      <c r="Q19" s="560">
        <f t="shared" si="0"/>
        <v>12000</v>
      </c>
      <c r="R19" s="654"/>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row>
    <row r="20" spans="1:104" s="1" customFormat="1" ht="14.45" customHeight="1" x14ac:dyDescent="0.25">
      <c r="A20" s="557">
        <v>16</v>
      </c>
      <c r="B20" s="556">
        <v>2</v>
      </c>
      <c r="C20" s="557" t="s">
        <v>1834</v>
      </c>
      <c r="D20" s="662" t="str">
        <f t="shared" si="2"/>
        <v>2</v>
      </c>
      <c r="E20" s="557">
        <v>214</v>
      </c>
      <c r="F20" s="573" t="s">
        <v>387</v>
      </c>
      <c r="G20" s="561">
        <v>1500</v>
      </c>
      <c r="H20" s="563"/>
      <c r="I20" s="561"/>
      <c r="J20" s="558"/>
      <c r="K20" s="558"/>
      <c r="L20" s="562"/>
      <c r="M20" s="561"/>
      <c r="N20" s="562"/>
      <c r="O20" s="561"/>
      <c r="P20" s="562"/>
      <c r="Q20" s="560">
        <f t="shared" si="0"/>
        <v>1500</v>
      </c>
      <c r="R20" s="654"/>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row>
    <row r="21" spans="1:104" s="1" customFormat="1" ht="14.45" customHeight="1" x14ac:dyDescent="0.25">
      <c r="A21" s="557">
        <v>17</v>
      </c>
      <c r="B21" s="556">
        <v>2</v>
      </c>
      <c r="C21" s="557" t="s">
        <v>1834</v>
      </c>
      <c r="D21" s="662" t="str">
        <f t="shared" si="2"/>
        <v>2</v>
      </c>
      <c r="E21" s="557">
        <v>215</v>
      </c>
      <c r="F21" s="573" t="s">
        <v>388</v>
      </c>
      <c r="G21" s="561">
        <v>6000</v>
      </c>
      <c r="H21" s="562"/>
      <c r="I21" s="561"/>
      <c r="J21" s="558"/>
      <c r="K21" s="558"/>
      <c r="L21" s="562"/>
      <c r="M21" s="561"/>
      <c r="N21" s="562"/>
      <c r="O21" s="561"/>
      <c r="P21" s="562"/>
      <c r="Q21" s="560">
        <f t="shared" si="0"/>
        <v>6000</v>
      </c>
      <c r="R21" s="654"/>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row>
    <row r="22" spans="1:104" s="1" customFormat="1" ht="14.45" customHeight="1" x14ac:dyDescent="0.25">
      <c r="A22" s="557">
        <v>18</v>
      </c>
      <c r="B22" s="556">
        <v>2</v>
      </c>
      <c r="C22" s="557" t="s">
        <v>1834</v>
      </c>
      <c r="D22" s="662" t="str">
        <f t="shared" si="2"/>
        <v>2</v>
      </c>
      <c r="E22" s="557">
        <v>221</v>
      </c>
      <c r="F22" s="573" t="s">
        <v>393</v>
      </c>
      <c r="G22" s="561">
        <v>100000</v>
      </c>
      <c r="H22" s="562"/>
      <c r="I22" s="561"/>
      <c r="J22" s="558"/>
      <c r="K22" s="558"/>
      <c r="L22" s="562"/>
      <c r="M22" s="561"/>
      <c r="N22" s="562"/>
      <c r="O22" s="561"/>
      <c r="P22" s="562"/>
      <c r="Q22" s="560">
        <f t="shared" si="0"/>
        <v>100000</v>
      </c>
      <c r="R22" s="654"/>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row>
    <row r="23" spans="1:104" s="1" customFormat="1" ht="14.45" customHeight="1" x14ac:dyDescent="0.25">
      <c r="A23" s="557">
        <v>19</v>
      </c>
      <c r="B23" s="556">
        <v>2</v>
      </c>
      <c r="C23" s="557" t="s">
        <v>1834</v>
      </c>
      <c r="D23" s="662" t="str">
        <f t="shared" si="2"/>
        <v>2</v>
      </c>
      <c r="E23" s="557">
        <v>261</v>
      </c>
      <c r="F23" s="573" t="s">
        <v>425</v>
      </c>
      <c r="G23" s="561">
        <v>60000</v>
      </c>
      <c r="H23" s="562"/>
      <c r="I23" s="561"/>
      <c r="J23" s="558"/>
      <c r="K23" s="558"/>
      <c r="L23" s="562"/>
      <c r="M23" s="561"/>
      <c r="N23" s="562"/>
      <c r="O23" s="561"/>
      <c r="P23" s="562"/>
      <c r="Q23" s="560">
        <f t="shared" si="0"/>
        <v>60000</v>
      </c>
      <c r="R23" s="654"/>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row>
    <row r="24" spans="1:104" s="1" customFormat="1" ht="14.45" customHeight="1" x14ac:dyDescent="0.25">
      <c r="A24" s="557">
        <v>20</v>
      </c>
      <c r="B24" s="556">
        <v>2</v>
      </c>
      <c r="C24" s="557" t="s">
        <v>1834</v>
      </c>
      <c r="D24" s="662" t="str">
        <f t="shared" si="2"/>
        <v>2</v>
      </c>
      <c r="E24" s="557">
        <v>261</v>
      </c>
      <c r="F24" s="573" t="s">
        <v>1927</v>
      </c>
      <c r="G24" s="561">
        <v>200000</v>
      </c>
      <c r="H24" s="562"/>
      <c r="I24" s="561"/>
      <c r="J24" s="558"/>
      <c r="K24" s="558"/>
      <c r="L24" s="562"/>
      <c r="M24" s="561"/>
      <c r="N24" s="562"/>
      <c r="O24" s="561"/>
      <c r="P24" s="562"/>
      <c r="Q24" s="560">
        <f t="shared" si="0"/>
        <v>200000</v>
      </c>
      <c r="R24" s="654"/>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row>
    <row r="25" spans="1:104" s="1" customFormat="1" ht="14.45" customHeight="1" x14ac:dyDescent="0.25">
      <c r="A25" s="557">
        <v>21</v>
      </c>
      <c r="B25" s="556">
        <v>2</v>
      </c>
      <c r="C25" s="557" t="s">
        <v>1834</v>
      </c>
      <c r="D25" s="662" t="str">
        <f t="shared" si="2"/>
        <v>2</v>
      </c>
      <c r="E25" s="557">
        <v>294</v>
      </c>
      <c r="F25" s="573" t="s">
        <v>441</v>
      </c>
      <c r="G25" s="561">
        <v>2000</v>
      </c>
      <c r="H25" s="562"/>
      <c r="I25" s="561"/>
      <c r="J25" s="558"/>
      <c r="K25" s="558"/>
      <c r="L25" s="562"/>
      <c r="M25" s="561"/>
      <c r="N25" s="562"/>
      <c r="O25" s="561"/>
      <c r="P25" s="562"/>
      <c r="Q25" s="560">
        <f t="shared" si="0"/>
        <v>2000</v>
      </c>
      <c r="R25" s="654"/>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row>
    <row r="26" spans="1:104" s="1" customFormat="1" ht="14.45" customHeight="1" x14ac:dyDescent="0.25">
      <c r="A26" s="557">
        <v>22</v>
      </c>
      <c r="B26" s="556">
        <v>2</v>
      </c>
      <c r="C26" s="557" t="s">
        <v>1834</v>
      </c>
      <c r="D26" s="662" t="str">
        <f t="shared" si="2"/>
        <v>3</v>
      </c>
      <c r="E26" s="557">
        <v>315</v>
      </c>
      <c r="F26" s="573" t="s">
        <v>452</v>
      </c>
      <c r="G26" s="561">
        <v>12000</v>
      </c>
      <c r="H26" s="562"/>
      <c r="I26" s="561"/>
      <c r="J26" s="558"/>
      <c r="K26" s="558"/>
      <c r="L26" s="562"/>
      <c r="M26" s="561"/>
      <c r="N26" s="562"/>
      <c r="O26" s="561"/>
      <c r="P26" s="562"/>
      <c r="Q26" s="560">
        <f t="shared" si="0"/>
        <v>12000</v>
      </c>
      <c r="R26" s="654"/>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row>
    <row r="27" spans="1:104" s="1" customFormat="1" ht="14.45" customHeight="1" x14ac:dyDescent="0.25">
      <c r="A27" s="557">
        <v>23</v>
      </c>
      <c r="B27" s="556">
        <v>2</v>
      </c>
      <c r="C27" s="557" t="s">
        <v>1834</v>
      </c>
      <c r="D27" s="662" t="str">
        <f t="shared" si="2"/>
        <v>3</v>
      </c>
      <c r="E27" s="557">
        <v>371</v>
      </c>
      <c r="F27" s="573" t="s">
        <v>506</v>
      </c>
      <c r="G27" s="561">
        <v>30000</v>
      </c>
      <c r="H27" s="562"/>
      <c r="I27" s="561"/>
      <c r="J27" s="558"/>
      <c r="K27" s="558"/>
      <c r="L27" s="562"/>
      <c r="M27" s="561"/>
      <c r="N27" s="562"/>
      <c r="O27" s="561"/>
      <c r="P27" s="562"/>
      <c r="Q27" s="560">
        <f t="shared" si="0"/>
        <v>30000</v>
      </c>
      <c r="R27" s="654"/>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row>
    <row r="28" spans="1:104" s="1" customFormat="1" ht="14.45" customHeight="1" x14ac:dyDescent="0.25">
      <c r="A28" s="557">
        <v>24</v>
      </c>
      <c r="B28" s="556">
        <v>2</v>
      </c>
      <c r="C28" s="557" t="s">
        <v>1834</v>
      </c>
      <c r="D28" s="662" t="str">
        <f t="shared" si="2"/>
        <v>3</v>
      </c>
      <c r="E28" s="557">
        <v>372</v>
      </c>
      <c r="F28" s="573" t="s">
        <v>507</v>
      </c>
      <c r="G28" s="561">
        <v>24000</v>
      </c>
      <c r="H28" s="562"/>
      <c r="I28" s="561"/>
      <c r="J28" s="558"/>
      <c r="K28" s="558"/>
      <c r="L28" s="562"/>
      <c r="M28" s="561"/>
      <c r="N28" s="562"/>
      <c r="O28" s="561"/>
      <c r="P28" s="562"/>
      <c r="Q28" s="560">
        <f t="shared" si="0"/>
        <v>24000</v>
      </c>
      <c r="R28" s="654"/>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row>
    <row r="29" spans="1:104" s="1" customFormat="1" ht="14.45" customHeight="1" x14ac:dyDescent="0.25">
      <c r="A29" s="557">
        <v>25</v>
      </c>
      <c r="B29" s="556">
        <v>2</v>
      </c>
      <c r="C29" s="557" t="s">
        <v>1834</v>
      </c>
      <c r="D29" s="662" t="str">
        <f t="shared" si="2"/>
        <v>3</v>
      </c>
      <c r="E29" s="557">
        <v>375</v>
      </c>
      <c r="F29" s="573" t="s">
        <v>510</v>
      </c>
      <c r="G29" s="561">
        <v>121400</v>
      </c>
      <c r="H29" s="562"/>
      <c r="I29" s="561"/>
      <c r="J29" s="558"/>
      <c r="K29" s="558"/>
      <c r="L29" s="562"/>
      <c r="M29" s="561"/>
      <c r="N29" s="562"/>
      <c r="O29" s="561"/>
      <c r="P29" s="562"/>
      <c r="Q29" s="560">
        <f t="shared" si="0"/>
        <v>121400</v>
      </c>
      <c r="R29" s="654"/>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row>
    <row r="30" spans="1:104" s="1" customFormat="1" ht="14.45" customHeight="1" x14ac:dyDescent="0.25">
      <c r="A30" s="557">
        <v>26</v>
      </c>
      <c r="B30" s="556">
        <v>2</v>
      </c>
      <c r="C30" s="557" t="s">
        <v>1834</v>
      </c>
      <c r="D30" s="662" t="str">
        <f t="shared" si="2"/>
        <v>3</v>
      </c>
      <c r="E30" s="557">
        <v>376</v>
      </c>
      <c r="F30" s="573" t="s">
        <v>511</v>
      </c>
      <c r="G30" s="561">
        <v>20000</v>
      </c>
      <c r="H30" s="562"/>
      <c r="I30" s="561"/>
      <c r="J30" s="558"/>
      <c r="K30" s="558"/>
      <c r="L30" s="562"/>
      <c r="M30" s="561"/>
      <c r="N30" s="562"/>
      <c r="O30" s="561"/>
      <c r="P30" s="562"/>
      <c r="Q30" s="560">
        <f t="shared" si="0"/>
        <v>20000</v>
      </c>
      <c r="R30" s="654"/>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row>
    <row r="31" spans="1:104" s="1" customFormat="1" ht="14.45" customHeight="1" x14ac:dyDescent="0.25">
      <c r="A31" s="557">
        <v>27</v>
      </c>
      <c r="B31" s="556">
        <v>2</v>
      </c>
      <c r="C31" s="557" t="s">
        <v>1834</v>
      </c>
      <c r="D31" s="662" t="str">
        <f t="shared" si="2"/>
        <v>3</v>
      </c>
      <c r="E31" s="557">
        <v>381</v>
      </c>
      <c r="F31" s="573" t="s">
        <v>516</v>
      </c>
      <c r="G31" s="561">
        <v>80000</v>
      </c>
      <c r="H31" s="562"/>
      <c r="I31" s="561"/>
      <c r="J31" s="558"/>
      <c r="K31" s="558"/>
      <c r="L31" s="562"/>
      <c r="M31" s="561"/>
      <c r="N31" s="562"/>
      <c r="O31" s="561"/>
      <c r="P31" s="562"/>
      <c r="Q31" s="560">
        <f t="shared" si="0"/>
        <v>80000</v>
      </c>
      <c r="R31" s="654"/>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row>
    <row r="32" spans="1:104" s="1" customFormat="1" ht="14.45" customHeight="1" x14ac:dyDescent="0.25">
      <c r="A32" s="557">
        <v>28</v>
      </c>
      <c r="B32" s="556">
        <v>2</v>
      </c>
      <c r="C32" s="557" t="s">
        <v>1834</v>
      </c>
      <c r="D32" s="662" t="str">
        <f t="shared" si="2"/>
        <v>3</v>
      </c>
      <c r="E32" s="557">
        <v>382</v>
      </c>
      <c r="F32" s="573" t="s">
        <v>517</v>
      </c>
      <c r="G32" s="561">
        <v>80000</v>
      </c>
      <c r="H32" s="562"/>
      <c r="I32" s="561"/>
      <c r="J32" s="558"/>
      <c r="K32" s="558"/>
      <c r="L32" s="562"/>
      <c r="M32" s="561"/>
      <c r="N32" s="562"/>
      <c r="O32" s="561"/>
      <c r="P32" s="562"/>
      <c r="Q32" s="560">
        <f t="shared" si="0"/>
        <v>80000</v>
      </c>
      <c r="R32" s="654"/>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row>
    <row r="33" spans="1:104" s="1" customFormat="1" ht="14.45" customHeight="1" x14ac:dyDescent="0.25">
      <c r="A33" s="557">
        <v>29</v>
      </c>
      <c r="B33" s="556">
        <v>2</v>
      </c>
      <c r="C33" s="557" t="s">
        <v>1834</v>
      </c>
      <c r="D33" s="662" t="str">
        <f t="shared" si="2"/>
        <v>3</v>
      </c>
      <c r="E33" s="557">
        <v>383</v>
      </c>
      <c r="F33" s="573" t="s">
        <v>518</v>
      </c>
      <c r="G33" s="561">
        <v>4000</v>
      </c>
      <c r="H33" s="562"/>
      <c r="I33" s="561"/>
      <c r="J33" s="558"/>
      <c r="K33" s="558"/>
      <c r="L33" s="562"/>
      <c r="M33" s="561"/>
      <c r="N33" s="562"/>
      <c r="O33" s="561"/>
      <c r="P33" s="562"/>
      <c r="Q33" s="560">
        <f t="shared" si="0"/>
        <v>4000</v>
      </c>
      <c r="R33" s="654"/>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row>
    <row r="34" spans="1:104" s="1" customFormat="1" ht="14.45" customHeight="1" x14ac:dyDescent="0.25">
      <c r="A34" s="557">
        <v>30</v>
      </c>
      <c r="B34" s="556">
        <v>2</v>
      </c>
      <c r="C34" s="557" t="s">
        <v>1834</v>
      </c>
      <c r="D34" s="662" t="str">
        <f t="shared" si="2"/>
        <v>4</v>
      </c>
      <c r="E34" s="557">
        <v>442</v>
      </c>
      <c r="F34" s="573" t="s">
        <v>557</v>
      </c>
      <c r="G34" s="561">
        <v>120000</v>
      </c>
      <c r="H34" s="562"/>
      <c r="I34" s="561"/>
      <c r="J34" s="558"/>
      <c r="K34" s="558"/>
      <c r="L34" s="562"/>
      <c r="M34" s="561"/>
      <c r="N34" s="562"/>
      <c r="O34" s="561"/>
      <c r="P34" s="562"/>
      <c r="Q34" s="560">
        <f t="shared" si="0"/>
        <v>120000</v>
      </c>
      <c r="R34" s="654"/>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row>
    <row r="35" spans="1:104" s="1" customFormat="1" ht="14.45" customHeight="1" x14ac:dyDescent="0.25">
      <c r="A35" s="557">
        <v>31</v>
      </c>
      <c r="B35" s="556">
        <v>2</v>
      </c>
      <c r="C35" s="557" t="s">
        <v>1834</v>
      </c>
      <c r="D35" s="662" t="str">
        <f t="shared" si="2"/>
        <v>4</v>
      </c>
      <c r="E35" s="557">
        <v>445</v>
      </c>
      <c r="F35" s="573" t="s">
        <v>560</v>
      </c>
      <c r="G35" s="561">
        <v>40000</v>
      </c>
      <c r="H35" s="562"/>
      <c r="I35" s="561"/>
      <c r="J35" s="558"/>
      <c r="K35" s="558"/>
      <c r="L35" s="562"/>
      <c r="M35" s="561"/>
      <c r="N35" s="562"/>
      <c r="O35" s="561"/>
      <c r="P35" s="562"/>
      <c r="Q35" s="560">
        <f t="shared" si="0"/>
        <v>40000</v>
      </c>
      <c r="R35" s="654"/>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row>
    <row r="36" spans="1:104" s="1" customFormat="1" ht="14.45" customHeight="1" x14ac:dyDescent="0.25">
      <c r="A36" s="557">
        <v>32</v>
      </c>
      <c r="B36" s="556">
        <v>2</v>
      </c>
      <c r="C36" s="557" t="s">
        <v>1834</v>
      </c>
      <c r="D36" s="662" t="str">
        <f t="shared" si="2"/>
        <v>4</v>
      </c>
      <c r="E36" s="557">
        <v>447</v>
      </c>
      <c r="F36" s="573" t="s">
        <v>562</v>
      </c>
      <c r="G36" s="561">
        <v>2640000</v>
      </c>
      <c r="H36" s="562"/>
      <c r="I36" s="561"/>
      <c r="J36" s="558"/>
      <c r="K36" s="558"/>
      <c r="L36" s="562"/>
      <c r="M36" s="561"/>
      <c r="N36" s="562"/>
      <c r="O36" s="561"/>
      <c r="P36" s="562"/>
      <c r="Q36" s="560">
        <f t="shared" si="0"/>
        <v>2640000</v>
      </c>
      <c r="R36" s="654"/>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row>
    <row r="37" spans="1:104" s="1" customFormat="1" ht="14.45" customHeight="1" x14ac:dyDescent="0.25">
      <c r="A37" s="557">
        <v>33</v>
      </c>
      <c r="B37" s="556">
        <v>2</v>
      </c>
      <c r="C37" s="557" t="s">
        <v>1834</v>
      </c>
      <c r="D37" s="662" t="str">
        <f t="shared" si="2"/>
        <v>4</v>
      </c>
      <c r="E37" s="557">
        <v>447</v>
      </c>
      <c r="F37" s="573" t="s">
        <v>562</v>
      </c>
      <c r="G37" s="561">
        <v>500000</v>
      </c>
      <c r="H37" s="562"/>
      <c r="I37" s="561"/>
      <c r="J37" s="558"/>
      <c r="K37" s="558"/>
      <c r="L37" s="562"/>
      <c r="M37" s="561"/>
      <c r="N37" s="562"/>
      <c r="O37" s="561"/>
      <c r="P37" s="562"/>
      <c r="Q37" s="560">
        <f t="shared" si="0"/>
        <v>500000</v>
      </c>
      <c r="R37" s="654"/>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row>
    <row r="38" spans="1:104" s="1" customFormat="1" ht="14.45" customHeight="1" x14ac:dyDescent="0.25">
      <c r="A38" s="557">
        <v>34</v>
      </c>
      <c r="B38" s="556">
        <v>2</v>
      </c>
      <c r="C38" s="557" t="s">
        <v>1834</v>
      </c>
      <c r="D38" s="662" t="str">
        <f t="shared" si="2"/>
        <v>4</v>
      </c>
      <c r="E38" s="557">
        <v>448</v>
      </c>
      <c r="F38" s="573" t="s">
        <v>563</v>
      </c>
      <c r="G38" s="561">
        <v>150000</v>
      </c>
      <c r="H38" s="562"/>
      <c r="I38" s="561"/>
      <c r="J38" s="558"/>
      <c r="K38" s="558"/>
      <c r="L38" s="562"/>
      <c r="M38" s="561"/>
      <c r="N38" s="562"/>
      <c r="O38" s="561"/>
      <c r="P38" s="562"/>
      <c r="Q38" s="560">
        <f t="shared" si="0"/>
        <v>150000</v>
      </c>
      <c r="R38" s="654"/>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row>
    <row r="39" spans="1:104" s="1" customFormat="1" ht="14.45" customHeight="1" x14ac:dyDescent="0.25">
      <c r="A39" s="557">
        <v>35</v>
      </c>
      <c r="B39" s="556">
        <v>2</v>
      </c>
      <c r="C39" s="557" t="s">
        <v>1834</v>
      </c>
      <c r="D39" s="662" t="str">
        <f t="shared" si="2"/>
        <v>5</v>
      </c>
      <c r="E39" s="557">
        <v>511</v>
      </c>
      <c r="F39" s="573" t="s">
        <v>588</v>
      </c>
      <c r="G39" s="561">
        <v>20000</v>
      </c>
      <c r="H39" s="562"/>
      <c r="I39" s="561"/>
      <c r="J39" s="558"/>
      <c r="K39" s="558"/>
      <c r="L39" s="562"/>
      <c r="M39" s="561"/>
      <c r="N39" s="562"/>
      <c r="O39" s="561"/>
      <c r="P39" s="562"/>
      <c r="Q39" s="560">
        <f t="shared" si="0"/>
        <v>20000</v>
      </c>
      <c r="R39" s="654"/>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row>
    <row r="40" spans="1:104" s="1" customFormat="1" ht="14.45" customHeight="1" x14ac:dyDescent="0.25">
      <c r="A40" s="586">
        <v>36</v>
      </c>
      <c r="B40" s="587">
        <v>2</v>
      </c>
      <c r="C40" s="586" t="s">
        <v>1834</v>
      </c>
      <c r="D40" s="663" t="str">
        <f t="shared" si="2"/>
        <v>5</v>
      </c>
      <c r="E40" s="586">
        <v>515</v>
      </c>
      <c r="F40" s="588" t="s">
        <v>592</v>
      </c>
      <c r="G40" s="589">
        <v>20000</v>
      </c>
      <c r="H40" s="607"/>
      <c r="I40" s="589"/>
      <c r="J40" s="608"/>
      <c r="K40" s="608"/>
      <c r="L40" s="607"/>
      <c r="M40" s="589"/>
      <c r="N40" s="607"/>
      <c r="O40" s="589"/>
      <c r="P40" s="607"/>
      <c r="Q40" s="593">
        <f t="shared" si="0"/>
        <v>20000</v>
      </c>
      <c r="R40" s="655"/>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row>
    <row r="41" spans="1:104" s="1" customFormat="1" ht="14.45" customHeight="1" x14ac:dyDescent="0.25">
      <c r="A41" s="599">
        <v>37</v>
      </c>
      <c r="B41" s="600">
        <v>3</v>
      </c>
      <c r="C41" s="599" t="s">
        <v>1816</v>
      </c>
      <c r="D41" s="664">
        <v>1</v>
      </c>
      <c r="E41" s="599">
        <v>113</v>
      </c>
      <c r="F41" s="601" t="s">
        <v>349</v>
      </c>
      <c r="G41" s="602">
        <v>467860.00320000004</v>
      </c>
      <c r="H41" s="603"/>
      <c r="I41" s="604"/>
      <c r="J41" s="605"/>
      <c r="K41" s="605"/>
      <c r="L41" s="603"/>
      <c r="M41" s="604"/>
      <c r="N41" s="603"/>
      <c r="O41" s="604"/>
      <c r="P41" s="603"/>
      <c r="Q41" s="606">
        <f t="shared" si="0"/>
        <v>467860.00320000004</v>
      </c>
      <c r="R41" s="656"/>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row>
    <row r="42" spans="1:104" s="1" customFormat="1" ht="14.45" customHeight="1" x14ac:dyDescent="0.25">
      <c r="A42" s="557">
        <v>38</v>
      </c>
      <c r="B42" s="556">
        <v>3</v>
      </c>
      <c r="C42" s="557" t="s">
        <v>1816</v>
      </c>
      <c r="D42" s="662">
        <v>1</v>
      </c>
      <c r="E42" s="557">
        <v>132</v>
      </c>
      <c r="F42" s="573"/>
      <c r="G42" s="561">
        <v>70499.607056673005</v>
      </c>
      <c r="H42" s="578"/>
      <c r="I42" s="579"/>
      <c r="J42" s="580"/>
      <c r="K42" s="580"/>
      <c r="L42" s="578"/>
      <c r="M42" s="579"/>
      <c r="N42" s="578"/>
      <c r="O42" s="579"/>
      <c r="P42" s="578"/>
      <c r="Q42" s="560">
        <f t="shared" si="0"/>
        <v>70499.607056673005</v>
      </c>
      <c r="R42" s="654"/>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row>
    <row r="43" spans="1:104" s="1" customFormat="1" ht="14.45" customHeight="1" x14ac:dyDescent="0.25">
      <c r="A43" s="557">
        <v>39</v>
      </c>
      <c r="B43" s="556">
        <v>3</v>
      </c>
      <c r="C43" s="557" t="s">
        <v>1816</v>
      </c>
      <c r="D43" s="662" t="str">
        <f t="shared" ref="D43:D51" si="3">MID(E43,1,1)</f>
        <v>2</v>
      </c>
      <c r="E43" s="557">
        <v>211</v>
      </c>
      <c r="F43" s="573" t="s">
        <v>384</v>
      </c>
      <c r="G43" s="561">
        <v>8000</v>
      </c>
      <c r="H43" s="578"/>
      <c r="I43" s="579"/>
      <c r="J43" s="580"/>
      <c r="K43" s="580"/>
      <c r="L43" s="578"/>
      <c r="M43" s="579"/>
      <c r="N43" s="578"/>
      <c r="O43" s="579"/>
      <c r="P43" s="578"/>
      <c r="Q43" s="560">
        <f t="shared" si="0"/>
        <v>8000</v>
      </c>
      <c r="R43" s="654"/>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row>
    <row r="44" spans="1:104" s="1" customFormat="1" ht="14.45" customHeight="1" x14ac:dyDescent="0.25">
      <c r="A44" s="557">
        <v>40</v>
      </c>
      <c r="B44" s="556">
        <v>3</v>
      </c>
      <c r="C44" s="557" t="s">
        <v>1816</v>
      </c>
      <c r="D44" s="662" t="str">
        <f t="shared" si="3"/>
        <v>2</v>
      </c>
      <c r="E44" s="557">
        <v>212</v>
      </c>
      <c r="F44" s="573" t="s">
        <v>385</v>
      </c>
      <c r="G44" s="561">
        <v>15000</v>
      </c>
      <c r="H44" s="578"/>
      <c r="I44" s="579"/>
      <c r="J44" s="580"/>
      <c r="K44" s="580"/>
      <c r="L44" s="578"/>
      <c r="M44" s="579"/>
      <c r="N44" s="578"/>
      <c r="O44" s="579"/>
      <c r="P44" s="578"/>
      <c r="Q44" s="560">
        <f t="shared" si="0"/>
        <v>15000</v>
      </c>
      <c r="R44" s="654"/>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row>
    <row r="45" spans="1:104" s="1" customFormat="1" ht="14.45" customHeight="1" x14ac:dyDescent="0.25">
      <c r="A45" s="557">
        <v>41</v>
      </c>
      <c r="B45" s="556">
        <v>3</v>
      </c>
      <c r="C45" s="557" t="s">
        <v>1816</v>
      </c>
      <c r="D45" s="662" t="str">
        <f t="shared" si="3"/>
        <v>2</v>
      </c>
      <c r="E45" s="557">
        <v>214</v>
      </c>
      <c r="F45" s="573" t="s">
        <v>387</v>
      </c>
      <c r="G45" s="561">
        <v>1500</v>
      </c>
      <c r="H45" s="578"/>
      <c r="I45" s="579"/>
      <c r="J45" s="580"/>
      <c r="K45" s="580"/>
      <c r="L45" s="578"/>
      <c r="M45" s="579"/>
      <c r="N45" s="578"/>
      <c r="O45" s="579"/>
      <c r="P45" s="578"/>
      <c r="Q45" s="560">
        <f t="shared" si="0"/>
        <v>1500</v>
      </c>
      <c r="R45" s="654"/>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row>
    <row r="46" spans="1:104" s="1" customFormat="1" ht="14.45" customHeight="1" x14ac:dyDescent="0.25">
      <c r="A46" s="557">
        <v>42</v>
      </c>
      <c r="B46" s="556">
        <v>3</v>
      </c>
      <c r="C46" s="557" t="s">
        <v>1816</v>
      </c>
      <c r="D46" s="662" t="str">
        <f t="shared" si="3"/>
        <v>2</v>
      </c>
      <c r="E46" s="557">
        <v>261</v>
      </c>
      <c r="F46" s="573" t="s">
        <v>425</v>
      </c>
      <c r="G46" s="561">
        <v>12000</v>
      </c>
      <c r="H46" s="578"/>
      <c r="I46" s="579"/>
      <c r="J46" s="580"/>
      <c r="K46" s="580"/>
      <c r="L46" s="578"/>
      <c r="M46" s="579"/>
      <c r="N46" s="578"/>
      <c r="O46" s="579"/>
      <c r="P46" s="578"/>
      <c r="Q46" s="560">
        <f t="shared" si="0"/>
        <v>12000</v>
      </c>
      <c r="R46" s="654"/>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row>
    <row r="47" spans="1:104" s="1" customFormat="1" ht="14.45" customHeight="1" x14ac:dyDescent="0.25">
      <c r="A47" s="557">
        <v>43</v>
      </c>
      <c r="B47" s="556">
        <v>3</v>
      </c>
      <c r="C47" s="557" t="s">
        <v>1816</v>
      </c>
      <c r="D47" s="662" t="str">
        <f t="shared" si="3"/>
        <v>3</v>
      </c>
      <c r="E47" s="557">
        <v>318</v>
      </c>
      <c r="F47" s="573" t="s">
        <v>455</v>
      </c>
      <c r="G47" s="561">
        <v>4800</v>
      </c>
      <c r="H47" s="578"/>
      <c r="I47" s="579"/>
      <c r="J47" s="580"/>
      <c r="K47" s="580"/>
      <c r="L47" s="578"/>
      <c r="M47" s="579"/>
      <c r="N47" s="578"/>
      <c r="O47" s="579"/>
      <c r="P47" s="578"/>
      <c r="Q47" s="560">
        <f t="shared" si="0"/>
        <v>4800</v>
      </c>
      <c r="R47" s="654"/>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row>
    <row r="48" spans="1:104" s="1" customFormat="1" ht="14.45" customHeight="1" x14ac:dyDescent="0.25">
      <c r="A48" s="557">
        <v>44</v>
      </c>
      <c r="B48" s="556">
        <v>3</v>
      </c>
      <c r="C48" s="557" t="s">
        <v>1816</v>
      </c>
      <c r="D48" s="662" t="str">
        <f t="shared" si="3"/>
        <v>3</v>
      </c>
      <c r="E48" s="557">
        <v>353</v>
      </c>
      <c r="F48" s="573" t="s">
        <v>490</v>
      </c>
      <c r="G48" s="561">
        <v>3000</v>
      </c>
      <c r="H48" s="578"/>
      <c r="I48" s="579"/>
      <c r="J48" s="580"/>
      <c r="K48" s="580"/>
      <c r="L48" s="578"/>
      <c r="M48" s="579"/>
      <c r="N48" s="578"/>
      <c r="O48" s="579"/>
      <c r="P48" s="578"/>
      <c r="Q48" s="560">
        <f t="shared" si="0"/>
        <v>3000</v>
      </c>
      <c r="R48" s="654" t="s">
        <v>1920</v>
      </c>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row>
    <row r="49" spans="1:104" s="1" customFormat="1" ht="14.45" customHeight="1" x14ac:dyDescent="0.25">
      <c r="A49" s="557">
        <v>45</v>
      </c>
      <c r="B49" s="556">
        <v>3</v>
      </c>
      <c r="C49" s="557" t="s">
        <v>1816</v>
      </c>
      <c r="D49" s="662" t="str">
        <f t="shared" si="3"/>
        <v>3</v>
      </c>
      <c r="E49" s="557">
        <v>375</v>
      </c>
      <c r="F49" s="573" t="s">
        <v>510</v>
      </c>
      <c r="G49" s="561">
        <v>12000</v>
      </c>
      <c r="H49" s="578"/>
      <c r="I49" s="579"/>
      <c r="J49" s="580"/>
      <c r="K49" s="580"/>
      <c r="L49" s="578"/>
      <c r="M49" s="579"/>
      <c r="N49" s="578"/>
      <c r="O49" s="579"/>
      <c r="P49" s="578"/>
      <c r="Q49" s="560">
        <f t="shared" si="0"/>
        <v>12000</v>
      </c>
      <c r="R49" s="654"/>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row>
    <row r="50" spans="1:104" s="1" customFormat="1" ht="14.45" customHeight="1" x14ac:dyDescent="0.25">
      <c r="A50" s="557">
        <v>46</v>
      </c>
      <c r="B50" s="556">
        <v>3</v>
      </c>
      <c r="C50" s="557" t="s">
        <v>1816</v>
      </c>
      <c r="D50" s="662" t="str">
        <f t="shared" si="3"/>
        <v>3</v>
      </c>
      <c r="E50" s="557">
        <v>383</v>
      </c>
      <c r="F50" s="573" t="s">
        <v>518</v>
      </c>
      <c r="G50" s="561">
        <v>4500</v>
      </c>
      <c r="H50" s="578"/>
      <c r="I50" s="579"/>
      <c r="J50" s="580"/>
      <c r="K50" s="580"/>
      <c r="L50" s="578"/>
      <c r="M50" s="579"/>
      <c r="N50" s="578"/>
      <c r="O50" s="579"/>
      <c r="P50" s="578"/>
      <c r="Q50" s="560">
        <f t="shared" si="0"/>
        <v>4500</v>
      </c>
      <c r="R50" s="654"/>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row>
    <row r="51" spans="1:104" s="1" customFormat="1" ht="14.45" customHeight="1" x14ac:dyDescent="0.25">
      <c r="A51" s="586">
        <v>47</v>
      </c>
      <c r="B51" s="587">
        <v>3</v>
      </c>
      <c r="C51" s="586" t="s">
        <v>1816</v>
      </c>
      <c r="D51" s="663" t="str">
        <f t="shared" si="3"/>
        <v>5</v>
      </c>
      <c r="E51" s="586">
        <v>515</v>
      </c>
      <c r="F51" s="588" t="s">
        <v>592</v>
      </c>
      <c r="G51" s="589">
        <v>10000</v>
      </c>
      <c r="H51" s="590"/>
      <c r="I51" s="591"/>
      <c r="J51" s="592"/>
      <c r="K51" s="592"/>
      <c r="L51" s="590"/>
      <c r="M51" s="591"/>
      <c r="N51" s="590"/>
      <c r="O51" s="591"/>
      <c r="P51" s="590"/>
      <c r="Q51" s="593">
        <f t="shared" si="0"/>
        <v>10000</v>
      </c>
      <c r="R51" s="655"/>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row>
    <row r="52" spans="1:104" s="619" customFormat="1" ht="14.45" customHeight="1" x14ac:dyDescent="0.25">
      <c r="A52" s="612">
        <v>48</v>
      </c>
      <c r="B52" s="585">
        <v>4</v>
      </c>
      <c r="C52" s="613" t="s">
        <v>1828</v>
      </c>
      <c r="D52" s="665">
        <v>1</v>
      </c>
      <c r="E52" s="613">
        <v>113</v>
      </c>
      <c r="F52" s="614" t="s">
        <v>349</v>
      </c>
      <c r="G52" s="572">
        <v>415288.00079999998</v>
      </c>
      <c r="H52" s="615"/>
      <c r="I52" s="616"/>
      <c r="J52" s="617"/>
      <c r="K52" s="617"/>
      <c r="L52" s="615"/>
      <c r="M52" s="616"/>
      <c r="N52" s="615"/>
      <c r="O52" s="616"/>
      <c r="P52" s="615"/>
      <c r="Q52" s="618">
        <f t="shared" si="0"/>
        <v>415288.00079999998</v>
      </c>
      <c r="R52" s="657"/>
    </row>
    <row r="53" spans="1:104" s="619" customFormat="1" ht="14.45" customHeight="1" x14ac:dyDescent="0.25">
      <c r="A53" s="612">
        <v>49</v>
      </c>
      <c r="B53" s="585">
        <v>4</v>
      </c>
      <c r="C53" s="613" t="s">
        <v>1828</v>
      </c>
      <c r="D53" s="665">
        <v>1</v>
      </c>
      <c r="E53" s="613">
        <v>122</v>
      </c>
      <c r="F53" s="614"/>
      <c r="G53" s="572">
        <v>178849.902</v>
      </c>
      <c r="H53" s="615"/>
      <c r="I53" s="616"/>
      <c r="J53" s="617"/>
      <c r="K53" s="617"/>
      <c r="L53" s="615"/>
      <c r="M53" s="616"/>
      <c r="N53" s="615"/>
      <c r="O53" s="616"/>
      <c r="P53" s="615"/>
      <c r="Q53" s="618">
        <f t="shared" si="0"/>
        <v>178849.902</v>
      </c>
      <c r="R53" s="657"/>
    </row>
    <row r="54" spans="1:104" s="619" customFormat="1" ht="14.45" customHeight="1" x14ac:dyDescent="0.25">
      <c r="A54" s="612">
        <v>50</v>
      </c>
      <c r="B54" s="585">
        <v>4</v>
      </c>
      <c r="C54" s="613" t="s">
        <v>1828</v>
      </c>
      <c r="D54" s="665">
        <v>1</v>
      </c>
      <c r="E54" s="613">
        <v>132</v>
      </c>
      <c r="F54" s="614"/>
      <c r="G54" s="572">
        <v>62577.781112944911</v>
      </c>
      <c r="H54" s="615"/>
      <c r="I54" s="616"/>
      <c r="J54" s="617"/>
      <c r="K54" s="617"/>
      <c r="L54" s="615"/>
      <c r="M54" s="616"/>
      <c r="N54" s="615"/>
      <c r="O54" s="616"/>
      <c r="P54" s="615"/>
      <c r="Q54" s="618">
        <f t="shared" si="0"/>
        <v>62577.781112944911</v>
      </c>
      <c r="R54" s="657"/>
    </row>
    <row r="55" spans="1:104" s="619" customFormat="1" ht="14.45" customHeight="1" x14ac:dyDescent="0.25">
      <c r="A55" s="612">
        <v>51</v>
      </c>
      <c r="B55" s="585">
        <v>4</v>
      </c>
      <c r="C55" s="613" t="s">
        <v>1828</v>
      </c>
      <c r="D55" s="665">
        <v>1</v>
      </c>
      <c r="E55" s="613">
        <v>132</v>
      </c>
      <c r="F55" s="614"/>
      <c r="G55" s="572">
        <v>26950.044301466962</v>
      </c>
      <c r="H55" s="615"/>
      <c r="I55" s="616"/>
      <c r="J55" s="617"/>
      <c r="K55" s="617"/>
      <c r="L55" s="615"/>
      <c r="M55" s="616"/>
      <c r="N55" s="615"/>
      <c r="O55" s="616"/>
      <c r="P55" s="615"/>
      <c r="Q55" s="618">
        <f t="shared" si="0"/>
        <v>26950.044301466962</v>
      </c>
      <c r="R55" s="657"/>
    </row>
    <row r="56" spans="1:104" s="619" customFormat="1" ht="14.45" customHeight="1" x14ac:dyDescent="0.25">
      <c r="A56" s="612">
        <v>52</v>
      </c>
      <c r="B56" s="585">
        <v>4</v>
      </c>
      <c r="C56" s="613" t="s">
        <v>1828</v>
      </c>
      <c r="D56" s="665" t="str">
        <f t="shared" ref="D56:D71" si="4">MID(E56,1,1)</f>
        <v>1</v>
      </c>
      <c r="E56" s="613">
        <v>152</v>
      </c>
      <c r="F56" s="614" t="s">
        <v>286</v>
      </c>
      <c r="G56" s="572">
        <v>1467398</v>
      </c>
      <c r="H56" s="615"/>
      <c r="I56" s="616">
        <v>0</v>
      </c>
      <c r="J56" s="617">
        <v>0</v>
      </c>
      <c r="K56" s="617">
        <v>0</v>
      </c>
      <c r="L56" s="615">
        <v>0</v>
      </c>
      <c r="M56" s="616">
        <v>0</v>
      </c>
      <c r="N56" s="615">
        <v>0</v>
      </c>
      <c r="O56" s="616">
        <v>0</v>
      </c>
      <c r="P56" s="615">
        <v>0</v>
      </c>
      <c r="Q56" s="618">
        <f t="shared" si="0"/>
        <v>1467398</v>
      </c>
      <c r="R56" s="657"/>
    </row>
    <row r="57" spans="1:104" s="619" customFormat="1" ht="14.45" customHeight="1" x14ac:dyDescent="0.25">
      <c r="A57" s="612">
        <v>53</v>
      </c>
      <c r="B57" s="585">
        <v>4</v>
      </c>
      <c r="C57" s="613" t="s">
        <v>1828</v>
      </c>
      <c r="D57" s="665" t="str">
        <f t="shared" si="4"/>
        <v>2</v>
      </c>
      <c r="E57" s="613">
        <v>211</v>
      </c>
      <c r="F57" s="614" t="s">
        <v>384</v>
      </c>
      <c r="G57" s="572">
        <v>12000</v>
      </c>
      <c r="H57" s="615"/>
      <c r="I57" s="616">
        <v>0</v>
      </c>
      <c r="J57" s="617">
        <v>0</v>
      </c>
      <c r="K57" s="617">
        <v>0</v>
      </c>
      <c r="L57" s="615">
        <v>0</v>
      </c>
      <c r="M57" s="616">
        <v>0</v>
      </c>
      <c r="N57" s="615">
        <v>0</v>
      </c>
      <c r="O57" s="616">
        <v>0</v>
      </c>
      <c r="P57" s="615">
        <v>0</v>
      </c>
      <c r="Q57" s="618">
        <f t="shared" si="0"/>
        <v>12000</v>
      </c>
      <c r="R57" s="657"/>
    </row>
    <row r="58" spans="1:104" s="619" customFormat="1" ht="14.45" customHeight="1" x14ac:dyDescent="0.25">
      <c r="A58" s="612">
        <v>54</v>
      </c>
      <c r="B58" s="585">
        <v>4</v>
      </c>
      <c r="C58" s="613" t="s">
        <v>1828</v>
      </c>
      <c r="D58" s="665" t="str">
        <f t="shared" si="4"/>
        <v>2</v>
      </c>
      <c r="E58" s="613">
        <v>212</v>
      </c>
      <c r="F58" s="614" t="s">
        <v>385</v>
      </c>
      <c r="G58" s="572">
        <v>12000</v>
      </c>
      <c r="H58" s="615"/>
      <c r="I58" s="616">
        <v>0</v>
      </c>
      <c r="J58" s="617">
        <v>0</v>
      </c>
      <c r="K58" s="617">
        <v>0</v>
      </c>
      <c r="L58" s="615">
        <v>0</v>
      </c>
      <c r="M58" s="616">
        <v>0</v>
      </c>
      <c r="N58" s="615">
        <v>0</v>
      </c>
      <c r="O58" s="616">
        <v>0</v>
      </c>
      <c r="P58" s="615">
        <v>0</v>
      </c>
      <c r="Q58" s="618">
        <f t="shared" si="0"/>
        <v>12000</v>
      </c>
      <c r="R58" s="657"/>
    </row>
    <row r="59" spans="1:104" s="619" customFormat="1" ht="14.45" customHeight="1" x14ac:dyDescent="0.25">
      <c r="A59" s="612">
        <v>55</v>
      </c>
      <c r="B59" s="585">
        <v>4</v>
      </c>
      <c r="C59" s="613" t="s">
        <v>1828</v>
      </c>
      <c r="D59" s="665" t="str">
        <f t="shared" si="4"/>
        <v>2</v>
      </c>
      <c r="E59" s="613">
        <v>214</v>
      </c>
      <c r="F59" s="614" t="s">
        <v>387</v>
      </c>
      <c r="G59" s="572">
        <v>1500</v>
      </c>
      <c r="H59" s="615"/>
      <c r="I59" s="616">
        <v>0</v>
      </c>
      <c r="J59" s="617">
        <v>0</v>
      </c>
      <c r="K59" s="617">
        <v>0</v>
      </c>
      <c r="L59" s="615">
        <v>0</v>
      </c>
      <c r="M59" s="616">
        <v>0</v>
      </c>
      <c r="N59" s="615">
        <v>0</v>
      </c>
      <c r="O59" s="616">
        <v>0</v>
      </c>
      <c r="P59" s="615">
        <v>0</v>
      </c>
      <c r="Q59" s="618">
        <f t="shared" si="0"/>
        <v>1500</v>
      </c>
      <c r="R59" s="657"/>
    </row>
    <row r="60" spans="1:104" s="619" customFormat="1" ht="14.45" customHeight="1" x14ac:dyDescent="0.25">
      <c r="A60" s="612">
        <v>56</v>
      </c>
      <c r="B60" s="585">
        <v>4</v>
      </c>
      <c r="C60" s="613" t="s">
        <v>1828</v>
      </c>
      <c r="D60" s="665" t="str">
        <f t="shared" si="4"/>
        <v>2</v>
      </c>
      <c r="E60" s="613">
        <v>215</v>
      </c>
      <c r="F60" s="614" t="s">
        <v>388</v>
      </c>
      <c r="G60" s="572">
        <v>5000</v>
      </c>
      <c r="H60" s="615"/>
      <c r="I60" s="616">
        <v>0</v>
      </c>
      <c r="J60" s="617">
        <v>0</v>
      </c>
      <c r="K60" s="617">
        <v>0</v>
      </c>
      <c r="L60" s="615">
        <v>0</v>
      </c>
      <c r="M60" s="616">
        <v>0</v>
      </c>
      <c r="N60" s="615">
        <v>0</v>
      </c>
      <c r="O60" s="616">
        <v>0</v>
      </c>
      <c r="P60" s="615">
        <v>0</v>
      </c>
      <c r="Q60" s="618">
        <f t="shared" si="0"/>
        <v>5000</v>
      </c>
      <c r="R60" s="657"/>
    </row>
    <row r="61" spans="1:104" s="619" customFormat="1" ht="14.45" customHeight="1" x14ac:dyDescent="0.25">
      <c r="A61" s="612">
        <v>57</v>
      </c>
      <c r="B61" s="585">
        <v>4</v>
      </c>
      <c r="C61" s="613" t="s">
        <v>1828</v>
      </c>
      <c r="D61" s="665" t="str">
        <f t="shared" si="4"/>
        <v>2</v>
      </c>
      <c r="E61" s="613">
        <v>221</v>
      </c>
      <c r="F61" s="614" t="s">
        <v>393</v>
      </c>
      <c r="G61" s="572">
        <v>30000</v>
      </c>
      <c r="H61" s="615"/>
      <c r="I61" s="616">
        <v>0</v>
      </c>
      <c r="J61" s="617">
        <v>0</v>
      </c>
      <c r="K61" s="617">
        <v>0</v>
      </c>
      <c r="L61" s="615">
        <v>0</v>
      </c>
      <c r="M61" s="616">
        <v>0</v>
      </c>
      <c r="N61" s="615">
        <v>0</v>
      </c>
      <c r="O61" s="616">
        <v>0</v>
      </c>
      <c r="P61" s="615">
        <v>0</v>
      </c>
      <c r="Q61" s="618">
        <f t="shared" si="0"/>
        <v>30000</v>
      </c>
      <c r="R61" s="657"/>
    </row>
    <row r="62" spans="1:104" s="619" customFormat="1" ht="14.45" customHeight="1" x14ac:dyDescent="0.25">
      <c r="A62" s="612">
        <v>58</v>
      </c>
      <c r="B62" s="585">
        <v>4</v>
      </c>
      <c r="C62" s="613" t="s">
        <v>1828</v>
      </c>
      <c r="D62" s="665" t="str">
        <f t="shared" si="4"/>
        <v>2</v>
      </c>
      <c r="E62" s="613">
        <v>261</v>
      </c>
      <c r="F62" s="614" t="s">
        <v>425</v>
      </c>
      <c r="G62" s="572">
        <v>60000</v>
      </c>
      <c r="H62" s="615"/>
      <c r="I62" s="616">
        <v>0</v>
      </c>
      <c r="J62" s="617">
        <v>0</v>
      </c>
      <c r="K62" s="617">
        <v>0</v>
      </c>
      <c r="L62" s="615">
        <v>0</v>
      </c>
      <c r="M62" s="616">
        <v>0</v>
      </c>
      <c r="N62" s="615">
        <v>0</v>
      </c>
      <c r="O62" s="616">
        <v>0</v>
      </c>
      <c r="P62" s="615">
        <v>0</v>
      </c>
      <c r="Q62" s="618">
        <f t="shared" si="0"/>
        <v>60000</v>
      </c>
      <c r="R62" s="657"/>
    </row>
    <row r="63" spans="1:104" s="619" customFormat="1" ht="14.45" customHeight="1" x14ac:dyDescent="0.25">
      <c r="A63" s="612">
        <v>59</v>
      </c>
      <c r="B63" s="585">
        <v>4</v>
      </c>
      <c r="C63" s="613" t="s">
        <v>1828</v>
      </c>
      <c r="D63" s="665" t="str">
        <f t="shared" si="4"/>
        <v>2</v>
      </c>
      <c r="E63" s="613">
        <v>296</v>
      </c>
      <c r="F63" s="614" t="s">
        <v>443</v>
      </c>
      <c r="G63" s="572">
        <v>20000</v>
      </c>
      <c r="H63" s="615"/>
      <c r="I63" s="616">
        <v>0</v>
      </c>
      <c r="J63" s="617">
        <v>0</v>
      </c>
      <c r="K63" s="617">
        <v>0</v>
      </c>
      <c r="L63" s="615">
        <v>0</v>
      </c>
      <c r="M63" s="616">
        <v>0</v>
      </c>
      <c r="N63" s="615">
        <v>0</v>
      </c>
      <c r="O63" s="616">
        <v>0</v>
      </c>
      <c r="P63" s="615">
        <v>0</v>
      </c>
      <c r="Q63" s="618">
        <f t="shared" si="0"/>
        <v>20000</v>
      </c>
      <c r="R63" s="657"/>
    </row>
    <row r="64" spans="1:104" s="619" customFormat="1" ht="14.45" customHeight="1" x14ac:dyDescent="0.25">
      <c r="A64" s="612">
        <v>60</v>
      </c>
      <c r="B64" s="585">
        <v>4</v>
      </c>
      <c r="C64" s="613" t="s">
        <v>1828</v>
      </c>
      <c r="D64" s="665" t="str">
        <f t="shared" si="4"/>
        <v>3</v>
      </c>
      <c r="E64" s="613">
        <v>315</v>
      </c>
      <c r="F64" s="614" t="s">
        <v>452</v>
      </c>
      <c r="G64" s="572">
        <v>18000</v>
      </c>
      <c r="H64" s="615"/>
      <c r="I64" s="616">
        <v>0</v>
      </c>
      <c r="J64" s="617">
        <v>0</v>
      </c>
      <c r="K64" s="617">
        <v>0</v>
      </c>
      <c r="L64" s="615">
        <v>0</v>
      </c>
      <c r="M64" s="616">
        <v>0</v>
      </c>
      <c r="N64" s="615">
        <v>0</v>
      </c>
      <c r="O64" s="616">
        <v>0</v>
      </c>
      <c r="P64" s="615">
        <v>0</v>
      </c>
      <c r="Q64" s="618">
        <f t="shared" si="0"/>
        <v>18000</v>
      </c>
      <c r="R64" s="657"/>
    </row>
    <row r="65" spans="1:18" s="619" customFormat="1" ht="14.45" customHeight="1" x14ac:dyDescent="0.25">
      <c r="A65" s="612">
        <v>61</v>
      </c>
      <c r="B65" s="585">
        <v>4</v>
      </c>
      <c r="C65" s="613" t="s">
        <v>1828</v>
      </c>
      <c r="D65" s="665" t="str">
        <f t="shared" si="4"/>
        <v>3</v>
      </c>
      <c r="E65" s="613">
        <v>318</v>
      </c>
      <c r="F65" s="614" t="s">
        <v>455</v>
      </c>
      <c r="G65" s="572">
        <v>4800</v>
      </c>
      <c r="H65" s="615"/>
      <c r="I65" s="616">
        <v>0</v>
      </c>
      <c r="J65" s="617">
        <v>0</v>
      </c>
      <c r="K65" s="617">
        <v>0</v>
      </c>
      <c r="L65" s="615">
        <v>0</v>
      </c>
      <c r="M65" s="616">
        <v>0</v>
      </c>
      <c r="N65" s="615">
        <v>0</v>
      </c>
      <c r="O65" s="616">
        <v>0</v>
      </c>
      <c r="P65" s="615">
        <v>0</v>
      </c>
      <c r="Q65" s="618">
        <f t="shared" si="0"/>
        <v>4800</v>
      </c>
      <c r="R65" s="657"/>
    </row>
    <row r="66" spans="1:18" s="619" customFormat="1" ht="14.45" customHeight="1" x14ac:dyDescent="0.25">
      <c r="A66" s="612">
        <v>62</v>
      </c>
      <c r="B66" s="585">
        <v>4</v>
      </c>
      <c r="C66" s="613" t="s">
        <v>1828</v>
      </c>
      <c r="D66" s="665" t="str">
        <f t="shared" si="4"/>
        <v>3</v>
      </c>
      <c r="E66" s="613">
        <v>331</v>
      </c>
      <c r="F66" s="614" t="s">
        <v>468</v>
      </c>
      <c r="G66" s="572">
        <v>360000</v>
      </c>
      <c r="H66" s="615"/>
      <c r="I66" s="616">
        <v>0</v>
      </c>
      <c r="J66" s="617">
        <v>0</v>
      </c>
      <c r="K66" s="617">
        <v>0</v>
      </c>
      <c r="L66" s="615">
        <v>0</v>
      </c>
      <c r="M66" s="616">
        <v>0</v>
      </c>
      <c r="N66" s="615">
        <v>0</v>
      </c>
      <c r="O66" s="616">
        <v>0</v>
      </c>
      <c r="P66" s="615">
        <v>0</v>
      </c>
      <c r="Q66" s="618">
        <f t="shared" si="0"/>
        <v>360000</v>
      </c>
      <c r="R66" s="657"/>
    </row>
    <row r="67" spans="1:18" s="619" customFormat="1" ht="14.45" customHeight="1" x14ac:dyDescent="0.25">
      <c r="A67" s="612">
        <v>63</v>
      </c>
      <c r="B67" s="585">
        <v>4</v>
      </c>
      <c r="C67" s="613" t="s">
        <v>1828</v>
      </c>
      <c r="D67" s="665" t="str">
        <f t="shared" si="4"/>
        <v>3</v>
      </c>
      <c r="E67" s="613">
        <v>353</v>
      </c>
      <c r="F67" s="614" t="s">
        <v>490</v>
      </c>
      <c r="G67" s="572">
        <v>6000</v>
      </c>
      <c r="H67" s="615"/>
      <c r="I67" s="616">
        <v>0</v>
      </c>
      <c r="J67" s="617">
        <v>0</v>
      </c>
      <c r="K67" s="617">
        <v>0</v>
      </c>
      <c r="L67" s="615">
        <v>0</v>
      </c>
      <c r="M67" s="616">
        <v>0</v>
      </c>
      <c r="N67" s="615">
        <v>0</v>
      </c>
      <c r="O67" s="616">
        <v>0</v>
      </c>
      <c r="P67" s="615">
        <v>0</v>
      </c>
      <c r="Q67" s="618">
        <f t="shared" si="0"/>
        <v>6000</v>
      </c>
      <c r="R67" s="657"/>
    </row>
    <row r="68" spans="1:18" s="619" customFormat="1" ht="14.45" customHeight="1" x14ac:dyDescent="0.25">
      <c r="A68" s="612">
        <v>64</v>
      </c>
      <c r="B68" s="585">
        <v>4</v>
      </c>
      <c r="C68" s="613" t="s">
        <v>1828</v>
      </c>
      <c r="D68" s="665" t="str">
        <f t="shared" si="4"/>
        <v>3</v>
      </c>
      <c r="E68" s="613">
        <v>355</v>
      </c>
      <c r="F68" s="614" t="s">
        <v>492</v>
      </c>
      <c r="G68" s="572">
        <v>10000</v>
      </c>
      <c r="H68" s="615"/>
      <c r="I68" s="616">
        <v>0</v>
      </c>
      <c r="J68" s="617">
        <v>0</v>
      </c>
      <c r="K68" s="617">
        <v>0</v>
      </c>
      <c r="L68" s="615">
        <v>0</v>
      </c>
      <c r="M68" s="616">
        <v>0</v>
      </c>
      <c r="N68" s="615">
        <v>0</v>
      </c>
      <c r="O68" s="616">
        <v>0</v>
      </c>
      <c r="P68" s="615">
        <v>0</v>
      </c>
      <c r="Q68" s="618">
        <f t="shared" si="0"/>
        <v>10000</v>
      </c>
      <c r="R68" s="657"/>
    </row>
    <row r="69" spans="1:18" s="619" customFormat="1" ht="14.45" customHeight="1" x14ac:dyDescent="0.25">
      <c r="A69" s="612">
        <v>65</v>
      </c>
      <c r="B69" s="585">
        <v>4</v>
      </c>
      <c r="C69" s="613" t="s">
        <v>1828</v>
      </c>
      <c r="D69" s="665" t="str">
        <f t="shared" si="4"/>
        <v>3</v>
      </c>
      <c r="E69" s="613">
        <v>371</v>
      </c>
      <c r="F69" s="614" t="s">
        <v>506</v>
      </c>
      <c r="G69" s="572">
        <v>15000</v>
      </c>
      <c r="H69" s="615"/>
      <c r="I69" s="616">
        <v>0</v>
      </c>
      <c r="J69" s="617">
        <v>0</v>
      </c>
      <c r="K69" s="617">
        <v>0</v>
      </c>
      <c r="L69" s="615">
        <v>0</v>
      </c>
      <c r="M69" s="616">
        <v>0</v>
      </c>
      <c r="N69" s="615">
        <v>0</v>
      </c>
      <c r="O69" s="616">
        <v>0</v>
      </c>
      <c r="P69" s="615">
        <v>0</v>
      </c>
      <c r="Q69" s="618">
        <f t="shared" si="0"/>
        <v>15000</v>
      </c>
      <c r="R69" s="657"/>
    </row>
    <row r="70" spans="1:18" s="619" customFormat="1" ht="14.45" customHeight="1" x14ac:dyDescent="0.25">
      <c r="A70" s="612">
        <v>66</v>
      </c>
      <c r="B70" s="585">
        <v>4</v>
      </c>
      <c r="C70" s="613" t="s">
        <v>1828</v>
      </c>
      <c r="D70" s="665" t="str">
        <f t="shared" si="4"/>
        <v>3</v>
      </c>
      <c r="E70" s="613">
        <v>375</v>
      </c>
      <c r="F70" s="614" t="s">
        <v>510</v>
      </c>
      <c r="G70" s="572">
        <v>30000</v>
      </c>
      <c r="H70" s="615"/>
      <c r="I70" s="616">
        <v>0</v>
      </c>
      <c r="J70" s="617">
        <v>0</v>
      </c>
      <c r="K70" s="617">
        <v>0</v>
      </c>
      <c r="L70" s="615">
        <v>0</v>
      </c>
      <c r="M70" s="616">
        <v>0</v>
      </c>
      <c r="N70" s="615">
        <v>0</v>
      </c>
      <c r="O70" s="616">
        <v>0</v>
      </c>
      <c r="P70" s="615">
        <v>0</v>
      </c>
      <c r="Q70" s="618">
        <f t="shared" ref="Q70:Q133" si="5">SUM(G70:P70)</f>
        <v>30000</v>
      </c>
      <c r="R70" s="657"/>
    </row>
    <row r="71" spans="1:18" s="619" customFormat="1" ht="14.45" customHeight="1" x14ac:dyDescent="0.25">
      <c r="A71" s="612">
        <v>67</v>
      </c>
      <c r="B71" s="585">
        <v>4</v>
      </c>
      <c r="C71" s="613" t="s">
        <v>1828</v>
      </c>
      <c r="D71" s="665" t="str">
        <f t="shared" si="4"/>
        <v>3</v>
      </c>
      <c r="E71" s="613">
        <v>376</v>
      </c>
      <c r="F71" s="614" t="s">
        <v>511</v>
      </c>
      <c r="G71" s="572">
        <v>1000</v>
      </c>
      <c r="H71" s="615"/>
      <c r="I71" s="616">
        <v>0</v>
      </c>
      <c r="J71" s="617">
        <v>0</v>
      </c>
      <c r="K71" s="617">
        <v>0</v>
      </c>
      <c r="L71" s="615">
        <v>0</v>
      </c>
      <c r="M71" s="616">
        <v>0</v>
      </c>
      <c r="N71" s="615">
        <v>0</v>
      </c>
      <c r="O71" s="616">
        <v>0</v>
      </c>
      <c r="P71" s="615">
        <v>0</v>
      </c>
      <c r="Q71" s="618">
        <f t="shared" si="5"/>
        <v>1000</v>
      </c>
      <c r="R71" s="657"/>
    </row>
    <row r="72" spans="1:18" s="619" customFormat="1" ht="14.45" customHeight="1" x14ac:dyDescent="0.25">
      <c r="A72" s="612">
        <v>68</v>
      </c>
      <c r="B72" s="585">
        <v>5</v>
      </c>
      <c r="C72" s="613" t="s">
        <v>1917</v>
      </c>
      <c r="D72" s="665">
        <v>1</v>
      </c>
      <c r="E72" s="613">
        <v>113</v>
      </c>
      <c r="F72" s="614" t="s">
        <v>349</v>
      </c>
      <c r="G72" s="572">
        <v>105924.024</v>
      </c>
      <c r="H72" s="615"/>
      <c r="I72" s="616"/>
      <c r="J72" s="617"/>
      <c r="K72" s="617"/>
      <c r="L72" s="615"/>
      <c r="M72" s="616"/>
      <c r="N72" s="615"/>
      <c r="O72" s="616"/>
      <c r="P72" s="615"/>
      <c r="Q72" s="618">
        <f t="shared" si="5"/>
        <v>105924.024</v>
      </c>
      <c r="R72" s="657"/>
    </row>
    <row r="73" spans="1:18" s="619" customFormat="1" ht="14.45" customHeight="1" x14ac:dyDescent="0.25">
      <c r="A73" s="612">
        <v>69</v>
      </c>
      <c r="B73" s="585">
        <v>5</v>
      </c>
      <c r="C73" s="613" t="s">
        <v>1917</v>
      </c>
      <c r="D73" s="665">
        <v>1</v>
      </c>
      <c r="E73" s="613">
        <v>132</v>
      </c>
      <c r="F73" s="614"/>
      <c r="G73" s="572">
        <v>15961.189284798433</v>
      </c>
      <c r="H73" s="615"/>
      <c r="I73" s="616"/>
      <c r="J73" s="617"/>
      <c r="K73" s="617"/>
      <c r="L73" s="615"/>
      <c r="M73" s="616"/>
      <c r="N73" s="615"/>
      <c r="O73" s="616"/>
      <c r="P73" s="615"/>
      <c r="Q73" s="618">
        <f t="shared" si="5"/>
        <v>15961.189284798433</v>
      </c>
      <c r="R73" s="657"/>
    </row>
    <row r="74" spans="1:18" s="619" customFormat="1" ht="14.45" customHeight="1" x14ac:dyDescent="0.25">
      <c r="A74" s="612">
        <v>70</v>
      </c>
      <c r="B74" s="585">
        <v>5</v>
      </c>
      <c r="C74" s="613" t="s">
        <v>1831</v>
      </c>
      <c r="D74" s="665" t="str">
        <f t="shared" ref="D74:D89" si="6">MID(E74,1,1)</f>
        <v>2</v>
      </c>
      <c r="E74" s="613">
        <v>211</v>
      </c>
      <c r="F74" s="614" t="s">
        <v>384</v>
      </c>
      <c r="G74" s="572">
        <v>6500</v>
      </c>
      <c r="H74" s="615"/>
      <c r="I74" s="616">
        <v>0</v>
      </c>
      <c r="J74" s="617">
        <v>0</v>
      </c>
      <c r="K74" s="617">
        <v>0</v>
      </c>
      <c r="L74" s="615">
        <v>0</v>
      </c>
      <c r="M74" s="616">
        <v>0</v>
      </c>
      <c r="N74" s="615">
        <v>0</v>
      </c>
      <c r="O74" s="616">
        <v>0</v>
      </c>
      <c r="P74" s="615">
        <v>0</v>
      </c>
      <c r="Q74" s="618">
        <f t="shared" si="5"/>
        <v>6500</v>
      </c>
      <c r="R74" s="657"/>
    </row>
    <row r="75" spans="1:18" s="619" customFormat="1" ht="14.45" customHeight="1" x14ac:dyDescent="0.25">
      <c r="A75" s="612">
        <v>71</v>
      </c>
      <c r="B75" s="585">
        <v>5</v>
      </c>
      <c r="C75" s="613" t="s">
        <v>1831</v>
      </c>
      <c r="D75" s="665" t="str">
        <f t="shared" si="6"/>
        <v>2</v>
      </c>
      <c r="E75" s="613">
        <v>212</v>
      </c>
      <c r="F75" s="614" t="s">
        <v>385</v>
      </c>
      <c r="G75" s="572">
        <v>6000</v>
      </c>
      <c r="H75" s="615"/>
      <c r="I75" s="616">
        <v>0</v>
      </c>
      <c r="J75" s="617">
        <v>0</v>
      </c>
      <c r="K75" s="617">
        <v>0</v>
      </c>
      <c r="L75" s="615">
        <v>0</v>
      </c>
      <c r="M75" s="616">
        <v>0</v>
      </c>
      <c r="N75" s="615">
        <v>0</v>
      </c>
      <c r="O75" s="616">
        <v>0</v>
      </c>
      <c r="P75" s="615">
        <v>0</v>
      </c>
      <c r="Q75" s="618">
        <f t="shared" si="5"/>
        <v>6000</v>
      </c>
      <c r="R75" s="657"/>
    </row>
    <row r="76" spans="1:18" s="619" customFormat="1" ht="14.45" customHeight="1" x14ac:dyDescent="0.25">
      <c r="A76" s="612">
        <v>72</v>
      </c>
      <c r="B76" s="585">
        <v>5</v>
      </c>
      <c r="C76" s="613" t="s">
        <v>1831</v>
      </c>
      <c r="D76" s="665" t="str">
        <f t="shared" si="6"/>
        <v>2</v>
      </c>
      <c r="E76" s="613">
        <v>215</v>
      </c>
      <c r="F76" s="614" t="s">
        <v>388</v>
      </c>
      <c r="G76" s="572">
        <v>2000</v>
      </c>
      <c r="H76" s="615"/>
      <c r="I76" s="616">
        <v>0</v>
      </c>
      <c r="J76" s="617">
        <v>0</v>
      </c>
      <c r="K76" s="617">
        <v>0</v>
      </c>
      <c r="L76" s="615">
        <v>0</v>
      </c>
      <c r="M76" s="616">
        <v>0</v>
      </c>
      <c r="N76" s="615">
        <v>0</v>
      </c>
      <c r="O76" s="616">
        <v>0</v>
      </c>
      <c r="P76" s="615">
        <v>0</v>
      </c>
      <c r="Q76" s="618">
        <f t="shared" si="5"/>
        <v>2000</v>
      </c>
      <c r="R76" s="657"/>
    </row>
    <row r="77" spans="1:18" s="619" customFormat="1" ht="14.45" customHeight="1" x14ac:dyDescent="0.25">
      <c r="A77" s="612">
        <v>73</v>
      </c>
      <c r="B77" s="585">
        <v>5</v>
      </c>
      <c r="C77" s="613" t="s">
        <v>1831</v>
      </c>
      <c r="D77" s="665" t="str">
        <f t="shared" si="6"/>
        <v>2</v>
      </c>
      <c r="E77" s="613">
        <v>217</v>
      </c>
      <c r="F77" s="614" t="s">
        <v>390</v>
      </c>
      <c r="G77" s="572">
        <v>3000</v>
      </c>
      <c r="H77" s="615"/>
      <c r="I77" s="616">
        <v>0</v>
      </c>
      <c r="J77" s="617">
        <v>0</v>
      </c>
      <c r="K77" s="617">
        <v>0</v>
      </c>
      <c r="L77" s="615">
        <v>0</v>
      </c>
      <c r="M77" s="616">
        <v>0</v>
      </c>
      <c r="N77" s="615">
        <v>0</v>
      </c>
      <c r="O77" s="616">
        <v>0</v>
      </c>
      <c r="P77" s="615">
        <v>0</v>
      </c>
      <c r="Q77" s="618">
        <f t="shared" si="5"/>
        <v>3000</v>
      </c>
      <c r="R77" s="657"/>
    </row>
    <row r="78" spans="1:18" s="619" customFormat="1" ht="14.45" customHeight="1" x14ac:dyDescent="0.25">
      <c r="A78" s="612">
        <v>74</v>
      </c>
      <c r="B78" s="585">
        <v>5</v>
      </c>
      <c r="C78" s="613" t="s">
        <v>1831</v>
      </c>
      <c r="D78" s="665" t="str">
        <f t="shared" si="6"/>
        <v>2</v>
      </c>
      <c r="E78" s="613">
        <v>221</v>
      </c>
      <c r="F78" s="614" t="s">
        <v>393</v>
      </c>
      <c r="G78" s="572">
        <v>1000</v>
      </c>
      <c r="H78" s="615"/>
      <c r="I78" s="616">
        <v>0</v>
      </c>
      <c r="J78" s="617">
        <v>0</v>
      </c>
      <c r="K78" s="617">
        <v>0</v>
      </c>
      <c r="L78" s="615">
        <v>0</v>
      </c>
      <c r="M78" s="616">
        <v>0</v>
      </c>
      <c r="N78" s="615">
        <v>0</v>
      </c>
      <c r="O78" s="616">
        <v>0</v>
      </c>
      <c r="P78" s="615">
        <v>0</v>
      </c>
      <c r="Q78" s="618">
        <f t="shared" si="5"/>
        <v>1000</v>
      </c>
      <c r="R78" s="657"/>
    </row>
    <row r="79" spans="1:18" s="619" customFormat="1" ht="14.45" customHeight="1" x14ac:dyDescent="0.25">
      <c r="A79" s="612">
        <v>75</v>
      </c>
      <c r="B79" s="585">
        <v>5</v>
      </c>
      <c r="C79" s="613" t="s">
        <v>1831</v>
      </c>
      <c r="D79" s="665" t="str">
        <f t="shared" si="6"/>
        <v>2</v>
      </c>
      <c r="E79" s="613">
        <v>223</v>
      </c>
      <c r="F79" s="614" t="s">
        <v>395</v>
      </c>
      <c r="G79" s="572">
        <v>1000</v>
      </c>
      <c r="H79" s="615"/>
      <c r="I79" s="616">
        <v>0</v>
      </c>
      <c r="J79" s="617">
        <v>0</v>
      </c>
      <c r="K79" s="617">
        <v>0</v>
      </c>
      <c r="L79" s="615">
        <v>0</v>
      </c>
      <c r="M79" s="616">
        <v>0</v>
      </c>
      <c r="N79" s="615">
        <v>0</v>
      </c>
      <c r="O79" s="616">
        <v>0</v>
      </c>
      <c r="P79" s="615">
        <v>0</v>
      </c>
      <c r="Q79" s="618">
        <f t="shared" si="5"/>
        <v>1000</v>
      </c>
      <c r="R79" s="657"/>
    </row>
    <row r="80" spans="1:18" s="619" customFormat="1" ht="14.45" customHeight="1" x14ac:dyDescent="0.25">
      <c r="A80" s="612">
        <v>76</v>
      </c>
      <c r="B80" s="585">
        <v>5</v>
      </c>
      <c r="C80" s="613" t="s">
        <v>1831</v>
      </c>
      <c r="D80" s="665" t="str">
        <f t="shared" si="6"/>
        <v>2</v>
      </c>
      <c r="E80" s="613">
        <v>244</v>
      </c>
      <c r="F80" s="614" t="s">
        <v>410</v>
      </c>
      <c r="G80" s="572">
        <v>1000</v>
      </c>
      <c r="H80" s="615"/>
      <c r="I80" s="616">
        <v>0</v>
      </c>
      <c r="J80" s="617">
        <v>0</v>
      </c>
      <c r="K80" s="617">
        <v>0</v>
      </c>
      <c r="L80" s="615">
        <v>0</v>
      </c>
      <c r="M80" s="616">
        <v>0</v>
      </c>
      <c r="N80" s="615">
        <v>0</v>
      </c>
      <c r="O80" s="616">
        <v>0</v>
      </c>
      <c r="P80" s="615">
        <v>0</v>
      </c>
      <c r="Q80" s="618">
        <f t="shared" si="5"/>
        <v>1000</v>
      </c>
      <c r="R80" s="657"/>
    </row>
    <row r="81" spans="1:18" s="619" customFormat="1" ht="14.45" customHeight="1" x14ac:dyDescent="0.25">
      <c r="A81" s="612">
        <v>77</v>
      </c>
      <c r="B81" s="585">
        <v>5</v>
      </c>
      <c r="C81" s="613" t="s">
        <v>1831</v>
      </c>
      <c r="D81" s="665" t="str">
        <f t="shared" si="6"/>
        <v>2</v>
      </c>
      <c r="E81" s="613">
        <v>261</v>
      </c>
      <c r="F81" s="614" t="s">
        <v>425</v>
      </c>
      <c r="G81" s="572">
        <v>20000</v>
      </c>
      <c r="H81" s="615"/>
      <c r="I81" s="616">
        <v>0</v>
      </c>
      <c r="J81" s="617">
        <v>0</v>
      </c>
      <c r="K81" s="617">
        <v>0</v>
      </c>
      <c r="L81" s="615">
        <v>0</v>
      </c>
      <c r="M81" s="616">
        <v>0</v>
      </c>
      <c r="N81" s="615">
        <v>0</v>
      </c>
      <c r="O81" s="616">
        <v>0</v>
      </c>
      <c r="P81" s="615">
        <v>0</v>
      </c>
      <c r="Q81" s="618">
        <f t="shared" si="5"/>
        <v>20000</v>
      </c>
      <c r="R81" s="657"/>
    </row>
    <row r="82" spans="1:18" s="619" customFormat="1" ht="14.45" customHeight="1" x14ac:dyDescent="0.25">
      <c r="A82" s="612">
        <v>78</v>
      </c>
      <c r="B82" s="585">
        <v>5</v>
      </c>
      <c r="C82" s="613" t="s">
        <v>1831</v>
      </c>
      <c r="D82" s="665" t="str">
        <f t="shared" si="6"/>
        <v>2</v>
      </c>
      <c r="E82" s="613">
        <v>274</v>
      </c>
      <c r="F82" s="614" t="s">
        <v>431</v>
      </c>
      <c r="G82" s="572">
        <v>1000</v>
      </c>
      <c r="H82" s="615"/>
      <c r="I82" s="616">
        <v>0</v>
      </c>
      <c r="J82" s="617">
        <v>0</v>
      </c>
      <c r="K82" s="617">
        <v>0</v>
      </c>
      <c r="L82" s="615">
        <v>0</v>
      </c>
      <c r="M82" s="616">
        <v>0</v>
      </c>
      <c r="N82" s="615">
        <v>0</v>
      </c>
      <c r="O82" s="616">
        <v>0</v>
      </c>
      <c r="P82" s="615">
        <v>0</v>
      </c>
      <c r="Q82" s="618">
        <f t="shared" si="5"/>
        <v>1000</v>
      </c>
      <c r="R82" s="657"/>
    </row>
    <row r="83" spans="1:18" s="619" customFormat="1" ht="14.45" customHeight="1" x14ac:dyDescent="0.25">
      <c r="A83" s="612">
        <v>79</v>
      </c>
      <c r="B83" s="585">
        <v>5</v>
      </c>
      <c r="C83" s="613" t="s">
        <v>1831</v>
      </c>
      <c r="D83" s="665" t="str">
        <f t="shared" si="6"/>
        <v>3</v>
      </c>
      <c r="E83" s="613">
        <v>334</v>
      </c>
      <c r="F83" s="614" t="s">
        <v>471</v>
      </c>
      <c r="G83" s="572">
        <v>10000</v>
      </c>
      <c r="H83" s="615"/>
      <c r="I83" s="616">
        <v>0</v>
      </c>
      <c r="J83" s="617">
        <v>0</v>
      </c>
      <c r="K83" s="617">
        <v>0</v>
      </c>
      <c r="L83" s="615">
        <v>0</v>
      </c>
      <c r="M83" s="616">
        <v>0</v>
      </c>
      <c r="N83" s="615">
        <v>0</v>
      </c>
      <c r="O83" s="616">
        <v>0</v>
      </c>
      <c r="P83" s="615">
        <v>0</v>
      </c>
      <c r="Q83" s="618">
        <f t="shared" si="5"/>
        <v>10000</v>
      </c>
      <c r="R83" s="657"/>
    </row>
    <row r="84" spans="1:18" s="619" customFormat="1" ht="14.45" customHeight="1" x14ac:dyDescent="0.25">
      <c r="A84" s="612">
        <v>80</v>
      </c>
      <c r="B84" s="585">
        <v>5</v>
      </c>
      <c r="C84" s="613" t="s">
        <v>1831</v>
      </c>
      <c r="D84" s="665" t="str">
        <f t="shared" si="6"/>
        <v>3</v>
      </c>
      <c r="E84" s="613">
        <v>372</v>
      </c>
      <c r="F84" s="614" t="s">
        <v>507</v>
      </c>
      <c r="G84" s="572">
        <v>4000</v>
      </c>
      <c r="H84" s="615"/>
      <c r="I84" s="616">
        <v>0</v>
      </c>
      <c r="J84" s="617">
        <v>0</v>
      </c>
      <c r="K84" s="617">
        <v>0</v>
      </c>
      <c r="L84" s="615">
        <v>0</v>
      </c>
      <c r="M84" s="616">
        <v>0</v>
      </c>
      <c r="N84" s="615">
        <v>0</v>
      </c>
      <c r="O84" s="616">
        <v>0</v>
      </c>
      <c r="P84" s="615">
        <v>0</v>
      </c>
      <c r="Q84" s="618">
        <f t="shared" si="5"/>
        <v>4000</v>
      </c>
      <c r="R84" s="657"/>
    </row>
    <row r="85" spans="1:18" s="619" customFormat="1" ht="14.45" customHeight="1" x14ac:dyDescent="0.25">
      <c r="A85" s="612">
        <v>81</v>
      </c>
      <c r="B85" s="585">
        <v>5</v>
      </c>
      <c r="C85" s="613" t="s">
        <v>1831</v>
      </c>
      <c r="D85" s="665" t="str">
        <f t="shared" si="6"/>
        <v>3</v>
      </c>
      <c r="E85" s="613">
        <v>375</v>
      </c>
      <c r="F85" s="614" t="s">
        <v>510</v>
      </c>
      <c r="G85" s="572">
        <v>4000</v>
      </c>
      <c r="H85" s="615"/>
      <c r="I85" s="616">
        <v>0</v>
      </c>
      <c r="J85" s="617">
        <v>0</v>
      </c>
      <c r="K85" s="617">
        <v>0</v>
      </c>
      <c r="L85" s="615">
        <v>0</v>
      </c>
      <c r="M85" s="616">
        <v>0</v>
      </c>
      <c r="N85" s="615">
        <v>0</v>
      </c>
      <c r="O85" s="616">
        <v>0</v>
      </c>
      <c r="P85" s="615">
        <v>0</v>
      </c>
      <c r="Q85" s="618">
        <f t="shared" si="5"/>
        <v>4000</v>
      </c>
      <c r="R85" s="657"/>
    </row>
    <row r="86" spans="1:18" s="619" customFormat="1" ht="14.45" customHeight="1" x14ac:dyDescent="0.25">
      <c r="A86" s="612">
        <v>82</v>
      </c>
      <c r="B86" s="585">
        <v>5</v>
      </c>
      <c r="C86" s="613" t="s">
        <v>1831</v>
      </c>
      <c r="D86" s="665" t="str">
        <f t="shared" si="6"/>
        <v>3</v>
      </c>
      <c r="E86" s="613">
        <v>382</v>
      </c>
      <c r="F86" s="614" t="s">
        <v>517</v>
      </c>
      <c r="G86" s="572">
        <v>10000</v>
      </c>
      <c r="H86" s="615"/>
      <c r="I86" s="616">
        <v>0</v>
      </c>
      <c r="J86" s="617">
        <v>0</v>
      </c>
      <c r="K86" s="617">
        <v>0</v>
      </c>
      <c r="L86" s="615">
        <v>0</v>
      </c>
      <c r="M86" s="616">
        <v>0</v>
      </c>
      <c r="N86" s="615">
        <v>0</v>
      </c>
      <c r="O86" s="616">
        <v>0</v>
      </c>
      <c r="P86" s="615">
        <v>0</v>
      </c>
      <c r="Q86" s="618">
        <f t="shared" si="5"/>
        <v>10000</v>
      </c>
      <c r="R86" s="657"/>
    </row>
    <row r="87" spans="1:18" s="619" customFormat="1" ht="14.45" customHeight="1" x14ac:dyDescent="0.25">
      <c r="A87" s="612">
        <v>83</v>
      </c>
      <c r="B87" s="585">
        <v>5</v>
      </c>
      <c r="C87" s="613" t="s">
        <v>1831</v>
      </c>
      <c r="D87" s="665" t="str">
        <f t="shared" si="6"/>
        <v>3</v>
      </c>
      <c r="E87" s="613">
        <v>383</v>
      </c>
      <c r="F87" s="614" t="s">
        <v>518</v>
      </c>
      <c r="G87" s="572">
        <v>2000</v>
      </c>
      <c r="H87" s="615"/>
      <c r="I87" s="616">
        <v>0</v>
      </c>
      <c r="J87" s="617">
        <v>0</v>
      </c>
      <c r="K87" s="617">
        <v>0</v>
      </c>
      <c r="L87" s="615">
        <v>0</v>
      </c>
      <c r="M87" s="616">
        <v>0</v>
      </c>
      <c r="N87" s="615">
        <v>0</v>
      </c>
      <c r="O87" s="616">
        <v>0</v>
      </c>
      <c r="P87" s="615">
        <v>0</v>
      </c>
      <c r="Q87" s="618">
        <f t="shared" si="5"/>
        <v>2000</v>
      </c>
      <c r="R87" s="657"/>
    </row>
    <row r="88" spans="1:18" s="619" customFormat="1" ht="14.45" customHeight="1" x14ac:dyDescent="0.25">
      <c r="A88" s="612">
        <v>84</v>
      </c>
      <c r="B88" s="585">
        <v>5</v>
      </c>
      <c r="C88" s="613" t="s">
        <v>1831</v>
      </c>
      <c r="D88" s="665" t="str">
        <f t="shared" si="6"/>
        <v>5</v>
      </c>
      <c r="E88" s="613">
        <v>511</v>
      </c>
      <c r="F88" s="614" t="s">
        <v>588</v>
      </c>
      <c r="G88" s="572">
        <v>11204</v>
      </c>
      <c r="H88" s="615"/>
      <c r="I88" s="616">
        <v>0</v>
      </c>
      <c r="J88" s="617">
        <v>0</v>
      </c>
      <c r="K88" s="617">
        <v>0</v>
      </c>
      <c r="L88" s="615">
        <v>0</v>
      </c>
      <c r="M88" s="616">
        <v>0</v>
      </c>
      <c r="N88" s="615">
        <v>0</v>
      </c>
      <c r="O88" s="616">
        <v>0</v>
      </c>
      <c r="P88" s="615">
        <v>0</v>
      </c>
      <c r="Q88" s="618">
        <f t="shared" si="5"/>
        <v>11204</v>
      </c>
      <c r="R88" s="657"/>
    </row>
    <row r="89" spans="1:18" s="619" customFormat="1" ht="14.45" customHeight="1" x14ac:dyDescent="0.25">
      <c r="A89" s="612">
        <v>85</v>
      </c>
      <c r="B89" s="585">
        <v>5</v>
      </c>
      <c r="C89" s="613" t="s">
        <v>1831</v>
      </c>
      <c r="D89" s="665" t="str">
        <f t="shared" si="6"/>
        <v>5</v>
      </c>
      <c r="E89" s="613">
        <v>591</v>
      </c>
      <c r="F89" s="614" t="s">
        <v>636</v>
      </c>
      <c r="G89" s="572">
        <v>5000</v>
      </c>
      <c r="H89" s="615"/>
      <c r="I89" s="616">
        <v>0</v>
      </c>
      <c r="J89" s="617">
        <v>0</v>
      </c>
      <c r="K89" s="617">
        <v>0</v>
      </c>
      <c r="L89" s="615">
        <v>0</v>
      </c>
      <c r="M89" s="616">
        <v>0</v>
      </c>
      <c r="N89" s="615">
        <v>0</v>
      </c>
      <c r="O89" s="616">
        <v>0</v>
      </c>
      <c r="P89" s="615">
        <v>0</v>
      </c>
      <c r="Q89" s="618">
        <f t="shared" si="5"/>
        <v>5000</v>
      </c>
      <c r="R89" s="657"/>
    </row>
    <row r="90" spans="1:18" s="619" customFormat="1" ht="14.45" customHeight="1" x14ac:dyDescent="0.25">
      <c r="A90" s="612">
        <v>445</v>
      </c>
      <c r="B90" s="585">
        <v>6</v>
      </c>
      <c r="C90" s="613" t="s">
        <v>1826</v>
      </c>
      <c r="D90" s="665">
        <v>1</v>
      </c>
      <c r="E90" s="613">
        <v>113</v>
      </c>
      <c r="F90" s="614" t="s">
        <v>349</v>
      </c>
      <c r="G90" s="572">
        <v>506591.00640000007</v>
      </c>
      <c r="H90" s="615"/>
      <c r="I90" s="616"/>
      <c r="J90" s="617"/>
      <c r="K90" s="617"/>
      <c r="L90" s="615"/>
      <c r="M90" s="616"/>
      <c r="N90" s="615"/>
      <c r="O90" s="616"/>
      <c r="P90" s="615"/>
      <c r="Q90" s="618">
        <f t="shared" si="5"/>
        <v>506591.00640000007</v>
      </c>
      <c r="R90" s="657"/>
    </row>
    <row r="91" spans="1:18" s="619" customFormat="1" ht="14.45" customHeight="1" x14ac:dyDescent="0.25">
      <c r="A91" s="612">
        <v>446</v>
      </c>
      <c r="B91" s="585">
        <v>6</v>
      </c>
      <c r="C91" s="613" t="s">
        <v>1826</v>
      </c>
      <c r="D91" s="665">
        <v>1</v>
      </c>
      <c r="E91" s="613">
        <v>132</v>
      </c>
      <c r="F91" s="620" t="s">
        <v>358</v>
      </c>
      <c r="G91" s="572">
        <v>76335.798412708857</v>
      </c>
      <c r="H91" s="615"/>
      <c r="I91" s="616"/>
      <c r="J91" s="617"/>
      <c r="K91" s="617"/>
      <c r="L91" s="615"/>
      <c r="M91" s="616"/>
      <c r="N91" s="615"/>
      <c r="O91" s="616"/>
      <c r="P91" s="615"/>
      <c r="Q91" s="618">
        <f t="shared" si="5"/>
        <v>76335.798412708857</v>
      </c>
      <c r="R91" s="657"/>
    </row>
    <row r="92" spans="1:18" s="619" customFormat="1" ht="14.45" customHeight="1" x14ac:dyDescent="0.25">
      <c r="A92" s="612">
        <v>449</v>
      </c>
      <c r="B92" s="585">
        <v>6</v>
      </c>
      <c r="C92" s="613" t="s">
        <v>1826</v>
      </c>
      <c r="D92" s="665" t="str">
        <f t="shared" ref="D92:D103" si="7">MID(E92,1,1)</f>
        <v>2</v>
      </c>
      <c r="E92" s="613">
        <v>211</v>
      </c>
      <c r="F92" s="614" t="s">
        <v>384</v>
      </c>
      <c r="G92" s="572">
        <v>15000</v>
      </c>
      <c r="H92" s="615"/>
      <c r="I92" s="616">
        <v>0</v>
      </c>
      <c r="J92" s="617">
        <v>0</v>
      </c>
      <c r="K92" s="617">
        <v>0</v>
      </c>
      <c r="L92" s="615">
        <v>0</v>
      </c>
      <c r="M92" s="616">
        <v>0</v>
      </c>
      <c r="N92" s="615">
        <v>0</v>
      </c>
      <c r="O92" s="616">
        <v>0</v>
      </c>
      <c r="P92" s="615">
        <v>0</v>
      </c>
      <c r="Q92" s="618">
        <f t="shared" si="5"/>
        <v>15000</v>
      </c>
      <c r="R92" s="657"/>
    </row>
    <row r="93" spans="1:18" s="619" customFormat="1" ht="14.45" customHeight="1" x14ac:dyDescent="0.25">
      <c r="A93" s="612">
        <v>452</v>
      </c>
      <c r="B93" s="585">
        <v>6</v>
      </c>
      <c r="C93" s="613" t="s">
        <v>1826</v>
      </c>
      <c r="D93" s="665" t="str">
        <f t="shared" si="7"/>
        <v>2</v>
      </c>
      <c r="E93" s="613">
        <v>212</v>
      </c>
      <c r="F93" s="614" t="s">
        <v>385</v>
      </c>
      <c r="G93" s="572">
        <v>6000</v>
      </c>
      <c r="H93" s="615"/>
      <c r="I93" s="616">
        <v>0</v>
      </c>
      <c r="J93" s="617">
        <v>0</v>
      </c>
      <c r="K93" s="617">
        <v>0</v>
      </c>
      <c r="L93" s="615">
        <v>0</v>
      </c>
      <c r="M93" s="616">
        <v>0</v>
      </c>
      <c r="N93" s="615">
        <v>0</v>
      </c>
      <c r="O93" s="616">
        <v>0</v>
      </c>
      <c r="P93" s="615">
        <v>0</v>
      </c>
      <c r="Q93" s="618">
        <f t="shared" si="5"/>
        <v>6000</v>
      </c>
      <c r="R93" s="657"/>
    </row>
    <row r="94" spans="1:18" s="619" customFormat="1" ht="14.45" customHeight="1" x14ac:dyDescent="0.25">
      <c r="A94" s="612">
        <v>456</v>
      </c>
      <c r="B94" s="585">
        <v>6</v>
      </c>
      <c r="C94" s="613" t="s">
        <v>1826</v>
      </c>
      <c r="D94" s="665" t="str">
        <f t="shared" si="7"/>
        <v>2</v>
      </c>
      <c r="E94" s="613">
        <v>218</v>
      </c>
      <c r="F94" s="614" t="s">
        <v>391</v>
      </c>
      <c r="G94" s="572">
        <v>10000</v>
      </c>
      <c r="H94" s="615"/>
      <c r="I94" s="616">
        <v>0</v>
      </c>
      <c r="J94" s="617">
        <v>0</v>
      </c>
      <c r="K94" s="617">
        <v>0</v>
      </c>
      <c r="L94" s="615">
        <v>0</v>
      </c>
      <c r="M94" s="616">
        <v>0</v>
      </c>
      <c r="N94" s="615">
        <v>0</v>
      </c>
      <c r="O94" s="616">
        <v>0</v>
      </c>
      <c r="P94" s="615">
        <v>0</v>
      </c>
      <c r="Q94" s="618">
        <f t="shared" si="5"/>
        <v>10000</v>
      </c>
      <c r="R94" s="657"/>
    </row>
    <row r="95" spans="1:18" s="619" customFormat="1" ht="14.45" customHeight="1" x14ac:dyDescent="0.25">
      <c r="A95" s="612">
        <v>468</v>
      </c>
      <c r="B95" s="585">
        <v>6</v>
      </c>
      <c r="C95" s="613" t="s">
        <v>1826</v>
      </c>
      <c r="D95" s="665" t="str">
        <f t="shared" si="7"/>
        <v>2</v>
      </c>
      <c r="E95" s="613">
        <v>261</v>
      </c>
      <c r="F95" s="614" t="s">
        <v>425</v>
      </c>
      <c r="G95" s="572">
        <v>9600</v>
      </c>
      <c r="H95" s="615"/>
      <c r="I95" s="616">
        <v>0</v>
      </c>
      <c r="J95" s="617">
        <v>0</v>
      </c>
      <c r="K95" s="617">
        <v>0</v>
      </c>
      <c r="L95" s="615">
        <v>0</v>
      </c>
      <c r="M95" s="616">
        <v>0</v>
      </c>
      <c r="N95" s="615">
        <v>0</v>
      </c>
      <c r="O95" s="616">
        <v>0</v>
      </c>
      <c r="P95" s="615">
        <v>0</v>
      </c>
      <c r="Q95" s="618">
        <f t="shared" si="5"/>
        <v>9600</v>
      </c>
      <c r="R95" s="657"/>
    </row>
    <row r="96" spans="1:18" s="619" customFormat="1" ht="14.45" customHeight="1" x14ac:dyDescent="0.25">
      <c r="A96" s="612">
        <v>473</v>
      </c>
      <c r="B96" s="585">
        <v>6</v>
      </c>
      <c r="C96" s="613" t="s">
        <v>1826</v>
      </c>
      <c r="D96" s="665" t="str">
        <f t="shared" si="7"/>
        <v>2</v>
      </c>
      <c r="E96" s="613">
        <v>294</v>
      </c>
      <c r="F96" s="614" t="s">
        <v>441</v>
      </c>
      <c r="G96" s="572">
        <v>2000</v>
      </c>
      <c r="H96" s="615"/>
      <c r="I96" s="616">
        <v>0</v>
      </c>
      <c r="J96" s="617">
        <v>0</v>
      </c>
      <c r="K96" s="617">
        <v>0</v>
      </c>
      <c r="L96" s="615">
        <v>0</v>
      </c>
      <c r="M96" s="616">
        <v>0</v>
      </c>
      <c r="N96" s="615">
        <v>0</v>
      </c>
      <c r="O96" s="616">
        <v>0</v>
      </c>
      <c r="P96" s="615">
        <v>0</v>
      </c>
      <c r="Q96" s="618">
        <f t="shared" si="5"/>
        <v>2000</v>
      </c>
      <c r="R96" s="657"/>
    </row>
    <row r="97" spans="1:18" s="619" customFormat="1" ht="14.45" customHeight="1" x14ac:dyDescent="0.25">
      <c r="A97" s="612">
        <v>475</v>
      </c>
      <c r="B97" s="585">
        <v>6</v>
      </c>
      <c r="C97" s="613" t="s">
        <v>1826</v>
      </c>
      <c r="D97" s="665" t="str">
        <f t="shared" si="7"/>
        <v>3</v>
      </c>
      <c r="E97" s="613">
        <v>314</v>
      </c>
      <c r="F97" s="614" t="s">
        <v>451</v>
      </c>
      <c r="G97" s="572">
        <v>18000</v>
      </c>
      <c r="H97" s="615"/>
      <c r="I97" s="616">
        <v>0</v>
      </c>
      <c r="J97" s="617">
        <v>0</v>
      </c>
      <c r="K97" s="617">
        <v>0</v>
      </c>
      <c r="L97" s="615">
        <v>0</v>
      </c>
      <c r="M97" s="616">
        <v>0</v>
      </c>
      <c r="N97" s="615">
        <v>0</v>
      </c>
      <c r="O97" s="616">
        <v>0</v>
      </c>
      <c r="P97" s="615">
        <v>0</v>
      </c>
      <c r="Q97" s="618">
        <f t="shared" si="5"/>
        <v>18000</v>
      </c>
      <c r="R97" s="657"/>
    </row>
    <row r="98" spans="1:18" s="619" customFormat="1" ht="14.45" customHeight="1" x14ac:dyDescent="0.25">
      <c r="A98" s="612">
        <v>477</v>
      </c>
      <c r="B98" s="585">
        <v>6</v>
      </c>
      <c r="C98" s="613" t="s">
        <v>1826</v>
      </c>
      <c r="D98" s="665" t="str">
        <f t="shared" si="7"/>
        <v>3</v>
      </c>
      <c r="E98" s="613">
        <v>323</v>
      </c>
      <c r="F98" s="614" t="s">
        <v>460</v>
      </c>
      <c r="G98" s="572">
        <v>15000</v>
      </c>
      <c r="H98" s="615"/>
      <c r="I98" s="616">
        <v>0</v>
      </c>
      <c r="J98" s="617">
        <v>0</v>
      </c>
      <c r="K98" s="617">
        <v>0</v>
      </c>
      <c r="L98" s="615">
        <v>0</v>
      </c>
      <c r="M98" s="616">
        <v>0</v>
      </c>
      <c r="N98" s="615">
        <v>0</v>
      </c>
      <c r="O98" s="616">
        <v>0</v>
      </c>
      <c r="P98" s="615">
        <v>0</v>
      </c>
      <c r="Q98" s="618">
        <f t="shared" si="5"/>
        <v>15000</v>
      </c>
      <c r="R98" s="657"/>
    </row>
    <row r="99" spans="1:18" s="619" customFormat="1" ht="14.45" customHeight="1" x14ac:dyDescent="0.25">
      <c r="A99" s="612">
        <v>479</v>
      </c>
      <c r="B99" s="585">
        <v>6</v>
      </c>
      <c r="C99" s="613" t="s">
        <v>1826</v>
      </c>
      <c r="D99" s="665" t="str">
        <f t="shared" si="7"/>
        <v>3</v>
      </c>
      <c r="E99" s="613">
        <v>353</v>
      </c>
      <c r="F99" s="614" t="s">
        <v>490</v>
      </c>
      <c r="G99" s="572">
        <v>5000</v>
      </c>
      <c r="H99" s="615"/>
      <c r="I99" s="616">
        <v>0</v>
      </c>
      <c r="J99" s="617">
        <v>0</v>
      </c>
      <c r="K99" s="617">
        <v>0</v>
      </c>
      <c r="L99" s="615">
        <v>0</v>
      </c>
      <c r="M99" s="616">
        <v>0</v>
      </c>
      <c r="N99" s="615">
        <v>0</v>
      </c>
      <c r="O99" s="616">
        <v>0</v>
      </c>
      <c r="P99" s="615">
        <v>0</v>
      </c>
      <c r="Q99" s="618">
        <f t="shared" si="5"/>
        <v>5000</v>
      </c>
      <c r="R99" s="657"/>
    </row>
    <row r="100" spans="1:18" s="619" customFormat="1" ht="14.45" customHeight="1" x14ac:dyDescent="0.25">
      <c r="A100" s="612">
        <v>487</v>
      </c>
      <c r="B100" s="585">
        <v>6</v>
      </c>
      <c r="C100" s="613" t="s">
        <v>1826</v>
      </c>
      <c r="D100" s="665" t="str">
        <f t="shared" si="7"/>
        <v>3</v>
      </c>
      <c r="E100" s="613">
        <v>375</v>
      </c>
      <c r="F100" s="614" t="s">
        <v>510</v>
      </c>
      <c r="G100" s="572">
        <v>2000</v>
      </c>
      <c r="H100" s="615"/>
      <c r="I100" s="616">
        <v>0</v>
      </c>
      <c r="J100" s="617">
        <v>0</v>
      </c>
      <c r="K100" s="617">
        <v>0</v>
      </c>
      <c r="L100" s="615">
        <v>0</v>
      </c>
      <c r="M100" s="616">
        <v>0</v>
      </c>
      <c r="N100" s="615">
        <v>0</v>
      </c>
      <c r="O100" s="616">
        <v>0</v>
      </c>
      <c r="P100" s="615">
        <v>0</v>
      </c>
      <c r="Q100" s="618">
        <f t="shared" si="5"/>
        <v>2000</v>
      </c>
      <c r="R100" s="657"/>
    </row>
    <row r="101" spans="1:18" s="619" customFormat="1" ht="14.45" customHeight="1" x14ac:dyDescent="0.25">
      <c r="A101" s="612">
        <v>488</v>
      </c>
      <c r="B101" s="585">
        <v>6</v>
      </c>
      <c r="C101" s="613" t="s">
        <v>1826</v>
      </c>
      <c r="D101" s="665" t="str">
        <f t="shared" si="7"/>
        <v>3</v>
      </c>
      <c r="E101" s="613">
        <v>382</v>
      </c>
      <c r="F101" s="614" t="s">
        <v>517</v>
      </c>
      <c r="G101" s="572">
        <v>8000</v>
      </c>
      <c r="H101" s="615"/>
      <c r="I101" s="616">
        <v>0</v>
      </c>
      <c r="J101" s="617">
        <v>0</v>
      </c>
      <c r="K101" s="617">
        <v>0</v>
      </c>
      <c r="L101" s="615">
        <v>0</v>
      </c>
      <c r="M101" s="616">
        <v>0</v>
      </c>
      <c r="N101" s="615">
        <v>0</v>
      </c>
      <c r="O101" s="616">
        <v>0</v>
      </c>
      <c r="P101" s="615">
        <v>0</v>
      </c>
      <c r="Q101" s="618">
        <f t="shared" si="5"/>
        <v>8000</v>
      </c>
      <c r="R101" s="657"/>
    </row>
    <row r="102" spans="1:18" s="619" customFormat="1" ht="14.45" customHeight="1" x14ac:dyDescent="0.25">
      <c r="A102" s="612">
        <v>492</v>
      </c>
      <c r="B102" s="585">
        <v>6</v>
      </c>
      <c r="C102" s="613" t="s">
        <v>1826</v>
      </c>
      <c r="D102" s="665" t="str">
        <f t="shared" si="7"/>
        <v>5</v>
      </c>
      <c r="E102" s="613">
        <v>511</v>
      </c>
      <c r="F102" s="614" t="s">
        <v>588</v>
      </c>
      <c r="G102" s="572">
        <v>12000</v>
      </c>
      <c r="H102" s="615"/>
      <c r="I102" s="616">
        <v>0</v>
      </c>
      <c r="J102" s="617">
        <v>0</v>
      </c>
      <c r="K102" s="617">
        <v>0</v>
      </c>
      <c r="L102" s="615">
        <v>0</v>
      </c>
      <c r="M102" s="616">
        <v>0</v>
      </c>
      <c r="N102" s="615">
        <v>0</v>
      </c>
      <c r="O102" s="616">
        <v>0</v>
      </c>
      <c r="P102" s="615">
        <v>0</v>
      </c>
      <c r="Q102" s="618">
        <f t="shared" si="5"/>
        <v>12000</v>
      </c>
      <c r="R102" s="657"/>
    </row>
    <row r="103" spans="1:18" s="619" customFormat="1" ht="14.45" customHeight="1" x14ac:dyDescent="0.25">
      <c r="A103" s="612">
        <v>495</v>
      </c>
      <c r="B103" s="585">
        <v>6</v>
      </c>
      <c r="C103" s="613" t="s">
        <v>1826</v>
      </c>
      <c r="D103" s="665" t="str">
        <f t="shared" si="7"/>
        <v>5</v>
      </c>
      <c r="E103" s="613">
        <v>515</v>
      </c>
      <c r="F103" s="614" t="s">
        <v>592</v>
      </c>
      <c r="G103" s="572">
        <v>12000</v>
      </c>
      <c r="H103" s="615"/>
      <c r="I103" s="616">
        <v>0</v>
      </c>
      <c r="J103" s="617">
        <v>0</v>
      </c>
      <c r="K103" s="617">
        <v>0</v>
      </c>
      <c r="L103" s="615">
        <v>0</v>
      </c>
      <c r="M103" s="616">
        <v>0</v>
      </c>
      <c r="N103" s="615">
        <v>0</v>
      </c>
      <c r="O103" s="616">
        <v>0</v>
      </c>
      <c r="P103" s="615">
        <v>0</v>
      </c>
      <c r="Q103" s="618">
        <f t="shared" si="5"/>
        <v>12000</v>
      </c>
      <c r="R103" s="657"/>
    </row>
    <row r="104" spans="1:18" s="619" customFormat="1" ht="14.45" customHeight="1" x14ac:dyDescent="0.25">
      <c r="A104" s="612">
        <v>86</v>
      </c>
      <c r="B104" s="585">
        <v>7</v>
      </c>
      <c r="C104" s="613" t="s">
        <v>1819</v>
      </c>
      <c r="D104" s="665">
        <v>1</v>
      </c>
      <c r="E104" s="613">
        <v>113</v>
      </c>
      <c r="F104" s="614" t="s">
        <v>349</v>
      </c>
      <c r="G104" s="572">
        <v>437754.41519999999</v>
      </c>
      <c r="H104" s="615"/>
      <c r="I104" s="616"/>
      <c r="J104" s="617"/>
      <c r="K104" s="617"/>
      <c r="L104" s="615"/>
      <c r="M104" s="616"/>
      <c r="N104" s="615"/>
      <c r="O104" s="616"/>
      <c r="P104" s="615"/>
      <c r="Q104" s="618">
        <f t="shared" si="5"/>
        <v>437754.41519999999</v>
      </c>
      <c r="R104" s="657"/>
    </row>
    <row r="105" spans="1:18" s="619" customFormat="1" ht="14.45" customHeight="1" x14ac:dyDescent="0.25">
      <c r="A105" s="612">
        <v>87</v>
      </c>
      <c r="B105" s="585">
        <v>7</v>
      </c>
      <c r="C105" s="613" t="s">
        <v>1819</v>
      </c>
      <c r="D105" s="665">
        <v>1</v>
      </c>
      <c r="E105" s="613">
        <v>122</v>
      </c>
      <c r="F105" s="614"/>
      <c r="G105" s="572">
        <v>214891.92720000001</v>
      </c>
      <c r="H105" s="615"/>
      <c r="I105" s="616"/>
      <c r="J105" s="617"/>
      <c r="K105" s="617"/>
      <c r="L105" s="615"/>
      <c r="M105" s="616"/>
      <c r="N105" s="615"/>
      <c r="O105" s="616"/>
      <c r="P105" s="615"/>
      <c r="Q105" s="618">
        <f t="shared" si="5"/>
        <v>214891.92720000001</v>
      </c>
      <c r="R105" s="657"/>
    </row>
    <row r="106" spans="1:18" s="619" customFormat="1" ht="14.45" customHeight="1" x14ac:dyDescent="0.25">
      <c r="A106" s="612">
        <v>88</v>
      </c>
      <c r="B106" s="585">
        <v>7</v>
      </c>
      <c r="C106" s="613" t="s">
        <v>1819</v>
      </c>
      <c r="D106" s="665">
        <v>1</v>
      </c>
      <c r="E106" s="613">
        <v>132</v>
      </c>
      <c r="F106" s="614"/>
      <c r="G106" s="572">
        <v>65963.138647975124</v>
      </c>
      <c r="H106" s="615"/>
      <c r="I106" s="616"/>
      <c r="J106" s="617"/>
      <c r="K106" s="617"/>
      <c r="L106" s="615"/>
      <c r="M106" s="616"/>
      <c r="N106" s="615"/>
      <c r="O106" s="616"/>
      <c r="P106" s="615"/>
      <c r="Q106" s="618">
        <f t="shared" si="5"/>
        <v>65963.138647975124</v>
      </c>
      <c r="R106" s="657"/>
    </row>
    <row r="107" spans="1:18" s="619" customFormat="1" ht="14.45" customHeight="1" x14ac:dyDescent="0.25">
      <c r="A107" s="612">
        <v>89</v>
      </c>
      <c r="B107" s="585">
        <v>7</v>
      </c>
      <c r="C107" s="613" t="s">
        <v>1819</v>
      </c>
      <c r="D107" s="665">
        <v>1</v>
      </c>
      <c r="E107" s="613">
        <v>132</v>
      </c>
      <c r="F107" s="614"/>
      <c r="G107" s="572">
        <v>32381.046303663134</v>
      </c>
      <c r="H107" s="615"/>
      <c r="I107" s="616"/>
      <c r="J107" s="617"/>
      <c r="K107" s="617"/>
      <c r="L107" s="615"/>
      <c r="M107" s="616"/>
      <c r="N107" s="615"/>
      <c r="O107" s="616"/>
      <c r="P107" s="615"/>
      <c r="Q107" s="618">
        <f t="shared" si="5"/>
        <v>32381.046303663134</v>
      </c>
      <c r="R107" s="657"/>
    </row>
    <row r="108" spans="1:18" s="619" customFormat="1" ht="14.45" customHeight="1" x14ac:dyDescent="0.25">
      <c r="A108" s="612">
        <v>90</v>
      </c>
      <c r="B108" s="585">
        <v>7</v>
      </c>
      <c r="C108" s="613" t="s">
        <v>1819</v>
      </c>
      <c r="D108" s="665" t="str">
        <f t="shared" ref="D108:D135" si="8">MID(E108,1,1)</f>
        <v>2</v>
      </c>
      <c r="E108" s="613">
        <v>211</v>
      </c>
      <c r="F108" s="614" t="s">
        <v>384</v>
      </c>
      <c r="G108" s="572">
        <v>7000</v>
      </c>
      <c r="H108" s="615"/>
      <c r="I108" s="616">
        <v>0</v>
      </c>
      <c r="J108" s="617">
        <v>0</v>
      </c>
      <c r="K108" s="617">
        <v>0</v>
      </c>
      <c r="L108" s="615">
        <v>0</v>
      </c>
      <c r="M108" s="616">
        <v>0</v>
      </c>
      <c r="N108" s="615">
        <v>0</v>
      </c>
      <c r="O108" s="616">
        <v>0</v>
      </c>
      <c r="P108" s="615">
        <v>0</v>
      </c>
      <c r="Q108" s="618">
        <f t="shared" si="5"/>
        <v>7000</v>
      </c>
      <c r="R108" s="657"/>
    </row>
    <row r="109" spans="1:18" s="619" customFormat="1" ht="14.45" customHeight="1" x14ac:dyDescent="0.25">
      <c r="A109" s="612">
        <v>91</v>
      </c>
      <c r="B109" s="585">
        <v>7</v>
      </c>
      <c r="C109" s="613" t="s">
        <v>1819</v>
      </c>
      <c r="D109" s="665" t="str">
        <f t="shared" si="8"/>
        <v>2</v>
      </c>
      <c r="E109" s="613">
        <v>212</v>
      </c>
      <c r="F109" s="614" t="s">
        <v>385</v>
      </c>
      <c r="G109" s="572">
        <v>4500</v>
      </c>
      <c r="H109" s="615"/>
      <c r="I109" s="616">
        <v>0</v>
      </c>
      <c r="J109" s="617">
        <v>0</v>
      </c>
      <c r="K109" s="617">
        <v>0</v>
      </c>
      <c r="L109" s="615">
        <v>0</v>
      </c>
      <c r="M109" s="616">
        <v>0</v>
      </c>
      <c r="N109" s="615">
        <v>0</v>
      </c>
      <c r="O109" s="616">
        <v>0</v>
      </c>
      <c r="P109" s="615">
        <v>0</v>
      </c>
      <c r="Q109" s="618">
        <f t="shared" si="5"/>
        <v>4500</v>
      </c>
      <c r="R109" s="657"/>
    </row>
    <row r="110" spans="1:18" s="619" customFormat="1" ht="14.45" customHeight="1" x14ac:dyDescent="0.25">
      <c r="A110" s="612">
        <v>92</v>
      </c>
      <c r="B110" s="585">
        <v>7</v>
      </c>
      <c r="C110" s="613" t="s">
        <v>1819</v>
      </c>
      <c r="D110" s="665" t="str">
        <f t="shared" si="8"/>
        <v>2</v>
      </c>
      <c r="E110" s="613">
        <v>216</v>
      </c>
      <c r="F110" s="614" t="s">
        <v>389</v>
      </c>
      <c r="G110" s="572">
        <v>9000</v>
      </c>
      <c r="H110" s="615"/>
      <c r="I110" s="616">
        <v>0</v>
      </c>
      <c r="J110" s="617">
        <v>0</v>
      </c>
      <c r="K110" s="617">
        <v>0</v>
      </c>
      <c r="L110" s="615">
        <v>0</v>
      </c>
      <c r="M110" s="616">
        <v>0</v>
      </c>
      <c r="N110" s="615">
        <v>0</v>
      </c>
      <c r="O110" s="616">
        <v>0</v>
      </c>
      <c r="P110" s="615">
        <v>0</v>
      </c>
      <c r="Q110" s="618">
        <f t="shared" si="5"/>
        <v>9000</v>
      </c>
      <c r="R110" s="657"/>
    </row>
    <row r="111" spans="1:18" s="619" customFormat="1" x14ac:dyDescent="0.25">
      <c r="A111" s="612">
        <v>93</v>
      </c>
      <c r="B111" s="585">
        <v>7</v>
      </c>
      <c r="C111" s="613" t="s">
        <v>1819</v>
      </c>
      <c r="D111" s="665" t="str">
        <f t="shared" si="8"/>
        <v>2</v>
      </c>
      <c r="E111" s="613">
        <v>217</v>
      </c>
      <c r="F111" s="614" t="s">
        <v>390</v>
      </c>
      <c r="G111" s="572">
        <v>10000</v>
      </c>
      <c r="H111" s="615"/>
      <c r="I111" s="616">
        <v>0</v>
      </c>
      <c r="J111" s="617">
        <v>0</v>
      </c>
      <c r="K111" s="617">
        <v>0</v>
      </c>
      <c r="L111" s="615">
        <v>0</v>
      </c>
      <c r="M111" s="616">
        <v>0</v>
      </c>
      <c r="N111" s="615">
        <v>0</v>
      </c>
      <c r="O111" s="616">
        <v>0</v>
      </c>
      <c r="P111" s="615">
        <v>0</v>
      </c>
      <c r="Q111" s="618">
        <f t="shared" si="5"/>
        <v>10000</v>
      </c>
      <c r="R111" s="657"/>
    </row>
    <row r="112" spans="1:18" s="619" customFormat="1" ht="14.45" customHeight="1" x14ac:dyDescent="0.25">
      <c r="A112" s="612">
        <v>94</v>
      </c>
      <c r="B112" s="585">
        <v>7</v>
      </c>
      <c r="C112" s="613" t="s">
        <v>1819</v>
      </c>
      <c r="D112" s="665" t="str">
        <f t="shared" si="8"/>
        <v>2</v>
      </c>
      <c r="E112" s="613">
        <v>221</v>
      </c>
      <c r="F112" s="614" t="s">
        <v>393</v>
      </c>
      <c r="G112" s="572">
        <v>5000</v>
      </c>
      <c r="H112" s="615"/>
      <c r="I112" s="616">
        <v>0</v>
      </c>
      <c r="J112" s="617">
        <v>0</v>
      </c>
      <c r="K112" s="617">
        <v>0</v>
      </c>
      <c r="L112" s="615">
        <v>0</v>
      </c>
      <c r="M112" s="616">
        <v>0</v>
      </c>
      <c r="N112" s="615">
        <v>0</v>
      </c>
      <c r="O112" s="616">
        <v>0</v>
      </c>
      <c r="P112" s="615">
        <v>0</v>
      </c>
      <c r="Q112" s="618">
        <f t="shared" si="5"/>
        <v>5000</v>
      </c>
      <c r="R112" s="657"/>
    </row>
    <row r="113" spans="1:18" s="619" customFormat="1" ht="14.45" customHeight="1" x14ac:dyDescent="0.25">
      <c r="A113" s="612">
        <v>95</v>
      </c>
      <c r="B113" s="585">
        <v>7</v>
      </c>
      <c r="C113" s="613" t="s">
        <v>1819</v>
      </c>
      <c r="D113" s="665" t="str">
        <f t="shared" si="8"/>
        <v>2</v>
      </c>
      <c r="E113" s="613">
        <v>222</v>
      </c>
      <c r="F113" s="614" t="s">
        <v>394</v>
      </c>
      <c r="G113" s="572">
        <v>900</v>
      </c>
      <c r="H113" s="615"/>
      <c r="I113" s="616"/>
      <c r="J113" s="617"/>
      <c r="K113" s="617"/>
      <c r="L113" s="615"/>
      <c r="M113" s="616"/>
      <c r="N113" s="615"/>
      <c r="O113" s="616"/>
      <c r="P113" s="615"/>
      <c r="Q113" s="618">
        <f t="shared" si="5"/>
        <v>900</v>
      </c>
      <c r="R113" s="657"/>
    </row>
    <row r="114" spans="1:18" s="619" customFormat="1" ht="14.45" customHeight="1" x14ac:dyDescent="0.25">
      <c r="A114" s="612">
        <v>96</v>
      </c>
      <c r="B114" s="585">
        <v>7</v>
      </c>
      <c r="C114" s="613" t="s">
        <v>1819</v>
      </c>
      <c r="D114" s="665" t="str">
        <f t="shared" si="8"/>
        <v>2</v>
      </c>
      <c r="E114" s="613">
        <v>223</v>
      </c>
      <c r="F114" s="614" t="s">
        <v>395</v>
      </c>
      <c r="G114" s="572">
        <v>600</v>
      </c>
      <c r="H114" s="615"/>
      <c r="I114" s="616"/>
      <c r="J114" s="617"/>
      <c r="K114" s="617"/>
      <c r="L114" s="615"/>
      <c r="M114" s="616"/>
      <c r="N114" s="615"/>
      <c r="O114" s="616"/>
      <c r="P114" s="615"/>
      <c r="Q114" s="618">
        <f t="shared" si="5"/>
        <v>600</v>
      </c>
      <c r="R114" s="657"/>
    </row>
    <row r="115" spans="1:18" s="619" customFormat="1" ht="14.45" customHeight="1" x14ac:dyDescent="0.25">
      <c r="A115" s="612">
        <v>97</v>
      </c>
      <c r="B115" s="585">
        <v>7</v>
      </c>
      <c r="C115" s="613" t="s">
        <v>1819</v>
      </c>
      <c r="D115" s="665" t="str">
        <f t="shared" si="8"/>
        <v>2</v>
      </c>
      <c r="E115" s="613">
        <v>242</v>
      </c>
      <c r="F115" s="614" t="s">
        <v>408</v>
      </c>
      <c r="G115" s="572">
        <v>20000</v>
      </c>
      <c r="H115" s="615"/>
      <c r="I115" s="616">
        <v>0</v>
      </c>
      <c r="J115" s="617">
        <v>0</v>
      </c>
      <c r="K115" s="617">
        <v>0</v>
      </c>
      <c r="L115" s="615">
        <v>0</v>
      </c>
      <c r="M115" s="616">
        <v>0</v>
      </c>
      <c r="N115" s="615">
        <v>0</v>
      </c>
      <c r="O115" s="616">
        <v>0</v>
      </c>
      <c r="P115" s="615">
        <v>0</v>
      </c>
      <c r="Q115" s="618">
        <f t="shared" si="5"/>
        <v>20000</v>
      </c>
      <c r="R115" s="657"/>
    </row>
    <row r="116" spans="1:18" s="619" customFormat="1" ht="14.45" customHeight="1" x14ac:dyDescent="0.25">
      <c r="A116" s="612">
        <v>98</v>
      </c>
      <c r="B116" s="585">
        <v>7</v>
      </c>
      <c r="C116" s="613" t="s">
        <v>1819</v>
      </c>
      <c r="D116" s="665" t="str">
        <f t="shared" si="8"/>
        <v>2</v>
      </c>
      <c r="E116" s="613">
        <v>243</v>
      </c>
      <c r="F116" s="614" t="s">
        <v>409</v>
      </c>
      <c r="G116" s="572">
        <v>1500</v>
      </c>
      <c r="H116" s="615"/>
      <c r="I116" s="616">
        <v>0</v>
      </c>
      <c r="J116" s="617">
        <v>0</v>
      </c>
      <c r="K116" s="617">
        <v>0</v>
      </c>
      <c r="L116" s="615">
        <v>0</v>
      </c>
      <c r="M116" s="616">
        <v>0</v>
      </c>
      <c r="N116" s="615">
        <v>0</v>
      </c>
      <c r="O116" s="616">
        <v>0</v>
      </c>
      <c r="P116" s="615">
        <v>0</v>
      </c>
      <c r="Q116" s="618">
        <f t="shared" si="5"/>
        <v>1500</v>
      </c>
      <c r="R116" s="657"/>
    </row>
    <row r="117" spans="1:18" s="619" customFormat="1" ht="14.45" customHeight="1" x14ac:dyDescent="0.25">
      <c r="A117" s="612">
        <v>99</v>
      </c>
      <c r="B117" s="585">
        <v>7</v>
      </c>
      <c r="C117" s="613" t="s">
        <v>1819</v>
      </c>
      <c r="D117" s="665" t="str">
        <f t="shared" si="8"/>
        <v>2</v>
      </c>
      <c r="E117" s="613">
        <v>245</v>
      </c>
      <c r="F117" s="614" t="s">
        <v>411</v>
      </c>
      <c r="G117" s="572">
        <v>1000</v>
      </c>
      <c r="H117" s="615"/>
      <c r="I117" s="616">
        <v>0</v>
      </c>
      <c r="J117" s="617">
        <v>0</v>
      </c>
      <c r="K117" s="617">
        <v>0</v>
      </c>
      <c r="L117" s="615">
        <v>0</v>
      </c>
      <c r="M117" s="616">
        <v>0</v>
      </c>
      <c r="N117" s="615">
        <v>0</v>
      </c>
      <c r="O117" s="616">
        <v>0</v>
      </c>
      <c r="P117" s="615">
        <v>0</v>
      </c>
      <c r="Q117" s="618">
        <f t="shared" si="5"/>
        <v>1000</v>
      </c>
      <c r="R117" s="657"/>
    </row>
    <row r="118" spans="1:18" s="619" customFormat="1" ht="14.45" customHeight="1" x14ac:dyDescent="0.25">
      <c r="A118" s="612">
        <v>100</v>
      </c>
      <c r="B118" s="585">
        <v>7</v>
      </c>
      <c r="C118" s="613" t="s">
        <v>1819</v>
      </c>
      <c r="D118" s="665" t="str">
        <f t="shared" si="8"/>
        <v>2</v>
      </c>
      <c r="E118" s="613">
        <v>261</v>
      </c>
      <c r="F118" s="614" t="s">
        <v>425</v>
      </c>
      <c r="G118" s="572">
        <v>20000</v>
      </c>
      <c r="H118" s="615"/>
      <c r="I118" s="616">
        <v>0</v>
      </c>
      <c r="J118" s="617">
        <v>0</v>
      </c>
      <c r="K118" s="617">
        <v>0</v>
      </c>
      <c r="L118" s="615">
        <v>0</v>
      </c>
      <c r="M118" s="616">
        <v>0</v>
      </c>
      <c r="N118" s="615">
        <v>0</v>
      </c>
      <c r="O118" s="616">
        <v>0</v>
      </c>
      <c r="P118" s="615">
        <v>0</v>
      </c>
      <c r="Q118" s="618">
        <f t="shared" si="5"/>
        <v>20000</v>
      </c>
      <c r="R118" s="657"/>
    </row>
    <row r="119" spans="1:18" s="619" customFormat="1" ht="14.45" customHeight="1" x14ac:dyDescent="0.25">
      <c r="A119" s="612">
        <v>101</v>
      </c>
      <c r="B119" s="585">
        <v>7</v>
      </c>
      <c r="C119" s="613" t="s">
        <v>1819</v>
      </c>
      <c r="D119" s="665" t="str">
        <f t="shared" si="8"/>
        <v>2</v>
      </c>
      <c r="E119" s="613">
        <v>274</v>
      </c>
      <c r="F119" s="614" t="s">
        <v>431</v>
      </c>
      <c r="G119" s="572">
        <v>20000</v>
      </c>
      <c r="H119" s="615"/>
      <c r="I119" s="616">
        <v>0</v>
      </c>
      <c r="J119" s="617">
        <v>0</v>
      </c>
      <c r="K119" s="617">
        <v>0</v>
      </c>
      <c r="L119" s="615">
        <v>0</v>
      </c>
      <c r="M119" s="616">
        <v>0</v>
      </c>
      <c r="N119" s="615">
        <v>0</v>
      </c>
      <c r="O119" s="616">
        <v>0</v>
      </c>
      <c r="P119" s="615">
        <v>0</v>
      </c>
      <c r="Q119" s="618">
        <f t="shared" si="5"/>
        <v>20000</v>
      </c>
      <c r="R119" s="657"/>
    </row>
    <row r="120" spans="1:18" s="619" customFormat="1" ht="14.45" customHeight="1" x14ac:dyDescent="0.25">
      <c r="A120" s="612">
        <v>102</v>
      </c>
      <c r="B120" s="585">
        <v>7</v>
      </c>
      <c r="C120" s="613" t="s">
        <v>1819</v>
      </c>
      <c r="D120" s="665" t="str">
        <f t="shared" si="8"/>
        <v>2</v>
      </c>
      <c r="E120" s="613">
        <v>275</v>
      </c>
      <c r="F120" s="614" t="s">
        <v>432</v>
      </c>
      <c r="G120" s="572">
        <v>5000</v>
      </c>
      <c r="H120" s="615"/>
      <c r="I120" s="616">
        <v>0</v>
      </c>
      <c r="J120" s="617">
        <v>0</v>
      </c>
      <c r="K120" s="617">
        <v>0</v>
      </c>
      <c r="L120" s="615">
        <v>0</v>
      </c>
      <c r="M120" s="616">
        <v>0</v>
      </c>
      <c r="N120" s="615">
        <v>0</v>
      </c>
      <c r="O120" s="616">
        <v>0</v>
      </c>
      <c r="P120" s="615">
        <v>0</v>
      </c>
      <c r="Q120" s="618">
        <f t="shared" si="5"/>
        <v>5000</v>
      </c>
      <c r="R120" s="657"/>
    </row>
    <row r="121" spans="1:18" s="619" customFormat="1" ht="14.45" customHeight="1" x14ac:dyDescent="0.25">
      <c r="A121" s="612">
        <v>103</v>
      </c>
      <c r="B121" s="585">
        <v>7</v>
      </c>
      <c r="C121" s="613" t="s">
        <v>1819</v>
      </c>
      <c r="D121" s="665" t="str">
        <f t="shared" si="8"/>
        <v>2</v>
      </c>
      <c r="E121" s="613">
        <v>296</v>
      </c>
      <c r="F121" s="614" t="s">
        <v>443</v>
      </c>
      <c r="G121" s="572">
        <v>12000</v>
      </c>
      <c r="H121" s="615"/>
      <c r="I121" s="616">
        <v>0</v>
      </c>
      <c r="J121" s="617">
        <v>0</v>
      </c>
      <c r="K121" s="617">
        <v>0</v>
      </c>
      <c r="L121" s="615">
        <v>0</v>
      </c>
      <c r="M121" s="616">
        <v>0</v>
      </c>
      <c r="N121" s="615">
        <v>0</v>
      </c>
      <c r="O121" s="616">
        <v>0</v>
      </c>
      <c r="P121" s="615">
        <v>0</v>
      </c>
      <c r="Q121" s="618">
        <f t="shared" si="5"/>
        <v>12000</v>
      </c>
      <c r="R121" s="657"/>
    </row>
    <row r="122" spans="1:18" s="619" customFormat="1" ht="14.45" customHeight="1" x14ac:dyDescent="0.25">
      <c r="A122" s="612">
        <v>104</v>
      </c>
      <c r="B122" s="585">
        <v>7</v>
      </c>
      <c r="C122" s="613" t="s">
        <v>1819</v>
      </c>
      <c r="D122" s="665" t="str">
        <f t="shared" si="8"/>
        <v>3</v>
      </c>
      <c r="E122" s="613">
        <v>313</v>
      </c>
      <c r="F122" s="614" t="s">
        <v>450</v>
      </c>
      <c r="G122" s="572">
        <v>6000</v>
      </c>
      <c r="H122" s="615"/>
      <c r="I122" s="616">
        <v>0</v>
      </c>
      <c r="J122" s="617">
        <v>0</v>
      </c>
      <c r="K122" s="617">
        <v>0</v>
      </c>
      <c r="L122" s="615">
        <v>0</v>
      </c>
      <c r="M122" s="616">
        <v>0</v>
      </c>
      <c r="N122" s="615">
        <v>0</v>
      </c>
      <c r="O122" s="616">
        <v>0</v>
      </c>
      <c r="P122" s="615">
        <v>0</v>
      </c>
      <c r="Q122" s="618">
        <f t="shared" si="5"/>
        <v>6000</v>
      </c>
      <c r="R122" s="657"/>
    </row>
    <row r="123" spans="1:18" s="619" customFormat="1" ht="14.45" customHeight="1" x14ac:dyDescent="0.25">
      <c r="A123" s="612">
        <v>105</v>
      </c>
      <c r="B123" s="585">
        <v>7</v>
      </c>
      <c r="C123" s="613" t="s">
        <v>1819</v>
      </c>
      <c r="D123" s="665" t="str">
        <f t="shared" si="8"/>
        <v>3</v>
      </c>
      <c r="E123" s="613">
        <v>314</v>
      </c>
      <c r="F123" s="621" t="s">
        <v>451</v>
      </c>
      <c r="G123" s="572">
        <v>3000</v>
      </c>
      <c r="H123" s="615"/>
      <c r="I123" s="616"/>
      <c r="J123" s="617"/>
      <c r="K123" s="617"/>
      <c r="L123" s="615"/>
      <c r="M123" s="616"/>
      <c r="N123" s="615"/>
      <c r="O123" s="616"/>
      <c r="P123" s="615"/>
      <c r="Q123" s="618">
        <f t="shared" si="5"/>
        <v>3000</v>
      </c>
      <c r="R123" s="657"/>
    </row>
    <row r="124" spans="1:18" s="619" customFormat="1" ht="14.45" customHeight="1" x14ac:dyDescent="0.25">
      <c r="A124" s="612">
        <v>106</v>
      </c>
      <c r="B124" s="585">
        <v>7</v>
      </c>
      <c r="C124" s="613" t="s">
        <v>1819</v>
      </c>
      <c r="D124" s="665" t="str">
        <f t="shared" si="8"/>
        <v>3</v>
      </c>
      <c r="E124" s="613">
        <v>351</v>
      </c>
      <c r="F124" s="621" t="s">
        <v>488</v>
      </c>
      <c r="G124" s="572">
        <v>15000</v>
      </c>
      <c r="H124" s="615"/>
      <c r="I124" s="616">
        <v>0</v>
      </c>
      <c r="J124" s="617">
        <v>0</v>
      </c>
      <c r="K124" s="617">
        <v>0</v>
      </c>
      <c r="L124" s="615">
        <v>0</v>
      </c>
      <c r="M124" s="616">
        <v>0</v>
      </c>
      <c r="N124" s="615">
        <v>0</v>
      </c>
      <c r="O124" s="616">
        <v>0</v>
      </c>
      <c r="P124" s="615">
        <v>0</v>
      </c>
      <c r="Q124" s="618">
        <f t="shared" si="5"/>
        <v>15000</v>
      </c>
      <c r="R124" s="657"/>
    </row>
    <row r="125" spans="1:18" s="619" customFormat="1" ht="14.45" customHeight="1" x14ac:dyDescent="0.25">
      <c r="A125" s="612">
        <v>107</v>
      </c>
      <c r="B125" s="585">
        <v>7</v>
      </c>
      <c r="C125" s="613" t="s">
        <v>1819</v>
      </c>
      <c r="D125" s="665" t="str">
        <f t="shared" si="8"/>
        <v>3</v>
      </c>
      <c r="E125" s="613">
        <v>352</v>
      </c>
      <c r="F125" s="621" t="s">
        <v>489</v>
      </c>
      <c r="G125" s="572">
        <v>5000</v>
      </c>
      <c r="H125" s="615"/>
      <c r="I125" s="616">
        <v>0</v>
      </c>
      <c r="J125" s="617">
        <v>0</v>
      </c>
      <c r="K125" s="617">
        <v>0</v>
      </c>
      <c r="L125" s="615">
        <v>0</v>
      </c>
      <c r="M125" s="616">
        <v>0</v>
      </c>
      <c r="N125" s="615">
        <v>0</v>
      </c>
      <c r="O125" s="616">
        <v>0</v>
      </c>
      <c r="P125" s="615">
        <v>0</v>
      </c>
      <c r="Q125" s="618">
        <f t="shared" si="5"/>
        <v>5000</v>
      </c>
      <c r="R125" s="657"/>
    </row>
    <row r="126" spans="1:18" s="619" customFormat="1" ht="14.45" customHeight="1" x14ac:dyDescent="0.25">
      <c r="A126" s="612">
        <v>108</v>
      </c>
      <c r="B126" s="585">
        <v>7</v>
      </c>
      <c r="C126" s="613" t="s">
        <v>1819</v>
      </c>
      <c r="D126" s="665" t="str">
        <f t="shared" si="8"/>
        <v>3</v>
      </c>
      <c r="E126" s="613">
        <v>353</v>
      </c>
      <c r="F126" s="614" t="s">
        <v>490</v>
      </c>
      <c r="G126" s="572">
        <v>3000</v>
      </c>
      <c r="H126" s="615"/>
      <c r="I126" s="616">
        <v>0</v>
      </c>
      <c r="J126" s="617">
        <v>0</v>
      </c>
      <c r="K126" s="617">
        <v>0</v>
      </c>
      <c r="L126" s="615">
        <v>0</v>
      </c>
      <c r="M126" s="616">
        <v>0</v>
      </c>
      <c r="N126" s="615">
        <v>0</v>
      </c>
      <c r="O126" s="616">
        <v>0</v>
      </c>
      <c r="P126" s="615">
        <v>0</v>
      </c>
      <c r="Q126" s="618">
        <f t="shared" si="5"/>
        <v>3000</v>
      </c>
      <c r="R126" s="657"/>
    </row>
    <row r="127" spans="1:18" s="619" customFormat="1" ht="14.45" customHeight="1" x14ac:dyDescent="0.25">
      <c r="A127" s="612">
        <v>109</v>
      </c>
      <c r="B127" s="585">
        <v>7</v>
      </c>
      <c r="C127" s="613" t="s">
        <v>1819</v>
      </c>
      <c r="D127" s="665" t="str">
        <f t="shared" si="8"/>
        <v>3</v>
      </c>
      <c r="E127" s="613">
        <v>355</v>
      </c>
      <c r="F127" s="614" t="s">
        <v>492</v>
      </c>
      <c r="G127" s="572">
        <v>15000</v>
      </c>
      <c r="H127" s="615"/>
      <c r="I127" s="616">
        <v>0</v>
      </c>
      <c r="J127" s="617">
        <v>0</v>
      </c>
      <c r="K127" s="617">
        <v>0</v>
      </c>
      <c r="L127" s="615">
        <v>0</v>
      </c>
      <c r="M127" s="616">
        <v>0</v>
      </c>
      <c r="N127" s="615">
        <v>0</v>
      </c>
      <c r="O127" s="616">
        <v>0</v>
      </c>
      <c r="P127" s="615">
        <v>0</v>
      </c>
      <c r="Q127" s="618">
        <f t="shared" si="5"/>
        <v>15000</v>
      </c>
      <c r="R127" s="657"/>
    </row>
    <row r="128" spans="1:18" s="619" customFormat="1" ht="14.45" customHeight="1" x14ac:dyDescent="0.25">
      <c r="A128" s="612">
        <v>110</v>
      </c>
      <c r="B128" s="585">
        <v>7</v>
      </c>
      <c r="C128" s="613" t="s">
        <v>1819</v>
      </c>
      <c r="D128" s="665" t="str">
        <f t="shared" si="8"/>
        <v>3</v>
      </c>
      <c r="E128" s="613">
        <v>361</v>
      </c>
      <c r="F128" s="614" t="s">
        <v>498</v>
      </c>
      <c r="G128" s="572">
        <v>20000</v>
      </c>
      <c r="H128" s="615"/>
      <c r="I128" s="616">
        <v>0</v>
      </c>
      <c r="J128" s="617">
        <v>0</v>
      </c>
      <c r="K128" s="617">
        <v>0</v>
      </c>
      <c r="L128" s="615">
        <v>0</v>
      </c>
      <c r="M128" s="616">
        <v>0</v>
      </c>
      <c r="N128" s="615">
        <v>0</v>
      </c>
      <c r="O128" s="616">
        <v>0</v>
      </c>
      <c r="P128" s="615">
        <v>0</v>
      </c>
      <c r="Q128" s="618">
        <f t="shared" si="5"/>
        <v>20000</v>
      </c>
      <c r="R128" s="657"/>
    </row>
    <row r="129" spans="1:18" s="619" customFormat="1" ht="14.45" customHeight="1" x14ac:dyDescent="0.25">
      <c r="A129" s="612">
        <v>111</v>
      </c>
      <c r="B129" s="585">
        <v>7</v>
      </c>
      <c r="C129" s="613" t="s">
        <v>1819</v>
      </c>
      <c r="D129" s="665" t="str">
        <f t="shared" si="8"/>
        <v>3</v>
      </c>
      <c r="E129" s="613">
        <v>375</v>
      </c>
      <c r="F129" s="614" t="s">
        <v>510</v>
      </c>
      <c r="G129" s="572">
        <v>20000</v>
      </c>
      <c r="H129" s="615"/>
      <c r="I129" s="616">
        <v>0</v>
      </c>
      <c r="J129" s="617">
        <v>0</v>
      </c>
      <c r="K129" s="617">
        <v>0</v>
      </c>
      <c r="L129" s="615">
        <v>0</v>
      </c>
      <c r="M129" s="616">
        <v>0</v>
      </c>
      <c r="N129" s="615">
        <v>0</v>
      </c>
      <c r="O129" s="616">
        <v>0</v>
      </c>
      <c r="P129" s="615">
        <v>0</v>
      </c>
      <c r="Q129" s="618">
        <f t="shared" si="5"/>
        <v>20000</v>
      </c>
      <c r="R129" s="657"/>
    </row>
    <row r="130" spans="1:18" s="619" customFormat="1" ht="14.45" customHeight="1" x14ac:dyDescent="0.25">
      <c r="A130" s="612">
        <v>112</v>
      </c>
      <c r="B130" s="585">
        <v>7</v>
      </c>
      <c r="C130" s="613" t="s">
        <v>1819</v>
      </c>
      <c r="D130" s="665" t="str">
        <f t="shared" si="8"/>
        <v>3</v>
      </c>
      <c r="E130" s="613">
        <v>375</v>
      </c>
      <c r="F130" s="614" t="s">
        <v>510</v>
      </c>
      <c r="G130" s="572">
        <v>6000</v>
      </c>
      <c r="H130" s="615"/>
      <c r="I130" s="616"/>
      <c r="J130" s="617"/>
      <c r="K130" s="617"/>
      <c r="L130" s="615"/>
      <c r="M130" s="616"/>
      <c r="N130" s="615"/>
      <c r="O130" s="616"/>
      <c r="P130" s="615"/>
      <c r="Q130" s="618">
        <f t="shared" si="5"/>
        <v>6000</v>
      </c>
      <c r="R130" s="657"/>
    </row>
    <row r="131" spans="1:18" s="619" customFormat="1" ht="14.45" customHeight="1" x14ac:dyDescent="0.25">
      <c r="A131" s="612">
        <v>113</v>
      </c>
      <c r="B131" s="585">
        <v>7</v>
      </c>
      <c r="C131" s="613" t="s">
        <v>1819</v>
      </c>
      <c r="D131" s="665" t="str">
        <f t="shared" si="8"/>
        <v>3</v>
      </c>
      <c r="E131" s="613">
        <v>379</v>
      </c>
      <c r="F131" s="614" t="s">
        <v>514</v>
      </c>
      <c r="G131" s="572">
        <v>5000</v>
      </c>
      <c r="H131" s="615"/>
      <c r="I131" s="616">
        <v>0</v>
      </c>
      <c r="J131" s="617">
        <v>0</v>
      </c>
      <c r="K131" s="617">
        <v>0</v>
      </c>
      <c r="L131" s="615">
        <v>0</v>
      </c>
      <c r="M131" s="616">
        <v>0</v>
      </c>
      <c r="N131" s="615">
        <v>0</v>
      </c>
      <c r="O131" s="616">
        <v>0</v>
      </c>
      <c r="P131" s="615">
        <v>0</v>
      </c>
      <c r="Q131" s="618">
        <f t="shared" si="5"/>
        <v>5000</v>
      </c>
      <c r="R131" s="657"/>
    </row>
    <row r="132" spans="1:18" s="619" customFormat="1" ht="14.45" customHeight="1" x14ac:dyDescent="0.25">
      <c r="A132" s="612">
        <v>114</v>
      </c>
      <c r="B132" s="585">
        <v>7</v>
      </c>
      <c r="C132" s="613" t="s">
        <v>1819</v>
      </c>
      <c r="D132" s="665" t="str">
        <f t="shared" si="8"/>
        <v>3</v>
      </c>
      <c r="E132" s="613">
        <v>382</v>
      </c>
      <c r="F132" s="614" t="s">
        <v>517</v>
      </c>
      <c r="G132" s="572">
        <v>120000</v>
      </c>
      <c r="H132" s="615"/>
      <c r="I132" s="616">
        <v>0</v>
      </c>
      <c r="J132" s="617">
        <v>0</v>
      </c>
      <c r="K132" s="617">
        <v>0</v>
      </c>
      <c r="L132" s="615">
        <v>0</v>
      </c>
      <c r="M132" s="616">
        <v>0</v>
      </c>
      <c r="N132" s="615">
        <v>0</v>
      </c>
      <c r="O132" s="616">
        <v>0</v>
      </c>
      <c r="P132" s="615">
        <v>0</v>
      </c>
      <c r="Q132" s="618">
        <f t="shared" si="5"/>
        <v>120000</v>
      </c>
      <c r="R132" s="657"/>
    </row>
    <row r="133" spans="1:18" s="619" customFormat="1" ht="14.45" customHeight="1" x14ac:dyDescent="0.25">
      <c r="A133" s="612">
        <v>115</v>
      </c>
      <c r="B133" s="585">
        <v>7</v>
      </c>
      <c r="C133" s="613" t="s">
        <v>1819</v>
      </c>
      <c r="D133" s="665" t="str">
        <f t="shared" si="8"/>
        <v>3</v>
      </c>
      <c r="E133" s="613">
        <v>383</v>
      </c>
      <c r="F133" s="614" t="s">
        <v>518</v>
      </c>
      <c r="G133" s="572">
        <v>5000</v>
      </c>
      <c r="H133" s="615"/>
      <c r="I133" s="616">
        <v>0</v>
      </c>
      <c r="J133" s="617">
        <v>0</v>
      </c>
      <c r="K133" s="617">
        <v>0</v>
      </c>
      <c r="L133" s="615">
        <v>0</v>
      </c>
      <c r="M133" s="616">
        <v>0</v>
      </c>
      <c r="N133" s="615">
        <v>0</v>
      </c>
      <c r="O133" s="616">
        <v>0</v>
      </c>
      <c r="P133" s="615">
        <v>0</v>
      </c>
      <c r="Q133" s="618">
        <f t="shared" si="5"/>
        <v>5000</v>
      </c>
      <c r="R133" s="657"/>
    </row>
    <row r="134" spans="1:18" s="619" customFormat="1" ht="14.45" customHeight="1" x14ac:dyDescent="0.25">
      <c r="A134" s="612">
        <v>116</v>
      </c>
      <c r="B134" s="585">
        <v>7</v>
      </c>
      <c r="C134" s="613" t="s">
        <v>1819</v>
      </c>
      <c r="D134" s="665" t="str">
        <f t="shared" si="8"/>
        <v>5</v>
      </c>
      <c r="E134" s="613">
        <v>511</v>
      </c>
      <c r="F134" s="614" t="s">
        <v>588</v>
      </c>
      <c r="G134" s="572">
        <v>10000</v>
      </c>
      <c r="H134" s="615"/>
      <c r="I134" s="616">
        <v>0</v>
      </c>
      <c r="J134" s="617">
        <v>0</v>
      </c>
      <c r="K134" s="617">
        <v>0</v>
      </c>
      <c r="L134" s="615">
        <v>0</v>
      </c>
      <c r="M134" s="616">
        <v>0</v>
      </c>
      <c r="N134" s="615">
        <v>0</v>
      </c>
      <c r="O134" s="616">
        <v>0</v>
      </c>
      <c r="P134" s="615">
        <v>0</v>
      </c>
      <c r="Q134" s="618">
        <f t="shared" ref="Q134:Q197" si="9">SUM(G134:P134)</f>
        <v>10000</v>
      </c>
      <c r="R134" s="657"/>
    </row>
    <row r="135" spans="1:18" s="619" customFormat="1" ht="14.45" customHeight="1" x14ac:dyDescent="0.25">
      <c r="A135" s="612">
        <v>117</v>
      </c>
      <c r="B135" s="585">
        <v>7</v>
      </c>
      <c r="C135" s="613" t="s">
        <v>1819</v>
      </c>
      <c r="D135" s="665" t="str">
        <f t="shared" si="8"/>
        <v>5</v>
      </c>
      <c r="E135" s="613">
        <v>523</v>
      </c>
      <c r="F135" s="614" t="s">
        <v>597</v>
      </c>
      <c r="G135" s="572">
        <v>2000</v>
      </c>
      <c r="H135" s="615"/>
      <c r="I135" s="616"/>
      <c r="J135" s="617"/>
      <c r="K135" s="617"/>
      <c r="L135" s="615"/>
      <c r="M135" s="616"/>
      <c r="N135" s="615"/>
      <c r="O135" s="616"/>
      <c r="P135" s="615"/>
      <c r="Q135" s="618">
        <f t="shared" si="9"/>
        <v>2000</v>
      </c>
      <c r="R135" s="657"/>
    </row>
    <row r="136" spans="1:18" s="619" customFormat="1" ht="14.45" customHeight="1" x14ac:dyDescent="0.25">
      <c r="A136" s="612">
        <v>118</v>
      </c>
      <c r="B136" s="585">
        <v>8</v>
      </c>
      <c r="C136" s="613" t="s">
        <v>1979</v>
      </c>
      <c r="D136" s="665">
        <v>1</v>
      </c>
      <c r="E136" s="613">
        <v>113</v>
      </c>
      <c r="F136" s="614" t="s">
        <v>349</v>
      </c>
      <c r="G136" s="572">
        <v>3524698.9224</v>
      </c>
      <c r="H136" s="615"/>
      <c r="I136" s="616"/>
      <c r="J136" s="617"/>
      <c r="K136" s="617"/>
      <c r="L136" s="615"/>
      <c r="M136" s="616"/>
      <c r="N136" s="615"/>
      <c r="O136" s="616"/>
      <c r="P136" s="615"/>
      <c r="Q136" s="618">
        <f t="shared" si="9"/>
        <v>3524698.9224</v>
      </c>
      <c r="R136" s="657"/>
    </row>
    <row r="137" spans="1:18" s="619" customFormat="1" ht="14.45" customHeight="1" x14ac:dyDescent="0.25">
      <c r="A137" s="612">
        <v>119</v>
      </c>
      <c r="B137" s="585">
        <v>8</v>
      </c>
      <c r="C137" s="613" t="s">
        <v>1979</v>
      </c>
      <c r="D137" s="665">
        <v>1</v>
      </c>
      <c r="E137" s="613">
        <v>122</v>
      </c>
      <c r="F137" s="620" t="s">
        <v>353</v>
      </c>
      <c r="G137" s="572">
        <v>216320.54</v>
      </c>
      <c r="H137" s="615"/>
      <c r="I137" s="616"/>
      <c r="J137" s="617"/>
      <c r="K137" s="617"/>
      <c r="L137" s="615"/>
      <c r="M137" s="616"/>
      <c r="N137" s="615"/>
      <c r="O137" s="616"/>
      <c r="P137" s="615"/>
      <c r="Q137" s="618">
        <f t="shared" si="9"/>
        <v>216320.54</v>
      </c>
      <c r="R137" s="657"/>
    </row>
    <row r="138" spans="1:18" s="619" customFormat="1" ht="14.45" customHeight="1" x14ac:dyDescent="0.25">
      <c r="A138" s="612">
        <v>120</v>
      </c>
      <c r="B138" s="585">
        <v>8</v>
      </c>
      <c r="C138" s="613" t="s">
        <v>1979</v>
      </c>
      <c r="D138" s="665">
        <v>1</v>
      </c>
      <c r="E138" s="613">
        <v>132</v>
      </c>
      <c r="F138" s="620" t="s">
        <v>358</v>
      </c>
      <c r="G138" s="572">
        <v>531120.17980313383</v>
      </c>
      <c r="H138" s="615"/>
      <c r="I138" s="616"/>
      <c r="J138" s="617"/>
      <c r="K138" s="617"/>
      <c r="L138" s="615"/>
      <c r="M138" s="616"/>
      <c r="N138" s="615"/>
      <c r="O138" s="616"/>
      <c r="P138" s="615"/>
      <c r="Q138" s="618">
        <f t="shared" si="9"/>
        <v>531120.17980313383</v>
      </c>
      <c r="R138" s="657"/>
    </row>
    <row r="139" spans="1:18" s="619" customFormat="1" ht="14.45" customHeight="1" x14ac:dyDescent="0.25">
      <c r="A139" s="612">
        <v>121</v>
      </c>
      <c r="B139" s="585">
        <v>8</v>
      </c>
      <c r="C139" s="613" t="s">
        <v>1979</v>
      </c>
      <c r="D139" s="665">
        <v>1</v>
      </c>
      <c r="E139" s="613">
        <v>132</v>
      </c>
      <c r="F139" s="620" t="s">
        <v>358</v>
      </c>
      <c r="G139" s="572">
        <v>190959.19859550378</v>
      </c>
      <c r="H139" s="615"/>
      <c r="I139" s="616"/>
      <c r="J139" s="617"/>
      <c r="K139" s="617"/>
      <c r="L139" s="615"/>
      <c r="M139" s="616"/>
      <c r="N139" s="615"/>
      <c r="O139" s="616"/>
      <c r="P139" s="615"/>
      <c r="Q139" s="618">
        <f t="shared" si="9"/>
        <v>190959.19859550378</v>
      </c>
      <c r="R139" s="657"/>
    </row>
    <row r="140" spans="1:18" s="619" customFormat="1" ht="14.45" customHeight="1" x14ac:dyDescent="0.25">
      <c r="A140" s="612">
        <v>122</v>
      </c>
      <c r="B140" s="585">
        <v>8</v>
      </c>
      <c r="C140" s="613" t="s">
        <v>1979</v>
      </c>
      <c r="D140" s="665" t="str">
        <f t="shared" ref="D140:D165" si="10">MID(E140,1,1)</f>
        <v>1</v>
      </c>
      <c r="E140" s="613">
        <v>141</v>
      </c>
      <c r="F140" s="614" t="s">
        <v>367</v>
      </c>
      <c r="G140" s="572">
        <v>39173</v>
      </c>
      <c r="H140" s="615"/>
      <c r="I140" s="616"/>
      <c r="J140" s="617"/>
      <c r="K140" s="617"/>
      <c r="L140" s="615"/>
      <c r="M140" s="616"/>
      <c r="N140" s="615"/>
      <c r="O140" s="616"/>
      <c r="P140" s="615"/>
      <c r="Q140" s="618">
        <f t="shared" si="9"/>
        <v>39173</v>
      </c>
      <c r="R140" s="657"/>
    </row>
    <row r="141" spans="1:18" s="619" customFormat="1" ht="14.45" customHeight="1" x14ac:dyDescent="0.25">
      <c r="A141" s="612">
        <v>123</v>
      </c>
      <c r="B141" s="585">
        <v>8</v>
      </c>
      <c r="C141" s="613" t="s">
        <v>1979</v>
      </c>
      <c r="D141" s="665" t="str">
        <f t="shared" si="10"/>
        <v>1</v>
      </c>
      <c r="E141" s="613">
        <v>141</v>
      </c>
      <c r="F141" s="614" t="s">
        <v>367</v>
      </c>
      <c r="G141" s="572">
        <v>248265</v>
      </c>
      <c r="H141" s="615"/>
      <c r="I141" s="616"/>
      <c r="J141" s="617"/>
      <c r="K141" s="617"/>
      <c r="L141" s="615"/>
      <c r="M141" s="616"/>
      <c r="N141" s="615"/>
      <c r="O141" s="616"/>
      <c r="P141" s="615"/>
      <c r="Q141" s="618">
        <f t="shared" si="9"/>
        <v>248265</v>
      </c>
      <c r="R141" s="657"/>
    </row>
    <row r="142" spans="1:18" s="619" customFormat="1" ht="14.45" customHeight="1" x14ac:dyDescent="0.25">
      <c r="A142" s="612">
        <v>124</v>
      </c>
      <c r="B142" s="585">
        <v>8</v>
      </c>
      <c r="C142" s="613" t="s">
        <v>1979</v>
      </c>
      <c r="D142" s="665" t="str">
        <f t="shared" si="10"/>
        <v>1</v>
      </c>
      <c r="E142" s="613">
        <v>142</v>
      </c>
      <c r="F142" s="614" t="s">
        <v>368</v>
      </c>
      <c r="G142" s="572">
        <v>6995</v>
      </c>
      <c r="H142" s="615"/>
      <c r="I142" s="616"/>
      <c r="J142" s="617"/>
      <c r="K142" s="617"/>
      <c r="L142" s="615"/>
      <c r="M142" s="616"/>
      <c r="N142" s="615"/>
      <c r="O142" s="616"/>
      <c r="P142" s="615"/>
      <c r="Q142" s="618">
        <f t="shared" si="9"/>
        <v>6995</v>
      </c>
      <c r="R142" s="657"/>
    </row>
    <row r="143" spans="1:18" s="619" customFormat="1" ht="14.45" customHeight="1" x14ac:dyDescent="0.25">
      <c r="A143" s="612">
        <v>125</v>
      </c>
      <c r="B143" s="585">
        <v>8</v>
      </c>
      <c r="C143" s="613" t="s">
        <v>1979</v>
      </c>
      <c r="D143" s="665" t="str">
        <f t="shared" si="10"/>
        <v>1</v>
      </c>
      <c r="E143" s="613">
        <v>142</v>
      </c>
      <c r="F143" s="614" t="s">
        <v>368</v>
      </c>
      <c r="G143" s="572">
        <v>44333</v>
      </c>
      <c r="H143" s="615"/>
      <c r="I143" s="616"/>
      <c r="J143" s="617"/>
      <c r="K143" s="617"/>
      <c r="L143" s="615"/>
      <c r="M143" s="616"/>
      <c r="N143" s="615"/>
      <c r="O143" s="616"/>
      <c r="P143" s="615"/>
      <c r="Q143" s="618">
        <f t="shared" si="9"/>
        <v>44333</v>
      </c>
      <c r="R143" s="657"/>
    </row>
    <row r="144" spans="1:18" s="619" customFormat="1" ht="14.45" customHeight="1" x14ac:dyDescent="0.25">
      <c r="A144" s="612">
        <v>126</v>
      </c>
      <c r="B144" s="585">
        <v>8</v>
      </c>
      <c r="C144" s="613" t="s">
        <v>1979</v>
      </c>
      <c r="D144" s="665" t="str">
        <f t="shared" si="10"/>
        <v>1</v>
      </c>
      <c r="E144" s="613">
        <v>143</v>
      </c>
      <c r="F144" s="614" t="s">
        <v>369</v>
      </c>
      <c r="G144" s="572">
        <v>2798</v>
      </c>
      <c r="H144" s="615"/>
      <c r="I144" s="616"/>
      <c r="J144" s="617"/>
      <c r="K144" s="617"/>
      <c r="L144" s="615"/>
      <c r="M144" s="616"/>
      <c r="N144" s="615"/>
      <c r="O144" s="616"/>
      <c r="P144" s="615"/>
      <c r="Q144" s="618">
        <f t="shared" si="9"/>
        <v>2798</v>
      </c>
      <c r="R144" s="657"/>
    </row>
    <row r="145" spans="1:18" s="619" customFormat="1" ht="14.45" customHeight="1" x14ac:dyDescent="0.25">
      <c r="A145" s="612">
        <v>127</v>
      </c>
      <c r="B145" s="585">
        <v>8</v>
      </c>
      <c r="C145" s="613" t="s">
        <v>1979</v>
      </c>
      <c r="D145" s="665" t="str">
        <f t="shared" si="10"/>
        <v>1</v>
      </c>
      <c r="E145" s="613">
        <v>143</v>
      </c>
      <c r="F145" s="614" t="s">
        <v>369</v>
      </c>
      <c r="G145" s="572">
        <v>22133</v>
      </c>
      <c r="H145" s="615"/>
      <c r="I145" s="616"/>
      <c r="J145" s="617"/>
      <c r="K145" s="617"/>
      <c r="L145" s="615"/>
      <c r="M145" s="616"/>
      <c r="N145" s="615"/>
      <c r="O145" s="616"/>
      <c r="P145" s="615"/>
      <c r="Q145" s="618">
        <f t="shared" si="9"/>
        <v>22133</v>
      </c>
      <c r="R145" s="657"/>
    </row>
    <row r="146" spans="1:18" s="619" customFormat="1" ht="14.45" customHeight="1" x14ac:dyDescent="0.25">
      <c r="A146" s="612">
        <v>128</v>
      </c>
      <c r="B146" s="585">
        <v>8</v>
      </c>
      <c r="C146" s="613" t="s">
        <v>1979</v>
      </c>
      <c r="D146" s="665" t="str">
        <f t="shared" si="10"/>
        <v>2</v>
      </c>
      <c r="E146" s="613">
        <v>211</v>
      </c>
      <c r="F146" s="614" t="s">
        <v>384</v>
      </c>
      <c r="G146" s="572">
        <v>90000</v>
      </c>
      <c r="H146" s="615"/>
      <c r="I146" s="616"/>
      <c r="J146" s="617"/>
      <c r="K146" s="617"/>
      <c r="L146" s="615"/>
      <c r="M146" s="616"/>
      <c r="N146" s="615"/>
      <c r="O146" s="616"/>
      <c r="P146" s="615"/>
      <c r="Q146" s="618">
        <f t="shared" si="9"/>
        <v>90000</v>
      </c>
      <c r="R146" s="657"/>
    </row>
    <row r="147" spans="1:18" s="619" customFormat="1" ht="14.45" customHeight="1" x14ac:dyDescent="0.25">
      <c r="A147" s="612">
        <v>129</v>
      </c>
      <c r="B147" s="585">
        <v>8</v>
      </c>
      <c r="C147" s="613" t="s">
        <v>1979</v>
      </c>
      <c r="D147" s="665" t="str">
        <f t="shared" si="10"/>
        <v>2</v>
      </c>
      <c r="E147" s="613">
        <v>212</v>
      </c>
      <c r="F147" s="614" t="s">
        <v>385</v>
      </c>
      <c r="G147" s="572">
        <v>20000</v>
      </c>
      <c r="H147" s="615"/>
      <c r="I147" s="616"/>
      <c r="J147" s="617"/>
      <c r="K147" s="617"/>
      <c r="L147" s="615"/>
      <c r="M147" s="616"/>
      <c r="N147" s="615"/>
      <c r="O147" s="616"/>
      <c r="P147" s="615"/>
      <c r="Q147" s="618">
        <f t="shared" si="9"/>
        <v>20000</v>
      </c>
      <c r="R147" s="657"/>
    </row>
    <row r="148" spans="1:18" s="619" customFormat="1" ht="14.45" customHeight="1" x14ac:dyDescent="0.25">
      <c r="A148" s="612">
        <v>130</v>
      </c>
      <c r="B148" s="585">
        <v>8</v>
      </c>
      <c r="C148" s="613" t="s">
        <v>1979</v>
      </c>
      <c r="D148" s="665" t="str">
        <f t="shared" si="10"/>
        <v>2</v>
      </c>
      <c r="E148" s="613">
        <v>216</v>
      </c>
      <c r="F148" s="614" t="s">
        <v>389</v>
      </c>
      <c r="G148" s="572">
        <v>250000</v>
      </c>
      <c r="H148" s="615"/>
      <c r="I148" s="616"/>
      <c r="J148" s="617"/>
      <c r="K148" s="617"/>
      <c r="L148" s="615"/>
      <c r="M148" s="616"/>
      <c r="N148" s="615"/>
      <c r="O148" s="616"/>
      <c r="P148" s="615"/>
      <c r="Q148" s="618">
        <f t="shared" si="9"/>
        <v>250000</v>
      </c>
      <c r="R148" s="657"/>
    </row>
    <row r="149" spans="1:18" s="619" customFormat="1" ht="14.45" customHeight="1" x14ac:dyDescent="0.25">
      <c r="A149" s="612">
        <v>131</v>
      </c>
      <c r="B149" s="585">
        <v>8</v>
      </c>
      <c r="C149" s="613" t="s">
        <v>1979</v>
      </c>
      <c r="D149" s="665" t="str">
        <f t="shared" si="10"/>
        <v>2</v>
      </c>
      <c r="E149" s="613">
        <v>223</v>
      </c>
      <c r="F149" s="614" t="s">
        <v>395</v>
      </c>
      <c r="G149" s="572">
        <v>5000</v>
      </c>
      <c r="H149" s="615">
        <v>0</v>
      </c>
      <c r="I149" s="616">
        <v>0</v>
      </c>
      <c r="J149" s="617">
        <v>0</v>
      </c>
      <c r="K149" s="617">
        <v>0</v>
      </c>
      <c r="L149" s="615">
        <v>0</v>
      </c>
      <c r="M149" s="616">
        <v>0</v>
      </c>
      <c r="N149" s="615">
        <v>0</v>
      </c>
      <c r="O149" s="616">
        <v>0</v>
      </c>
      <c r="P149" s="615">
        <v>0</v>
      </c>
      <c r="Q149" s="618">
        <f t="shared" si="9"/>
        <v>5000</v>
      </c>
      <c r="R149" s="657"/>
    </row>
    <row r="150" spans="1:18" s="619" customFormat="1" x14ac:dyDescent="0.25">
      <c r="A150" s="612">
        <v>132</v>
      </c>
      <c r="B150" s="585">
        <v>8</v>
      </c>
      <c r="C150" s="613" t="s">
        <v>1979</v>
      </c>
      <c r="D150" s="665" t="str">
        <f t="shared" si="10"/>
        <v>2</v>
      </c>
      <c r="E150" s="613">
        <v>253</v>
      </c>
      <c r="F150" s="614" t="s">
        <v>419</v>
      </c>
      <c r="G150" s="572">
        <v>1000000</v>
      </c>
      <c r="H150" s="615"/>
      <c r="I150" s="616"/>
      <c r="J150" s="617"/>
      <c r="K150" s="617"/>
      <c r="L150" s="615"/>
      <c r="M150" s="616"/>
      <c r="N150" s="615"/>
      <c r="O150" s="616"/>
      <c r="P150" s="615"/>
      <c r="Q150" s="618">
        <f t="shared" si="9"/>
        <v>1000000</v>
      </c>
      <c r="R150" s="657"/>
    </row>
    <row r="151" spans="1:18" s="619" customFormat="1" ht="14.45" customHeight="1" x14ac:dyDescent="0.25">
      <c r="A151" s="612">
        <v>133</v>
      </c>
      <c r="B151" s="585">
        <v>8</v>
      </c>
      <c r="C151" s="613" t="s">
        <v>1979</v>
      </c>
      <c r="D151" s="665" t="str">
        <f t="shared" si="10"/>
        <v>2</v>
      </c>
      <c r="E151" s="613">
        <v>261</v>
      </c>
      <c r="F151" s="614" t="s">
        <v>425</v>
      </c>
      <c r="G151" s="572">
        <v>101000</v>
      </c>
      <c r="H151" s="615"/>
      <c r="I151" s="616"/>
      <c r="J151" s="617"/>
      <c r="K151" s="617"/>
      <c r="L151" s="615"/>
      <c r="M151" s="616"/>
      <c r="N151" s="615"/>
      <c r="O151" s="616"/>
      <c r="P151" s="615"/>
      <c r="Q151" s="618">
        <f t="shared" si="9"/>
        <v>101000</v>
      </c>
      <c r="R151" s="657"/>
    </row>
    <row r="152" spans="1:18" s="619" customFormat="1" ht="14.45" customHeight="1" x14ac:dyDescent="0.25">
      <c r="A152" s="612">
        <v>134</v>
      </c>
      <c r="B152" s="585">
        <v>8</v>
      </c>
      <c r="C152" s="613" t="s">
        <v>1979</v>
      </c>
      <c r="D152" s="665" t="str">
        <f t="shared" si="10"/>
        <v>2</v>
      </c>
      <c r="E152" s="613">
        <v>271</v>
      </c>
      <c r="F152" s="614" t="s">
        <v>428</v>
      </c>
      <c r="G152" s="572">
        <v>150000</v>
      </c>
      <c r="H152" s="615"/>
      <c r="I152" s="616"/>
      <c r="J152" s="617"/>
      <c r="K152" s="617"/>
      <c r="L152" s="615"/>
      <c r="M152" s="616"/>
      <c r="N152" s="615"/>
      <c r="O152" s="616"/>
      <c r="P152" s="615"/>
      <c r="Q152" s="618">
        <f t="shared" si="9"/>
        <v>150000</v>
      </c>
      <c r="R152" s="657"/>
    </row>
    <row r="153" spans="1:18" s="619" customFormat="1" ht="14.45" customHeight="1" x14ac:dyDescent="0.25">
      <c r="A153" s="612">
        <v>135</v>
      </c>
      <c r="B153" s="585">
        <v>8</v>
      </c>
      <c r="C153" s="613" t="s">
        <v>1979</v>
      </c>
      <c r="D153" s="665" t="str">
        <f t="shared" si="10"/>
        <v>2</v>
      </c>
      <c r="E153" s="613">
        <v>294</v>
      </c>
      <c r="F153" s="614" t="s">
        <v>441</v>
      </c>
      <c r="G153" s="572">
        <v>30000</v>
      </c>
      <c r="H153" s="615"/>
      <c r="I153" s="616"/>
      <c r="J153" s="617"/>
      <c r="K153" s="617"/>
      <c r="L153" s="615"/>
      <c r="M153" s="616"/>
      <c r="N153" s="615"/>
      <c r="O153" s="616"/>
      <c r="P153" s="615"/>
      <c r="Q153" s="618">
        <f t="shared" si="9"/>
        <v>30000</v>
      </c>
      <c r="R153" s="657"/>
    </row>
    <row r="154" spans="1:18" s="619" customFormat="1" ht="14.45" customHeight="1" x14ac:dyDescent="0.25">
      <c r="A154" s="612">
        <v>136</v>
      </c>
      <c r="B154" s="585">
        <v>8</v>
      </c>
      <c r="C154" s="613" t="s">
        <v>1979</v>
      </c>
      <c r="D154" s="665" t="str">
        <f t="shared" si="10"/>
        <v>2</v>
      </c>
      <c r="E154" s="613">
        <v>296</v>
      </c>
      <c r="F154" s="614" t="s">
        <v>443</v>
      </c>
      <c r="G154" s="572">
        <v>240000</v>
      </c>
      <c r="H154" s="615"/>
      <c r="I154" s="616"/>
      <c r="J154" s="617"/>
      <c r="K154" s="617"/>
      <c r="L154" s="615"/>
      <c r="M154" s="616"/>
      <c r="N154" s="615"/>
      <c r="O154" s="616"/>
      <c r="P154" s="615"/>
      <c r="Q154" s="618">
        <f t="shared" si="9"/>
        <v>240000</v>
      </c>
      <c r="R154" s="657"/>
    </row>
    <row r="155" spans="1:18" s="619" customFormat="1" ht="14.45" customHeight="1" x14ac:dyDescent="0.25">
      <c r="A155" s="612">
        <v>137</v>
      </c>
      <c r="B155" s="585">
        <v>8</v>
      </c>
      <c r="C155" s="613" t="s">
        <v>1979</v>
      </c>
      <c r="D155" s="665" t="str">
        <f t="shared" si="10"/>
        <v>3</v>
      </c>
      <c r="E155" s="613">
        <v>313</v>
      </c>
      <c r="F155" s="614" t="s">
        <v>450</v>
      </c>
      <c r="G155" s="572">
        <f>12000+6000</f>
        <v>18000</v>
      </c>
      <c r="H155" s="615">
        <v>0</v>
      </c>
      <c r="I155" s="616">
        <v>0</v>
      </c>
      <c r="J155" s="617">
        <v>0</v>
      </c>
      <c r="K155" s="617">
        <v>0</v>
      </c>
      <c r="L155" s="615">
        <v>0</v>
      </c>
      <c r="M155" s="616">
        <v>0</v>
      </c>
      <c r="N155" s="615">
        <v>0</v>
      </c>
      <c r="O155" s="616">
        <v>0</v>
      </c>
      <c r="P155" s="615">
        <v>0</v>
      </c>
      <c r="Q155" s="618">
        <f t="shared" si="9"/>
        <v>18000</v>
      </c>
      <c r="R155" s="657"/>
    </row>
    <row r="156" spans="1:18" s="619" customFormat="1" ht="14.45" customHeight="1" x14ac:dyDescent="0.25">
      <c r="A156" s="612">
        <v>138</v>
      </c>
      <c r="B156" s="585">
        <v>8</v>
      </c>
      <c r="C156" s="613" t="s">
        <v>1979</v>
      </c>
      <c r="D156" s="665" t="str">
        <f t="shared" si="10"/>
        <v>3</v>
      </c>
      <c r="E156" s="613">
        <v>315</v>
      </c>
      <c r="F156" s="614" t="s">
        <v>452</v>
      </c>
      <c r="G156" s="572">
        <v>22000</v>
      </c>
      <c r="H156" s="615"/>
      <c r="I156" s="616">
        <v>0</v>
      </c>
      <c r="J156" s="617">
        <v>0</v>
      </c>
      <c r="K156" s="617">
        <v>0</v>
      </c>
      <c r="L156" s="615">
        <v>0</v>
      </c>
      <c r="M156" s="616">
        <v>0</v>
      </c>
      <c r="N156" s="615">
        <v>0</v>
      </c>
      <c r="O156" s="616">
        <v>0</v>
      </c>
      <c r="P156" s="615">
        <v>0</v>
      </c>
      <c r="Q156" s="618">
        <f t="shared" si="9"/>
        <v>22000</v>
      </c>
      <c r="R156" s="657"/>
    </row>
    <row r="157" spans="1:18" s="619" customFormat="1" ht="14.45" customHeight="1" x14ac:dyDescent="0.25">
      <c r="A157" s="612">
        <v>139</v>
      </c>
      <c r="B157" s="585">
        <v>8</v>
      </c>
      <c r="C157" s="613" t="s">
        <v>1979</v>
      </c>
      <c r="D157" s="665" t="str">
        <f t="shared" si="10"/>
        <v>3</v>
      </c>
      <c r="E157" s="613">
        <v>321</v>
      </c>
      <c r="F157" s="614" t="s">
        <v>458</v>
      </c>
      <c r="G157" s="572">
        <v>110000</v>
      </c>
      <c r="H157" s="615"/>
      <c r="I157" s="616"/>
      <c r="J157" s="617"/>
      <c r="K157" s="617"/>
      <c r="L157" s="615"/>
      <c r="M157" s="616"/>
      <c r="N157" s="615"/>
      <c r="O157" s="616"/>
      <c r="P157" s="615"/>
      <c r="Q157" s="618">
        <f t="shared" si="9"/>
        <v>110000</v>
      </c>
      <c r="R157" s="657"/>
    </row>
    <row r="158" spans="1:18" s="619" customFormat="1" ht="14.45" customHeight="1" x14ac:dyDescent="0.25">
      <c r="A158" s="612">
        <v>140</v>
      </c>
      <c r="B158" s="585">
        <v>8</v>
      </c>
      <c r="C158" s="613" t="s">
        <v>1979</v>
      </c>
      <c r="D158" s="665" t="str">
        <f t="shared" si="10"/>
        <v>3</v>
      </c>
      <c r="E158" s="613">
        <v>322</v>
      </c>
      <c r="F158" s="621" t="s">
        <v>459</v>
      </c>
      <c r="G158" s="572">
        <v>120000</v>
      </c>
      <c r="H158" s="615"/>
      <c r="I158" s="616"/>
      <c r="J158" s="617"/>
      <c r="K158" s="617"/>
      <c r="L158" s="615"/>
      <c r="M158" s="616"/>
      <c r="N158" s="615"/>
      <c r="O158" s="616"/>
      <c r="P158" s="615"/>
      <c r="Q158" s="618">
        <f t="shared" si="9"/>
        <v>120000</v>
      </c>
      <c r="R158" s="657"/>
    </row>
    <row r="159" spans="1:18" s="619" customFormat="1" x14ac:dyDescent="0.25">
      <c r="A159" s="612">
        <v>141</v>
      </c>
      <c r="B159" s="585">
        <v>8</v>
      </c>
      <c r="C159" s="613" t="s">
        <v>1979</v>
      </c>
      <c r="D159" s="665" t="str">
        <f t="shared" si="10"/>
        <v>3</v>
      </c>
      <c r="E159" s="613">
        <v>334</v>
      </c>
      <c r="F159" s="621" t="s">
        <v>471</v>
      </c>
      <c r="G159" s="572">
        <v>20000</v>
      </c>
      <c r="H159" s="615"/>
      <c r="I159" s="616"/>
      <c r="J159" s="617"/>
      <c r="K159" s="617"/>
      <c r="L159" s="615"/>
      <c r="M159" s="616"/>
      <c r="N159" s="615"/>
      <c r="O159" s="616"/>
      <c r="P159" s="615"/>
      <c r="Q159" s="618">
        <f t="shared" si="9"/>
        <v>20000</v>
      </c>
      <c r="R159" s="657"/>
    </row>
    <row r="160" spans="1:18" s="619" customFormat="1" ht="14.45" customHeight="1" x14ac:dyDescent="0.25">
      <c r="A160" s="612">
        <v>142</v>
      </c>
      <c r="B160" s="585">
        <v>8</v>
      </c>
      <c r="C160" s="613" t="s">
        <v>1979</v>
      </c>
      <c r="D160" s="665" t="str">
        <f t="shared" si="10"/>
        <v>3</v>
      </c>
      <c r="E160" s="613">
        <v>352</v>
      </c>
      <c r="F160" s="621" t="s">
        <v>489</v>
      </c>
      <c r="G160" s="572">
        <v>20000</v>
      </c>
      <c r="H160" s="615"/>
      <c r="I160" s="616"/>
      <c r="J160" s="617"/>
      <c r="K160" s="617"/>
      <c r="L160" s="615"/>
      <c r="M160" s="616"/>
      <c r="N160" s="615"/>
      <c r="O160" s="616"/>
      <c r="P160" s="615"/>
      <c r="Q160" s="618">
        <f t="shared" si="9"/>
        <v>20000</v>
      </c>
      <c r="R160" s="657"/>
    </row>
    <row r="161" spans="1:18" s="619" customFormat="1" ht="14.45" customHeight="1" x14ac:dyDescent="0.25">
      <c r="A161" s="612">
        <v>143</v>
      </c>
      <c r="B161" s="585">
        <v>8</v>
      </c>
      <c r="C161" s="613" t="s">
        <v>1979</v>
      </c>
      <c r="D161" s="665" t="str">
        <f t="shared" si="10"/>
        <v>3</v>
      </c>
      <c r="E161" s="613">
        <v>353</v>
      </c>
      <c r="F161" s="621" t="s">
        <v>490</v>
      </c>
      <c r="G161" s="572">
        <v>12000</v>
      </c>
      <c r="H161" s="615"/>
      <c r="I161" s="616"/>
      <c r="J161" s="617"/>
      <c r="K161" s="617"/>
      <c r="L161" s="615"/>
      <c r="M161" s="616"/>
      <c r="N161" s="615"/>
      <c r="O161" s="616"/>
      <c r="P161" s="615"/>
      <c r="Q161" s="618">
        <f t="shared" si="9"/>
        <v>12000</v>
      </c>
      <c r="R161" s="657"/>
    </row>
    <row r="162" spans="1:18" s="619" customFormat="1" ht="14.45" customHeight="1" x14ac:dyDescent="0.25">
      <c r="A162" s="612">
        <v>144</v>
      </c>
      <c r="B162" s="585">
        <v>8</v>
      </c>
      <c r="C162" s="613" t="s">
        <v>1979</v>
      </c>
      <c r="D162" s="665" t="str">
        <f t="shared" si="10"/>
        <v>3</v>
      </c>
      <c r="E162" s="613">
        <v>355</v>
      </c>
      <c r="F162" s="614" t="s">
        <v>492</v>
      </c>
      <c r="G162" s="572">
        <v>200000</v>
      </c>
      <c r="H162" s="615"/>
      <c r="I162" s="616"/>
      <c r="J162" s="617"/>
      <c r="K162" s="617"/>
      <c r="L162" s="615"/>
      <c r="M162" s="616"/>
      <c r="N162" s="615"/>
      <c r="O162" s="616"/>
      <c r="P162" s="615"/>
      <c r="Q162" s="618">
        <f t="shared" si="9"/>
        <v>200000</v>
      </c>
      <c r="R162" s="657"/>
    </row>
    <row r="163" spans="1:18" s="619" customFormat="1" ht="14.45" customHeight="1" x14ac:dyDescent="0.25">
      <c r="A163" s="612">
        <v>145</v>
      </c>
      <c r="B163" s="585">
        <v>8</v>
      </c>
      <c r="C163" s="613" t="s">
        <v>1979</v>
      </c>
      <c r="D163" s="665" t="str">
        <f t="shared" si="10"/>
        <v>3</v>
      </c>
      <c r="E163" s="613">
        <v>358</v>
      </c>
      <c r="F163" s="621" t="s">
        <v>495</v>
      </c>
      <c r="G163" s="572">
        <v>12000</v>
      </c>
      <c r="H163" s="615"/>
      <c r="I163" s="616"/>
      <c r="J163" s="617"/>
      <c r="K163" s="617"/>
      <c r="L163" s="615"/>
      <c r="M163" s="616"/>
      <c r="N163" s="615"/>
      <c r="O163" s="616"/>
      <c r="P163" s="615"/>
      <c r="Q163" s="618">
        <f t="shared" si="9"/>
        <v>12000</v>
      </c>
      <c r="R163" s="657"/>
    </row>
    <row r="164" spans="1:18" s="619" customFormat="1" ht="14.45" customHeight="1" x14ac:dyDescent="0.25">
      <c r="A164" s="612">
        <v>146</v>
      </c>
      <c r="B164" s="585">
        <v>8</v>
      </c>
      <c r="C164" s="613" t="s">
        <v>1979</v>
      </c>
      <c r="D164" s="665" t="str">
        <f t="shared" si="10"/>
        <v>3</v>
      </c>
      <c r="E164" s="613">
        <v>372</v>
      </c>
      <c r="F164" s="621" t="s">
        <v>507</v>
      </c>
      <c r="G164" s="572">
        <v>50000</v>
      </c>
      <c r="H164" s="615"/>
      <c r="I164" s="616"/>
      <c r="J164" s="617"/>
      <c r="K164" s="617"/>
      <c r="L164" s="615"/>
      <c r="M164" s="616"/>
      <c r="N164" s="615"/>
      <c r="O164" s="616"/>
      <c r="P164" s="615"/>
      <c r="Q164" s="618">
        <f t="shared" si="9"/>
        <v>50000</v>
      </c>
      <c r="R164" s="657"/>
    </row>
    <row r="165" spans="1:18" s="619" customFormat="1" ht="14.45" customHeight="1" x14ac:dyDescent="0.25">
      <c r="A165" s="612">
        <v>147</v>
      </c>
      <c r="B165" s="585">
        <v>8</v>
      </c>
      <c r="C165" s="613" t="s">
        <v>1979</v>
      </c>
      <c r="D165" s="665" t="str">
        <f t="shared" si="10"/>
        <v>3</v>
      </c>
      <c r="E165" s="613">
        <v>375</v>
      </c>
      <c r="F165" s="621" t="s">
        <v>510</v>
      </c>
      <c r="G165" s="572">
        <v>40000</v>
      </c>
      <c r="H165" s="615"/>
      <c r="I165" s="616"/>
      <c r="J165" s="617"/>
      <c r="K165" s="617"/>
      <c r="L165" s="615"/>
      <c r="M165" s="616"/>
      <c r="N165" s="615"/>
      <c r="O165" s="616"/>
      <c r="P165" s="615"/>
      <c r="Q165" s="618">
        <f t="shared" si="9"/>
        <v>40000</v>
      </c>
      <c r="R165" s="657"/>
    </row>
    <row r="166" spans="1:18" s="619" customFormat="1" ht="14.45" customHeight="1" x14ac:dyDescent="0.25">
      <c r="A166" s="612">
        <v>148</v>
      </c>
      <c r="B166" s="585">
        <v>8</v>
      </c>
      <c r="C166" s="613" t="s">
        <v>1979</v>
      </c>
      <c r="D166" s="665">
        <v>4</v>
      </c>
      <c r="E166" s="613">
        <v>451</v>
      </c>
      <c r="F166" s="614" t="s">
        <v>2121</v>
      </c>
      <c r="G166" s="572">
        <v>73918</v>
      </c>
      <c r="H166" s="615"/>
      <c r="I166" s="616"/>
      <c r="J166" s="617"/>
      <c r="K166" s="617"/>
      <c r="L166" s="615"/>
      <c r="M166" s="616"/>
      <c r="N166" s="615"/>
      <c r="O166" s="616"/>
      <c r="P166" s="615"/>
      <c r="Q166" s="618">
        <f t="shared" si="9"/>
        <v>73918</v>
      </c>
      <c r="R166" s="657"/>
    </row>
    <row r="167" spans="1:18" s="619" customFormat="1" ht="14.45" customHeight="1" x14ac:dyDescent="0.25">
      <c r="A167" s="612">
        <v>149</v>
      </c>
      <c r="B167" s="585">
        <v>8</v>
      </c>
      <c r="C167" s="613" t="s">
        <v>1979</v>
      </c>
      <c r="D167" s="665" t="str">
        <f>MID(E167,1,1)</f>
        <v>5</v>
      </c>
      <c r="E167" s="613">
        <v>511</v>
      </c>
      <c r="F167" s="614" t="s">
        <v>588</v>
      </c>
      <c r="G167" s="572">
        <v>15000</v>
      </c>
      <c r="H167" s="615"/>
      <c r="I167" s="616"/>
      <c r="J167" s="617"/>
      <c r="K167" s="617"/>
      <c r="L167" s="615"/>
      <c r="M167" s="616"/>
      <c r="N167" s="615"/>
      <c r="O167" s="616"/>
      <c r="P167" s="615"/>
      <c r="Q167" s="618">
        <f t="shared" si="9"/>
        <v>15000</v>
      </c>
      <c r="R167" s="657"/>
    </row>
    <row r="168" spans="1:18" s="619" customFormat="1" ht="14.45" customHeight="1" x14ac:dyDescent="0.25">
      <c r="A168" s="612">
        <v>150</v>
      </c>
      <c r="B168" s="585">
        <v>8</v>
      </c>
      <c r="C168" s="613" t="s">
        <v>1979</v>
      </c>
      <c r="D168" s="665" t="str">
        <f>MID(E168,1,1)</f>
        <v>5</v>
      </c>
      <c r="E168" s="613">
        <v>515</v>
      </c>
      <c r="F168" s="614" t="s">
        <v>592</v>
      </c>
      <c r="G168" s="572">
        <v>24000</v>
      </c>
      <c r="H168" s="615"/>
      <c r="I168" s="616"/>
      <c r="J168" s="617"/>
      <c r="K168" s="617"/>
      <c r="L168" s="615"/>
      <c r="M168" s="616"/>
      <c r="N168" s="615"/>
      <c r="O168" s="616"/>
      <c r="P168" s="615"/>
      <c r="Q168" s="618">
        <f t="shared" si="9"/>
        <v>24000</v>
      </c>
      <c r="R168" s="657"/>
    </row>
    <row r="169" spans="1:18" s="619" customFormat="1" ht="14.45" customHeight="1" x14ac:dyDescent="0.25">
      <c r="A169" s="612">
        <v>151</v>
      </c>
      <c r="B169" s="585">
        <v>8</v>
      </c>
      <c r="C169" s="613" t="s">
        <v>1979</v>
      </c>
      <c r="D169" s="665" t="str">
        <f>MID(E169,1,1)</f>
        <v>5</v>
      </c>
      <c r="E169" s="613">
        <v>591</v>
      </c>
      <c r="F169" s="614" t="s">
        <v>636</v>
      </c>
      <c r="G169" s="572">
        <v>8000</v>
      </c>
      <c r="H169" s="615"/>
      <c r="I169" s="616"/>
      <c r="J169" s="617"/>
      <c r="K169" s="617"/>
      <c r="L169" s="615"/>
      <c r="M169" s="616"/>
      <c r="N169" s="615"/>
      <c r="O169" s="616"/>
      <c r="P169" s="615"/>
      <c r="Q169" s="618">
        <f t="shared" si="9"/>
        <v>8000</v>
      </c>
      <c r="R169" s="657"/>
    </row>
    <row r="170" spans="1:18" s="619" customFormat="1" ht="14.45" customHeight="1" x14ac:dyDescent="0.25">
      <c r="A170" s="612">
        <v>152</v>
      </c>
      <c r="B170" s="585">
        <v>9</v>
      </c>
      <c r="C170" s="613" t="s">
        <v>2122</v>
      </c>
      <c r="D170" s="665">
        <v>1</v>
      </c>
      <c r="E170" s="613">
        <v>113</v>
      </c>
      <c r="F170" s="614" t="s">
        <v>349</v>
      </c>
      <c r="G170" s="572">
        <v>1396472.9087999999</v>
      </c>
      <c r="H170" s="615"/>
      <c r="I170" s="616"/>
      <c r="J170" s="617"/>
      <c r="K170" s="617"/>
      <c r="L170" s="615"/>
      <c r="M170" s="616"/>
      <c r="N170" s="615"/>
      <c r="O170" s="616"/>
      <c r="P170" s="615"/>
      <c r="Q170" s="618">
        <f t="shared" si="9"/>
        <v>1396472.9087999999</v>
      </c>
      <c r="R170" s="657"/>
    </row>
    <row r="171" spans="1:18" s="619" customFormat="1" ht="14.45" customHeight="1" x14ac:dyDescent="0.25">
      <c r="A171" s="612">
        <v>153</v>
      </c>
      <c r="B171" s="585">
        <v>9</v>
      </c>
      <c r="C171" s="613" t="s">
        <v>2122</v>
      </c>
      <c r="D171" s="665">
        <v>1</v>
      </c>
      <c r="E171" s="613">
        <v>113</v>
      </c>
      <c r="F171" s="614" t="s">
        <v>349</v>
      </c>
      <c r="G171" s="572">
        <v>121361</v>
      </c>
      <c r="H171" s="615"/>
      <c r="I171" s="616"/>
      <c r="J171" s="617"/>
      <c r="K171" s="617"/>
      <c r="L171" s="615"/>
      <c r="M171" s="616"/>
      <c r="N171" s="615"/>
      <c r="O171" s="616"/>
      <c r="P171" s="615"/>
      <c r="Q171" s="618">
        <f t="shared" si="9"/>
        <v>121361</v>
      </c>
      <c r="R171" s="657"/>
    </row>
    <row r="172" spans="1:18" s="619" customFormat="1" ht="14.45" customHeight="1" x14ac:dyDescent="0.25">
      <c r="A172" s="612">
        <v>154</v>
      </c>
      <c r="B172" s="585">
        <v>9</v>
      </c>
      <c r="C172" s="613" t="s">
        <v>2122</v>
      </c>
      <c r="D172" s="665">
        <v>1</v>
      </c>
      <c r="E172" s="613">
        <v>122</v>
      </c>
      <c r="F172" s="620" t="s">
        <v>353</v>
      </c>
      <c r="G172" s="572">
        <v>109422.45000000001</v>
      </c>
      <c r="H172" s="615"/>
      <c r="I172" s="616"/>
      <c r="J172" s="617"/>
      <c r="K172" s="617"/>
      <c r="L172" s="615"/>
      <c r="M172" s="616"/>
      <c r="N172" s="615"/>
      <c r="O172" s="616"/>
      <c r="P172" s="615"/>
      <c r="Q172" s="618">
        <f t="shared" si="9"/>
        <v>109422.45000000001</v>
      </c>
      <c r="R172" s="657"/>
    </row>
    <row r="173" spans="1:18" s="619" customFormat="1" ht="14.45" customHeight="1" x14ac:dyDescent="0.25">
      <c r="A173" s="612">
        <v>155</v>
      </c>
      <c r="B173" s="585">
        <v>9</v>
      </c>
      <c r="C173" s="613" t="s">
        <v>2122</v>
      </c>
      <c r="D173" s="665">
        <v>1</v>
      </c>
      <c r="E173" s="613">
        <v>132</v>
      </c>
      <c r="F173" s="620" t="s">
        <v>358</v>
      </c>
      <c r="G173" s="572">
        <v>210427.88582550321</v>
      </c>
      <c r="H173" s="615"/>
      <c r="I173" s="616"/>
      <c r="J173" s="617"/>
      <c r="K173" s="617"/>
      <c r="L173" s="615"/>
      <c r="M173" s="616"/>
      <c r="N173" s="615"/>
      <c r="O173" s="616"/>
      <c r="P173" s="615"/>
      <c r="Q173" s="618">
        <f t="shared" si="9"/>
        <v>210427.88582550321</v>
      </c>
      <c r="R173" s="657"/>
    </row>
    <row r="174" spans="1:18" s="619" customFormat="1" ht="14.45" customHeight="1" x14ac:dyDescent="0.25">
      <c r="A174" s="612">
        <v>156</v>
      </c>
      <c r="B174" s="585">
        <v>9</v>
      </c>
      <c r="C174" s="613" t="s">
        <v>2122</v>
      </c>
      <c r="D174" s="665">
        <v>1</v>
      </c>
      <c r="E174" s="613">
        <v>132</v>
      </c>
      <c r="F174" s="620" t="s">
        <v>358</v>
      </c>
      <c r="G174" s="572">
        <v>16488.350522412104</v>
      </c>
      <c r="H174" s="615"/>
      <c r="I174" s="616"/>
      <c r="J174" s="617"/>
      <c r="K174" s="617"/>
      <c r="L174" s="615"/>
      <c r="M174" s="616"/>
      <c r="N174" s="615"/>
      <c r="O174" s="616"/>
      <c r="P174" s="615"/>
      <c r="Q174" s="618">
        <f t="shared" si="9"/>
        <v>16488.350522412104</v>
      </c>
      <c r="R174" s="657"/>
    </row>
    <row r="175" spans="1:18" s="619" customFormat="1" ht="14.45" customHeight="1" x14ac:dyDescent="0.25">
      <c r="A175" s="612">
        <v>157</v>
      </c>
      <c r="B175" s="585">
        <v>9</v>
      </c>
      <c r="C175" s="613" t="s">
        <v>2122</v>
      </c>
      <c r="D175" s="665">
        <v>1</v>
      </c>
      <c r="E175" s="613">
        <v>132</v>
      </c>
      <c r="F175" s="620" t="s">
        <v>358</v>
      </c>
      <c r="G175" s="572">
        <v>18287.310000000001</v>
      </c>
      <c r="H175" s="615"/>
      <c r="I175" s="616"/>
      <c r="J175" s="617"/>
      <c r="K175" s="617"/>
      <c r="L175" s="615"/>
      <c r="M175" s="616"/>
      <c r="N175" s="615"/>
      <c r="O175" s="616"/>
      <c r="P175" s="615"/>
      <c r="Q175" s="618">
        <f t="shared" si="9"/>
        <v>18287.310000000001</v>
      </c>
      <c r="R175" s="657"/>
    </row>
    <row r="176" spans="1:18" s="619" customFormat="1" ht="14.45" customHeight="1" x14ac:dyDescent="0.25">
      <c r="A176" s="612"/>
      <c r="B176" s="585">
        <v>10</v>
      </c>
      <c r="C176" s="613" t="s">
        <v>2127</v>
      </c>
      <c r="D176" s="665">
        <v>1</v>
      </c>
      <c r="E176" s="613">
        <v>113</v>
      </c>
      <c r="F176" s="614" t="s">
        <v>349</v>
      </c>
      <c r="G176" s="572">
        <v>0</v>
      </c>
      <c r="H176" s="615"/>
      <c r="I176" s="616"/>
      <c r="J176" s="617"/>
      <c r="K176" s="617"/>
      <c r="L176" s="615"/>
      <c r="M176" s="616"/>
      <c r="N176" s="615"/>
      <c r="O176" s="616"/>
      <c r="P176" s="615"/>
      <c r="Q176" s="618">
        <f t="shared" si="9"/>
        <v>0</v>
      </c>
      <c r="R176" s="657"/>
    </row>
    <row r="177" spans="1:18" s="619" customFormat="1" ht="14.45" customHeight="1" x14ac:dyDescent="0.25">
      <c r="A177" s="612">
        <v>158</v>
      </c>
      <c r="B177" s="585">
        <v>11</v>
      </c>
      <c r="C177" s="613" t="s">
        <v>2118</v>
      </c>
      <c r="D177" s="665">
        <v>1</v>
      </c>
      <c r="E177" s="613">
        <v>113</v>
      </c>
      <c r="F177" s="614" t="s">
        <v>349</v>
      </c>
      <c r="G177" s="572">
        <v>1162164.1703999999</v>
      </c>
      <c r="H177" s="615"/>
      <c r="I177" s="616"/>
      <c r="J177" s="617"/>
      <c r="K177" s="617"/>
      <c r="L177" s="615"/>
      <c r="M177" s="616"/>
      <c r="N177" s="615"/>
      <c r="O177" s="616"/>
      <c r="P177" s="615"/>
      <c r="Q177" s="618">
        <f t="shared" si="9"/>
        <v>1162164.1703999999</v>
      </c>
      <c r="R177" s="657"/>
    </row>
    <row r="178" spans="1:18" s="619" customFormat="1" ht="14.45" customHeight="1" x14ac:dyDescent="0.25">
      <c r="A178" s="612">
        <v>159</v>
      </c>
      <c r="B178" s="585">
        <v>11</v>
      </c>
      <c r="C178" s="613" t="s">
        <v>2118</v>
      </c>
      <c r="D178" s="665">
        <v>1</v>
      </c>
      <c r="E178" s="613">
        <v>122</v>
      </c>
      <c r="F178" s="620" t="s">
        <v>353</v>
      </c>
      <c r="G178" s="572">
        <v>314667.20160000003</v>
      </c>
      <c r="H178" s="615"/>
      <c r="I178" s="616"/>
      <c r="J178" s="617"/>
      <c r="K178" s="617"/>
      <c r="L178" s="615"/>
      <c r="M178" s="616"/>
      <c r="N178" s="615"/>
      <c r="O178" s="616"/>
      <c r="P178" s="615"/>
      <c r="Q178" s="618">
        <f t="shared" si="9"/>
        <v>314667.20160000003</v>
      </c>
      <c r="R178" s="657"/>
    </row>
    <row r="179" spans="1:18" s="619" customFormat="1" ht="14.45" customHeight="1" x14ac:dyDescent="0.25">
      <c r="A179" s="612">
        <v>160</v>
      </c>
      <c r="B179" s="585">
        <v>11</v>
      </c>
      <c r="C179" s="613" t="s">
        <v>2118</v>
      </c>
      <c r="D179" s="665">
        <v>1</v>
      </c>
      <c r="E179" s="613">
        <v>132</v>
      </c>
      <c r="F179" s="620" t="s">
        <v>358</v>
      </c>
      <c r="G179" s="572">
        <v>175121</v>
      </c>
      <c r="H179" s="615"/>
      <c r="I179" s="616"/>
      <c r="J179" s="617"/>
      <c r="K179" s="617"/>
      <c r="L179" s="615"/>
      <c r="M179" s="616"/>
      <c r="N179" s="615"/>
      <c r="O179" s="616"/>
      <c r="P179" s="615"/>
      <c r="Q179" s="618">
        <f t="shared" si="9"/>
        <v>175121</v>
      </c>
      <c r="R179" s="657"/>
    </row>
    <row r="180" spans="1:18" s="619" customFormat="1" ht="14.45" customHeight="1" x14ac:dyDescent="0.25">
      <c r="A180" s="612">
        <v>161</v>
      </c>
      <c r="B180" s="585">
        <v>11</v>
      </c>
      <c r="C180" s="613" t="s">
        <v>2118</v>
      </c>
      <c r="D180" s="665">
        <v>1</v>
      </c>
      <c r="E180" s="613">
        <v>132</v>
      </c>
      <c r="F180" s="620" t="s">
        <v>358</v>
      </c>
      <c r="G180" s="572">
        <v>47415.709645390998</v>
      </c>
      <c r="H180" s="615"/>
      <c r="I180" s="616"/>
      <c r="J180" s="617"/>
      <c r="K180" s="617"/>
      <c r="L180" s="615"/>
      <c r="M180" s="616"/>
      <c r="N180" s="615"/>
      <c r="O180" s="616"/>
      <c r="P180" s="615"/>
      <c r="Q180" s="618">
        <f t="shared" si="9"/>
        <v>47415.709645390998</v>
      </c>
      <c r="R180" s="657"/>
    </row>
    <row r="181" spans="1:18" s="619" customFormat="1" ht="14.45" customHeight="1" x14ac:dyDescent="0.25">
      <c r="A181" s="612">
        <v>162</v>
      </c>
      <c r="B181" s="585">
        <v>11</v>
      </c>
      <c r="C181" s="613" t="s">
        <v>2118</v>
      </c>
      <c r="D181" s="665" t="str">
        <f t="shared" ref="D181:D207" si="11">MID(E181,1,1)</f>
        <v>2</v>
      </c>
      <c r="E181" s="613">
        <v>211</v>
      </c>
      <c r="F181" s="614" t="s">
        <v>384</v>
      </c>
      <c r="G181" s="572">
        <v>35000</v>
      </c>
      <c r="H181" s="615"/>
      <c r="I181" s="616"/>
      <c r="J181" s="617"/>
      <c r="K181" s="617"/>
      <c r="L181" s="615"/>
      <c r="M181" s="616"/>
      <c r="N181" s="615"/>
      <c r="O181" s="616"/>
      <c r="P181" s="615"/>
      <c r="Q181" s="618">
        <f t="shared" si="9"/>
        <v>35000</v>
      </c>
      <c r="R181" s="657"/>
    </row>
    <row r="182" spans="1:18" s="619" customFormat="1" ht="14.45" customHeight="1" x14ac:dyDescent="0.25">
      <c r="A182" s="612">
        <v>163</v>
      </c>
      <c r="B182" s="585">
        <v>11</v>
      </c>
      <c r="C182" s="613" t="s">
        <v>2118</v>
      </c>
      <c r="D182" s="665" t="str">
        <f t="shared" si="11"/>
        <v>2</v>
      </c>
      <c r="E182" s="613">
        <v>212</v>
      </c>
      <c r="F182" s="614" t="s">
        <v>385</v>
      </c>
      <c r="G182" s="572">
        <v>30000</v>
      </c>
      <c r="H182" s="615"/>
      <c r="I182" s="616"/>
      <c r="J182" s="617"/>
      <c r="K182" s="617"/>
      <c r="L182" s="615"/>
      <c r="M182" s="616"/>
      <c r="N182" s="615"/>
      <c r="O182" s="616"/>
      <c r="P182" s="615"/>
      <c r="Q182" s="618">
        <f t="shared" si="9"/>
        <v>30000</v>
      </c>
      <c r="R182" s="657"/>
    </row>
    <row r="183" spans="1:18" s="619" customFormat="1" ht="14.45" customHeight="1" x14ac:dyDescent="0.25">
      <c r="A183" s="612">
        <v>164</v>
      </c>
      <c r="B183" s="585">
        <v>11</v>
      </c>
      <c r="C183" s="613" t="s">
        <v>2118</v>
      </c>
      <c r="D183" s="665" t="str">
        <f t="shared" si="11"/>
        <v>2</v>
      </c>
      <c r="E183" s="613">
        <v>214</v>
      </c>
      <c r="F183" s="614" t="s">
        <v>387</v>
      </c>
      <c r="G183" s="572">
        <v>6000</v>
      </c>
      <c r="H183" s="615"/>
      <c r="I183" s="616"/>
      <c r="J183" s="617"/>
      <c r="K183" s="617"/>
      <c r="L183" s="615"/>
      <c r="M183" s="616"/>
      <c r="N183" s="615"/>
      <c r="O183" s="616"/>
      <c r="P183" s="615"/>
      <c r="Q183" s="618">
        <f t="shared" si="9"/>
        <v>6000</v>
      </c>
      <c r="R183" s="657"/>
    </row>
    <row r="184" spans="1:18" s="619" customFormat="1" ht="14.45" customHeight="1" x14ac:dyDescent="0.25">
      <c r="A184" s="612">
        <v>165</v>
      </c>
      <c r="B184" s="585">
        <v>11</v>
      </c>
      <c r="C184" s="613" t="s">
        <v>2118</v>
      </c>
      <c r="D184" s="665" t="str">
        <f t="shared" si="11"/>
        <v>2</v>
      </c>
      <c r="E184" s="613">
        <v>218</v>
      </c>
      <c r="F184" s="614" t="s">
        <v>391</v>
      </c>
      <c r="G184" s="572">
        <v>170000</v>
      </c>
      <c r="H184" s="615"/>
      <c r="I184" s="616"/>
      <c r="J184" s="617"/>
      <c r="K184" s="617"/>
      <c r="L184" s="615"/>
      <c r="M184" s="616"/>
      <c r="N184" s="615"/>
      <c r="O184" s="616"/>
      <c r="P184" s="615"/>
      <c r="Q184" s="618">
        <f t="shared" si="9"/>
        <v>170000</v>
      </c>
      <c r="R184" s="657"/>
    </row>
    <row r="185" spans="1:18" s="619" customFormat="1" ht="14.45" customHeight="1" x14ac:dyDescent="0.25">
      <c r="A185" s="612">
        <v>166</v>
      </c>
      <c r="B185" s="585">
        <v>11</v>
      </c>
      <c r="C185" s="613" t="s">
        <v>2118</v>
      </c>
      <c r="D185" s="665" t="str">
        <f t="shared" si="11"/>
        <v>2</v>
      </c>
      <c r="E185" s="613">
        <v>261</v>
      </c>
      <c r="F185" s="614" t="s">
        <v>425</v>
      </c>
      <c r="G185" s="572">
        <v>18000</v>
      </c>
      <c r="H185" s="615"/>
      <c r="I185" s="616"/>
      <c r="J185" s="617"/>
      <c r="K185" s="617"/>
      <c r="L185" s="615"/>
      <c r="M185" s="616"/>
      <c r="N185" s="615"/>
      <c r="O185" s="616"/>
      <c r="P185" s="615"/>
      <c r="Q185" s="618">
        <f t="shared" si="9"/>
        <v>18000</v>
      </c>
      <c r="R185" s="657"/>
    </row>
    <row r="186" spans="1:18" s="619" customFormat="1" ht="14.45" customHeight="1" x14ac:dyDescent="0.25">
      <c r="A186" s="612">
        <v>167</v>
      </c>
      <c r="B186" s="585">
        <v>11</v>
      </c>
      <c r="C186" s="613" t="s">
        <v>2118</v>
      </c>
      <c r="D186" s="665" t="str">
        <f t="shared" si="11"/>
        <v>3</v>
      </c>
      <c r="E186" s="613">
        <v>313</v>
      </c>
      <c r="F186" s="614" t="s">
        <v>450</v>
      </c>
      <c r="G186" s="572">
        <v>3000</v>
      </c>
      <c r="H186" s="615"/>
      <c r="I186" s="616"/>
      <c r="J186" s="617"/>
      <c r="K186" s="617"/>
      <c r="L186" s="615"/>
      <c r="M186" s="616"/>
      <c r="N186" s="615"/>
      <c r="O186" s="616"/>
      <c r="P186" s="615"/>
      <c r="Q186" s="618">
        <f t="shared" si="9"/>
        <v>3000</v>
      </c>
      <c r="R186" s="657"/>
    </row>
    <row r="187" spans="1:18" s="619" customFormat="1" ht="14.45" customHeight="1" x14ac:dyDescent="0.25">
      <c r="A187" s="612">
        <v>168</v>
      </c>
      <c r="B187" s="585">
        <v>11</v>
      </c>
      <c r="C187" s="613" t="s">
        <v>2118</v>
      </c>
      <c r="D187" s="665" t="str">
        <f t="shared" si="11"/>
        <v>3</v>
      </c>
      <c r="E187" s="613">
        <v>314</v>
      </c>
      <c r="F187" s="614" t="s">
        <v>451</v>
      </c>
      <c r="G187" s="572">
        <v>42000</v>
      </c>
      <c r="H187" s="615"/>
      <c r="I187" s="616"/>
      <c r="J187" s="617"/>
      <c r="K187" s="617"/>
      <c r="L187" s="615"/>
      <c r="M187" s="616"/>
      <c r="N187" s="615"/>
      <c r="O187" s="616"/>
      <c r="P187" s="615"/>
      <c r="Q187" s="618">
        <f t="shared" si="9"/>
        <v>42000</v>
      </c>
      <c r="R187" s="657"/>
    </row>
    <row r="188" spans="1:18" s="619" customFormat="1" ht="14.45" customHeight="1" x14ac:dyDescent="0.25">
      <c r="A188" s="612">
        <v>169</v>
      </c>
      <c r="B188" s="585">
        <v>11</v>
      </c>
      <c r="C188" s="613" t="s">
        <v>2118</v>
      </c>
      <c r="D188" s="665" t="str">
        <f t="shared" si="11"/>
        <v>3</v>
      </c>
      <c r="E188" s="613">
        <v>315</v>
      </c>
      <c r="F188" s="614" t="s">
        <v>452</v>
      </c>
      <c r="G188" s="572">
        <v>9600</v>
      </c>
      <c r="H188" s="615"/>
      <c r="I188" s="616"/>
      <c r="J188" s="617"/>
      <c r="K188" s="617"/>
      <c r="L188" s="615"/>
      <c r="M188" s="616"/>
      <c r="N188" s="615"/>
      <c r="O188" s="616"/>
      <c r="P188" s="615"/>
      <c r="Q188" s="618">
        <f t="shared" si="9"/>
        <v>9600</v>
      </c>
      <c r="R188" s="657"/>
    </row>
    <row r="189" spans="1:18" s="619" customFormat="1" ht="14.45" customHeight="1" x14ac:dyDescent="0.25">
      <c r="A189" s="612">
        <v>170</v>
      </c>
      <c r="B189" s="585">
        <v>11</v>
      </c>
      <c r="C189" s="613" t="s">
        <v>2118</v>
      </c>
      <c r="D189" s="665" t="str">
        <f t="shared" si="11"/>
        <v>3</v>
      </c>
      <c r="E189" s="613">
        <v>331</v>
      </c>
      <c r="F189" s="614" t="s">
        <v>468</v>
      </c>
      <c r="G189" s="572">
        <v>540000</v>
      </c>
      <c r="H189" s="615"/>
      <c r="I189" s="616">
        <v>0</v>
      </c>
      <c r="J189" s="617">
        <v>0</v>
      </c>
      <c r="K189" s="617">
        <v>0</v>
      </c>
      <c r="L189" s="615">
        <v>0</v>
      </c>
      <c r="M189" s="616">
        <v>0</v>
      </c>
      <c r="N189" s="615">
        <v>0</v>
      </c>
      <c r="O189" s="616">
        <v>0</v>
      </c>
      <c r="P189" s="615">
        <v>0</v>
      </c>
      <c r="Q189" s="618">
        <f t="shared" si="9"/>
        <v>540000</v>
      </c>
      <c r="R189" s="657"/>
    </row>
    <row r="190" spans="1:18" s="619" customFormat="1" ht="14.45" customHeight="1" x14ac:dyDescent="0.25">
      <c r="A190" s="612">
        <v>171</v>
      </c>
      <c r="B190" s="585">
        <v>11</v>
      </c>
      <c r="C190" s="613" t="s">
        <v>2118</v>
      </c>
      <c r="D190" s="665" t="str">
        <f t="shared" si="11"/>
        <v>3</v>
      </c>
      <c r="E190" s="613">
        <v>334</v>
      </c>
      <c r="F190" s="614" t="s">
        <v>471</v>
      </c>
      <c r="G190" s="572">
        <v>10000</v>
      </c>
      <c r="H190" s="615"/>
      <c r="I190" s="616"/>
      <c r="J190" s="617"/>
      <c r="K190" s="617"/>
      <c r="L190" s="615"/>
      <c r="M190" s="616"/>
      <c r="N190" s="615"/>
      <c r="O190" s="616"/>
      <c r="P190" s="615"/>
      <c r="Q190" s="618">
        <f t="shared" si="9"/>
        <v>10000</v>
      </c>
      <c r="R190" s="657"/>
    </row>
    <row r="191" spans="1:18" s="619" customFormat="1" ht="14.45" customHeight="1" x14ac:dyDescent="0.25">
      <c r="A191" s="612">
        <v>172</v>
      </c>
      <c r="B191" s="585">
        <v>11</v>
      </c>
      <c r="C191" s="613" t="s">
        <v>2118</v>
      </c>
      <c r="D191" s="665" t="str">
        <f t="shared" si="11"/>
        <v>3</v>
      </c>
      <c r="E191" s="613">
        <v>341</v>
      </c>
      <c r="F191" s="614" t="s">
        <v>478</v>
      </c>
      <c r="G191" s="572">
        <v>42000</v>
      </c>
      <c r="H191" s="615"/>
      <c r="I191" s="616"/>
      <c r="J191" s="617"/>
      <c r="K191" s="617"/>
      <c r="L191" s="615"/>
      <c r="M191" s="616"/>
      <c r="N191" s="615"/>
      <c r="O191" s="616"/>
      <c r="P191" s="615"/>
      <c r="Q191" s="618">
        <f t="shared" si="9"/>
        <v>42000</v>
      </c>
      <c r="R191" s="657"/>
    </row>
    <row r="192" spans="1:18" s="619" customFormat="1" ht="14.45" customHeight="1" x14ac:dyDescent="0.25">
      <c r="A192" s="612">
        <v>173</v>
      </c>
      <c r="B192" s="585">
        <v>11</v>
      </c>
      <c r="C192" s="613" t="s">
        <v>2118</v>
      </c>
      <c r="D192" s="665" t="str">
        <f t="shared" si="11"/>
        <v>3</v>
      </c>
      <c r="E192" s="613">
        <v>344</v>
      </c>
      <c r="F192" s="614" t="s">
        <v>481</v>
      </c>
      <c r="G192" s="572">
        <v>30000</v>
      </c>
      <c r="H192" s="615"/>
      <c r="I192" s="616"/>
      <c r="J192" s="617"/>
      <c r="K192" s="617"/>
      <c r="L192" s="615"/>
      <c r="M192" s="616"/>
      <c r="N192" s="615"/>
      <c r="O192" s="616"/>
      <c r="P192" s="615"/>
      <c r="Q192" s="618">
        <f t="shared" si="9"/>
        <v>30000</v>
      </c>
      <c r="R192" s="657"/>
    </row>
    <row r="193" spans="1:18" s="619" customFormat="1" ht="14.45" customHeight="1" x14ac:dyDescent="0.25">
      <c r="A193" s="612">
        <v>174</v>
      </c>
      <c r="B193" s="585">
        <v>11</v>
      </c>
      <c r="C193" s="613" t="s">
        <v>2118</v>
      </c>
      <c r="D193" s="665" t="str">
        <f t="shared" si="11"/>
        <v>3</v>
      </c>
      <c r="E193" s="613">
        <v>345</v>
      </c>
      <c r="F193" s="614" t="s">
        <v>482</v>
      </c>
      <c r="G193" s="572">
        <v>180000</v>
      </c>
      <c r="H193" s="615"/>
      <c r="I193" s="616"/>
      <c r="J193" s="617"/>
      <c r="K193" s="617"/>
      <c r="L193" s="615"/>
      <c r="M193" s="616"/>
      <c r="N193" s="615"/>
      <c r="O193" s="616"/>
      <c r="P193" s="615"/>
      <c r="Q193" s="618">
        <f t="shared" si="9"/>
        <v>180000</v>
      </c>
      <c r="R193" s="657"/>
    </row>
    <row r="194" spans="1:18" s="619" customFormat="1" ht="14.45" customHeight="1" x14ac:dyDescent="0.25">
      <c r="A194" s="612">
        <v>175</v>
      </c>
      <c r="B194" s="585">
        <v>11</v>
      </c>
      <c r="C194" s="613" t="s">
        <v>2118</v>
      </c>
      <c r="D194" s="665" t="str">
        <f t="shared" si="11"/>
        <v>3</v>
      </c>
      <c r="E194" s="613">
        <v>351</v>
      </c>
      <c r="F194" s="614" t="s">
        <v>488</v>
      </c>
      <c r="G194" s="572">
        <v>5000</v>
      </c>
      <c r="H194" s="615"/>
      <c r="I194" s="616"/>
      <c r="J194" s="617"/>
      <c r="K194" s="617"/>
      <c r="L194" s="615"/>
      <c r="M194" s="616"/>
      <c r="N194" s="615"/>
      <c r="O194" s="616"/>
      <c r="P194" s="615"/>
      <c r="Q194" s="618">
        <f t="shared" si="9"/>
        <v>5000</v>
      </c>
      <c r="R194" s="657"/>
    </row>
    <row r="195" spans="1:18" s="619" customFormat="1" ht="14.45" customHeight="1" x14ac:dyDescent="0.25">
      <c r="A195" s="612">
        <v>176</v>
      </c>
      <c r="B195" s="585">
        <v>11</v>
      </c>
      <c r="C195" s="613" t="s">
        <v>2118</v>
      </c>
      <c r="D195" s="665" t="str">
        <f t="shared" si="11"/>
        <v>3</v>
      </c>
      <c r="E195" s="613">
        <v>352</v>
      </c>
      <c r="F195" s="621" t="s">
        <v>489</v>
      </c>
      <c r="G195" s="572">
        <v>6000</v>
      </c>
      <c r="H195" s="615"/>
      <c r="I195" s="616"/>
      <c r="J195" s="617"/>
      <c r="K195" s="617"/>
      <c r="L195" s="615"/>
      <c r="M195" s="616"/>
      <c r="N195" s="615"/>
      <c r="O195" s="616"/>
      <c r="P195" s="615"/>
      <c r="Q195" s="618">
        <f t="shared" si="9"/>
        <v>6000</v>
      </c>
      <c r="R195" s="657"/>
    </row>
    <row r="196" spans="1:18" s="619" customFormat="1" ht="14.45" customHeight="1" x14ac:dyDescent="0.25">
      <c r="A196" s="612">
        <v>177</v>
      </c>
      <c r="B196" s="585">
        <v>11</v>
      </c>
      <c r="C196" s="613" t="s">
        <v>2118</v>
      </c>
      <c r="D196" s="665" t="str">
        <f t="shared" si="11"/>
        <v>3</v>
      </c>
      <c r="E196" s="613">
        <v>353</v>
      </c>
      <c r="F196" s="621" t="s">
        <v>490</v>
      </c>
      <c r="G196" s="572">
        <v>12000</v>
      </c>
      <c r="H196" s="615"/>
      <c r="I196" s="616"/>
      <c r="J196" s="617"/>
      <c r="K196" s="617"/>
      <c r="L196" s="615"/>
      <c r="M196" s="616"/>
      <c r="N196" s="615"/>
      <c r="O196" s="616"/>
      <c r="P196" s="615"/>
      <c r="Q196" s="618">
        <f t="shared" si="9"/>
        <v>12000</v>
      </c>
      <c r="R196" s="657"/>
    </row>
    <row r="197" spans="1:18" s="619" customFormat="1" ht="14.45" customHeight="1" x14ac:dyDescent="0.25">
      <c r="A197" s="612">
        <v>178</v>
      </c>
      <c r="B197" s="585">
        <v>11</v>
      </c>
      <c r="C197" s="613" t="s">
        <v>2118</v>
      </c>
      <c r="D197" s="665" t="str">
        <f t="shared" si="11"/>
        <v>3</v>
      </c>
      <c r="E197" s="613">
        <v>372</v>
      </c>
      <c r="F197" s="621" t="s">
        <v>507</v>
      </c>
      <c r="G197" s="572">
        <v>12000</v>
      </c>
      <c r="H197" s="615"/>
      <c r="I197" s="616"/>
      <c r="J197" s="617"/>
      <c r="K197" s="617"/>
      <c r="L197" s="615"/>
      <c r="M197" s="616"/>
      <c r="N197" s="615"/>
      <c r="O197" s="616"/>
      <c r="P197" s="615"/>
      <c r="Q197" s="618">
        <f t="shared" si="9"/>
        <v>12000</v>
      </c>
      <c r="R197" s="657"/>
    </row>
    <row r="198" spans="1:18" s="619" customFormat="1" ht="14.45" customHeight="1" x14ac:dyDescent="0.25">
      <c r="A198" s="612">
        <v>179</v>
      </c>
      <c r="B198" s="585">
        <v>11</v>
      </c>
      <c r="C198" s="613" t="s">
        <v>2118</v>
      </c>
      <c r="D198" s="665" t="str">
        <f t="shared" si="11"/>
        <v>3</v>
      </c>
      <c r="E198" s="613">
        <v>375</v>
      </c>
      <c r="F198" s="614" t="s">
        <v>510</v>
      </c>
      <c r="G198" s="572">
        <v>35000</v>
      </c>
      <c r="H198" s="615"/>
      <c r="I198" s="616"/>
      <c r="J198" s="617"/>
      <c r="K198" s="617"/>
      <c r="L198" s="615"/>
      <c r="M198" s="616"/>
      <c r="N198" s="615"/>
      <c r="O198" s="616"/>
      <c r="P198" s="615"/>
      <c r="Q198" s="618">
        <f t="shared" ref="Q198:Q261" si="12">SUM(G198:P198)</f>
        <v>35000</v>
      </c>
      <c r="R198" s="657"/>
    </row>
    <row r="199" spans="1:18" s="619" customFormat="1" ht="14.45" customHeight="1" x14ac:dyDescent="0.25">
      <c r="A199" s="612">
        <v>180</v>
      </c>
      <c r="B199" s="585">
        <v>11</v>
      </c>
      <c r="C199" s="613" t="s">
        <v>2118</v>
      </c>
      <c r="D199" s="665" t="str">
        <f t="shared" si="11"/>
        <v>3</v>
      </c>
      <c r="E199" s="613">
        <v>379</v>
      </c>
      <c r="F199" s="614" t="s">
        <v>514</v>
      </c>
      <c r="G199" s="572">
        <v>4000</v>
      </c>
      <c r="H199" s="615"/>
      <c r="I199" s="616"/>
      <c r="J199" s="617"/>
      <c r="K199" s="617"/>
      <c r="L199" s="615"/>
      <c r="M199" s="616"/>
      <c r="N199" s="615"/>
      <c r="O199" s="616"/>
      <c r="P199" s="615"/>
      <c r="Q199" s="618">
        <f t="shared" si="12"/>
        <v>4000</v>
      </c>
      <c r="R199" s="657"/>
    </row>
    <row r="200" spans="1:18" s="619" customFormat="1" ht="14.45" customHeight="1" x14ac:dyDescent="0.25">
      <c r="A200" s="612">
        <v>181</v>
      </c>
      <c r="B200" s="585">
        <v>11</v>
      </c>
      <c r="C200" s="613" t="s">
        <v>2118</v>
      </c>
      <c r="D200" s="665" t="str">
        <f t="shared" si="11"/>
        <v>3</v>
      </c>
      <c r="E200" s="613">
        <v>395</v>
      </c>
      <c r="F200" s="614" t="s">
        <v>526</v>
      </c>
      <c r="G200" s="572">
        <v>12000</v>
      </c>
      <c r="H200" s="615"/>
      <c r="I200" s="616"/>
      <c r="J200" s="617"/>
      <c r="K200" s="617"/>
      <c r="L200" s="615"/>
      <c r="M200" s="616"/>
      <c r="N200" s="615"/>
      <c r="O200" s="616"/>
      <c r="P200" s="615"/>
      <c r="Q200" s="618">
        <f t="shared" si="12"/>
        <v>12000</v>
      </c>
      <c r="R200" s="657"/>
    </row>
    <row r="201" spans="1:18" s="619" customFormat="1" ht="14.45" customHeight="1" x14ac:dyDescent="0.25">
      <c r="A201" s="612">
        <v>182</v>
      </c>
      <c r="B201" s="585">
        <v>11</v>
      </c>
      <c r="C201" s="613" t="s">
        <v>2118</v>
      </c>
      <c r="D201" s="665" t="str">
        <f t="shared" si="11"/>
        <v>5</v>
      </c>
      <c r="E201" s="613">
        <v>511</v>
      </c>
      <c r="F201" s="614" t="s">
        <v>588</v>
      </c>
      <c r="G201" s="572">
        <v>10000</v>
      </c>
      <c r="H201" s="615"/>
      <c r="I201" s="616"/>
      <c r="J201" s="617"/>
      <c r="K201" s="617"/>
      <c r="L201" s="615"/>
      <c r="M201" s="616"/>
      <c r="N201" s="615"/>
      <c r="O201" s="616"/>
      <c r="P201" s="615"/>
      <c r="Q201" s="618">
        <f t="shared" si="12"/>
        <v>10000</v>
      </c>
      <c r="R201" s="657"/>
    </row>
    <row r="202" spans="1:18" s="619" customFormat="1" ht="14.45" customHeight="1" x14ac:dyDescent="0.25">
      <c r="A202" s="612">
        <v>183</v>
      </c>
      <c r="B202" s="585">
        <v>11</v>
      </c>
      <c r="C202" s="613" t="s">
        <v>2118</v>
      </c>
      <c r="D202" s="665" t="str">
        <f t="shared" si="11"/>
        <v>5</v>
      </c>
      <c r="E202" s="613">
        <v>515</v>
      </c>
      <c r="F202" s="614" t="s">
        <v>592</v>
      </c>
      <c r="G202" s="572">
        <v>20000</v>
      </c>
      <c r="H202" s="615"/>
      <c r="I202" s="616"/>
      <c r="J202" s="617"/>
      <c r="K202" s="617"/>
      <c r="L202" s="615"/>
      <c r="M202" s="616"/>
      <c r="N202" s="615"/>
      <c r="O202" s="616"/>
      <c r="P202" s="615"/>
      <c r="Q202" s="618">
        <f t="shared" si="12"/>
        <v>20000</v>
      </c>
      <c r="R202" s="657"/>
    </row>
    <row r="203" spans="1:18" s="619" customFormat="1" ht="14.45" customHeight="1" x14ac:dyDescent="0.25">
      <c r="A203" s="612">
        <v>184</v>
      </c>
      <c r="B203" s="585">
        <v>11</v>
      </c>
      <c r="C203" s="613" t="s">
        <v>2118</v>
      </c>
      <c r="D203" s="665" t="str">
        <f t="shared" si="11"/>
        <v>5</v>
      </c>
      <c r="E203" s="613">
        <v>519</v>
      </c>
      <c r="F203" s="621" t="s">
        <v>593</v>
      </c>
      <c r="G203" s="572">
        <v>3000</v>
      </c>
      <c r="H203" s="615"/>
      <c r="I203" s="616"/>
      <c r="J203" s="617"/>
      <c r="K203" s="617"/>
      <c r="L203" s="615"/>
      <c r="M203" s="616"/>
      <c r="N203" s="615"/>
      <c r="O203" s="616"/>
      <c r="P203" s="615"/>
      <c r="Q203" s="618">
        <f t="shared" si="12"/>
        <v>3000</v>
      </c>
      <c r="R203" s="657"/>
    </row>
    <row r="204" spans="1:18" s="619" customFormat="1" ht="14.45" customHeight="1" x14ac:dyDescent="0.25">
      <c r="A204" s="612">
        <v>185</v>
      </c>
      <c r="B204" s="585">
        <v>11</v>
      </c>
      <c r="C204" s="613" t="s">
        <v>2118</v>
      </c>
      <c r="D204" s="665" t="str">
        <f t="shared" si="11"/>
        <v>5</v>
      </c>
      <c r="E204" s="613">
        <v>566</v>
      </c>
      <c r="F204" s="614" t="s">
        <v>617</v>
      </c>
      <c r="G204" s="572">
        <v>4500</v>
      </c>
      <c r="H204" s="615"/>
      <c r="I204" s="616"/>
      <c r="J204" s="617"/>
      <c r="K204" s="617"/>
      <c r="L204" s="615"/>
      <c r="M204" s="616"/>
      <c r="N204" s="615"/>
      <c r="O204" s="616"/>
      <c r="P204" s="615"/>
      <c r="Q204" s="618">
        <f t="shared" si="12"/>
        <v>4500</v>
      </c>
      <c r="R204" s="657"/>
    </row>
    <row r="205" spans="1:18" s="619" customFormat="1" ht="14.45" customHeight="1" x14ac:dyDescent="0.25">
      <c r="A205" s="612">
        <v>186</v>
      </c>
      <c r="B205" s="585">
        <v>11</v>
      </c>
      <c r="C205" s="613" t="s">
        <v>2118</v>
      </c>
      <c r="D205" s="665" t="str">
        <f t="shared" si="11"/>
        <v>9</v>
      </c>
      <c r="E205" s="613">
        <v>911</v>
      </c>
      <c r="F205" s="614" t="s">
        <v>1923</v>
      </c>
      <c r="G205" s="572"/>
      <c r="H205" s="615"/>
      <c r="I205" s="616"/>
      <c r="J205" s="617">
        <f>+DEUDA!J60</f>
        <v>1059322.0799999998</v>
      </c>
      <c r="K205" s="617"/>
      <c r="L205" s="615"/>
      <c r="M205" s="616"/>
      <c r="N205" s="615"/>
      <c r="O205" s="616"/>
      <c r="P205" s="615"/>
      <c r="Q205" s="618">
        <f t="shared" si="12"/>
        <v>1059322.0799999998</v>
      </c>
      <c r="R205" s="657"/>
    </row>
    <row r="206" spans="1:18" s="619" customFormat="1" ht="14.45" customHeight="1" x14ac:dyDescent="0.25">
      <c r="A206" s="612">
        <v>187</v>
      </c>
      <c r="B206" s="585">
        <v>11</v>
      </c>
      <c r="C206" s="613" t="s">
        <v>2118</v>
      </c>
      <c r="D206" s="665" t="str">
        <f t="shared" si="11"/>
        <v>9</v>
      </c>
      <c r="E206" s="613">
        <v>921</v>
      </c>
      <c r="F206" s="614" t="s">
        <v>1924</v>
      </c>
      <c r="G206" s="572"/>
      <c r="H206" s="615"/>
      <c r="I206" s="616"/>
      <c r="J206" s="617">
        <f>+DEUDA!K60</f>
        <v>161034.13</v>
      </c>
      <c r="K206" s="617"/>
      <c r="L206" s="615"/>
      <c r="M206" s="616"/>
      <c r="N206" s="615"/>
      <c r="O206" s="616"/>
      <c r="P206" s="615"/>
      <c r="Q206" s="618">
        <f t="shared" si="12"/>
        <v>161034.13</v>
      </c>
      <c r="R206" s="657"/>
    </row>
    <row r="207" spans="1:18" s="619" customFormat="1" ht="14.45" customHeight="1" x14ac:dyDescent="0.25">
      <c r="A207" s="612">
        <v>188</v>
      </c>
      <c r="B207" s="585">
        <v>11</v>
      </c>
      <c r="C207" s="613" t="s">
        <v>2118</v>
      </c>
      <c r="D207" s="665" t="str">
        <f t="shared" si="11"/>
        <v>9</v>
      </c>
      <c r="E207" s="613">
        <v>991</v>
      </c>
      <c r="F207" s="614" t="s">
        <v>752</v>
      </c>
      <c r="G207" s="572">
        <v>747673</v>
      </c>
      <c r="H207" s="615"/>
      <c r="I207" s="616"/>
      <c r="J207" s="617"/>
      <c r="K207" s="617"/>
      <c r="L207" s="615"/>
      <c r="M207" s="616"/>
      <c r="N207" s="615"/>
      <c r="O207" s="616"/>
      <c r="P207" s="615"/>
      <c r="Q207" s="618">
        <f t="shared" si="12"/>
        <v>747673</v>
      </c>
      <c r="R207" s="657"/>
    </row>
    <row r="208" spans="1:18" s="619" customFormat="1" ht="14.45" customHeight="1" x14ac:dyDescent="0.25">
      <c r="A208" s="612">
        <v>189</v>
      </c>
      <c r="B208" s="585">
        <v>12</v>
      </c>
      <c r="C208" s="613" t="s">
        <v>2124</v>
      </c>
      <c r="D208" s="665">
        <v>1</v>
      </c>
      <c r="E208" s="613">
        <v>113</v>
      </c>
      <c r="F208" s="614" t="s">
        <v>349</v>
      </c>
      <c r="G208" s="572">
        <v>423089.00160000002</v>
      </c>
      <c r="H208" s="615"/>
      <c r="I208" s="616"/>
      <c r="J208" s="617"/>
      <c r="K208" s="617"/>
      <c r="L208" s="615"/>
      <c r="M208" s="616"/>
      <c r="N208" s="615"/>
      <c r="O208" s="616"/>
      <c r="P208" s="615"/>
      <c r="Q208" s="618">
        <f t="shared" si="12"/>
        <v>423089.00160000002</v>
      </c>
      <c r="R208" s="657"/>
    </row>
    <row r="209" spans="1:18" s="619" customFormat="1" ht="14.45" customHeight="1" x14ac:dyDescent="0.25">
      <c r="A209" s="612">
        <v>190</v>
      </c>
      <c r="B209" s="585">
        <v>12</v>
      </c>
      <c r="C209" s="613" t="s">
        <v>2124</v>
      </c>
      <c r="D209" s="665">
        <v>1</v>
      </c>
      <c r="E209" s="613">
        <v>122</v>
      </c>
      <c r="F209" s="620" t="s">
        <v>353</v>
      </c>
      <c r="G209" s="572">
        <v>71676.024000000005</v>
      </c>
      <c r="H209" s="615"/>
      <c r="I209" s="616"/>
      <c r="J209" s="617"/>
      <c r="K209" s="617"/>
      <c r="L209" s="615"/>
      <c r="M209" s="616"/>
      <c r="N209" s="615"/>
      <c r="O209" s="616"/>
      <c r="P209" s="615"/>
      <c r="Q209" s="618">
        <f t="shared" si="12"/>
        <v>71676.024000000005</v>
      </c>
      <c r="R209" s="657"/>
    </row>
    <row r="210" spans="1:18" s="619" customFormat="1" ht="14.45" customHeight="1" x14ac:dyDescent="0.25">
      <c r="A210" s="612">
        <v>191</v>
      </c>
      <c r="B210" s="585">
        <v>12</v>
      </c>
      <c r="C210" s="613" t="s">
        <v>2124</v>
      </c>
      <c r="D210" s="665">
        <v>1</v>
      </c>
      <c r="E210" s="613">
        <v>132</v>
      </c>
      <c r="F210" s="620" t="s">
        <v>358</v>
      </c>
      <c r="G210" s="572">
        <v>63753.276960607036</v>
      </c>
      <c r="H210" s="615"/>
      <c r="I210" s="616"/>
      <c r="J210" s="617"/>
      <c r="K210" s="617"/>
      <c r="L210" s="615"/>
      <c r="M210" s="616"/>
      <c r="N210" s="615"/>
      <c r="O210" s="616"/>
      <c r="P210" s="615"/>
      <c r="Q210" s="618">
        <f t="shared" si="12"/>
        <v>63753.276960607036</v>
      </c>
      <c r="R210" s="657"/>
    </row>
    <row r="211" spans="1:18" s="619" customFormat="1" ht="14.45" customHeight="1" x14ac:dyDescent="0.25">
      <c r="A211" s="612">
        <v>192</v>
      </c>
      <c r="B211" s="585">
        <v>12</v>
      </c>
      <c r="C211" s="613" t="s">
        <v>2124</v>
      </c>
      <c r="D211" s="665">
        <v>1</v>
      </c>
      <c r="E211" s="613">
        <v>132</v>
      </c>
      <c r="F211" s="620" t="s">
        <v>358</v>
      </c>
      <c r="G211" s="572">
        <v>10800.520439496855</v>
      </c>
      <c r="H211" s="615"/>
      <c r="I211" s="616"/>
      <c r="J211" s="617"/>
      <c r="K211" s="617"/>
      <c r="L211" s="615"/>
      <c r="M211" s="616"/>
      <c r="N211" s="615"/>
      <c r="O211" s="616"/>
      <c r="P211" s="615"/>
      <c r="Q211" s="618">
        <f t="shared" si="12"/>
        <v>10800.520439496855</v>
      </c>
      <c r="R211" s="657"/>
    </row>
    <row r="212" spans="1:18" s="619" customFormat="1" ht="14.45" customHeight="1" x14ac:dyDescent="0.25">
      <c r="A212" s="612">
        <v>193</v>
      </c>
      <c r="B212" s="585">
        <v>12</v>
      </c>
      <c r="C212" s="613" t="s">
        <v>2124</v>
      </c>
      <c r="D212" s="665" t="str">
        <f>MID(E212,1,1)</f>
        <v>2</v>
      </c>
      <c r="E212" s="613">
        <v>211</v>
      </c>
      <c r="F212" s="614" t="s">
        <v>384</v>
      </c>
      <c r="G212" s="572">
        <v>6000</v>
      </c>
      <c r="H212" s="615"/>
      <c r="I212" s="616"/>
      <c r="J212" s="617"/>
      <c r="K212" s="617"/>
      <c r="L212" s="615"/>
      <c r="M212" s="616"/>
      <c r="N212" s="615"/>
      <c r="O212" s="616"/>
      <c r="P212" s="615"/>
      <c r="Q212" s="618">
        <f t="shared" si="12"/>
        <v>6000</v>
      </c>
      <c r="R212" s="657"/>
    </row>
    <row r="213" spans="1:18" s="619" customFormat="1" ht="14.45" customHeight="1" x14ac:dyDescent="0.25">
      <c r="A213" s="612">
        <v>194</v>
      </c>
      <c r="B213" s="585">
        <v>12</v>
      </c>
      <c r="C213" s="613" t="s">
        <v>2124</v>
      </c>
      <c r="D213" s="665" t="str">
        <f>MID(E213,1,1)</f>
        <v>2</v>
      </c>
      <c r="E213" s="613">
        <v>212</v>
      </c>
      <c r="F213" s="614" t="s">
        <v>385</v>
      </c>
      <c r="G213" s="572">
        <v>6564</v>
      </c>
      <c r="H213" s="615"/>
      <c r="I213" s="616"/>
      <c r="J213" s="617"/>
      <c r="K213" s="617"/>
      <c r="L213" s="615"/>
      <c r="M213" s="616"/>
      <c r="N213" s="615"/>
      <c r="O213" s="616"/>
      <c r="P213" s="615"/>
      <c r="Q213" s="618">
        <f t="shared" si="12"/>
        <v>6564</v>
      </c>
      <c r="R213" s="657"/>
    </row>
    <row r="214" spans="1:18" s="619" customFormat="1" ht="14.45" customHeight="1" x14ac:dyDescent="0.25">
      <c r="A214" s="612">
        <v>195</v>
      </c>
      <c r="B214" s="585">
        <v>12</v>
      </c>
      <c r="C214" s="613" t="s">
        <v>2124</v>
      </c>
      <c r="D214" s="665" t="str">
        <f>MID(E214,1,1)</f>
        <v>3</v>
      </c>
      <c r="E214" s="613">
        <v>315</v>
      </c>
      <c r="F214" s="614" t="s">
        <v>452</v>
      </c>
      <c r="G214" s="572">
        <v>6564</v>
      </c>
      <c r="H214" s="615"/>
      <c r="I214" s="616"/>
      <c r="J214" s="617"/>
      <c r="K214" s="617"/>
      <c r="L214" s="615"/>
      <c r="M214" s="616"/>
      <c r="N214" s="615"/>
      <c r="O214" s="616"/>
      <c r="P214" s="615"/>
      <c r="Q214" s="618">
        <f t="shared" si="12"/>
        <v>6564</v>
      </c>
      <c r="R214" s="657"/>
    </row>
    <row r="215" spans="1:18" s="619" customFormat="1" ht="14.45" customHeight="1" x14ac:dyDescent="0.25">
      <c r="A215" s="612">
        <v>196</v>
      </c>
      <c r="B215" s="585">
        <v>12</v>
      </c>
      <c r="C215" s="613" t="s">
        <v>2124</v>
      </c>
      <c r="D215" s="665" t="str">
        <f>MID(E215,1,1)</f>
        <v>3</v>
      </c>
      <c r="E215" s="613">
        <v>375</v>
      </c>
      <c r="F215" s="614" t="s">
        <v>510</v>
      </c>
      <c r="G215" s="572">
        <v>4920</v>
      </c>
      <c r="H215" s="615"/>
      <c r="I215" s="616"/>
      <c r="J215" s="617"/>
      <c r="K215" s="617"/>
      <c r="L215" s="615"/>
      <c r="M215" s="616"/>
      <c r="N215" s="615"/>
      <c r="O215" s="616"/>
      <c r="P215" s="615"/>
      <c r="Q215" s="618">
        <f t="shared" si="12"/>
        <v>4920</v>
      </c>
      <c r="R215" s="657"/>
    </row>
    <row r="216" spans="1:18" s="619" customFormat="1" ht="14.45" customHeight="1" x14ac:dyDescent="0.25">
      <c r="A216" s="612">
        <v>197</v>
      </c>
      <c r="B216" s="585">
        <v>13</v>
      </c>
      <c r="C216" s="613" t="s">
        <v>1820</v>
      </c>
      <c r="D216" s="665">
        <v>1</v>
      </c>
      <c r="E216" s="613">
        <v>113</v>
      </c>
      <c r="F216" s="614" t="s">
        <v>349</v>
      </c>
      <c r="G216" s="572">
        <v>661210.00559999992</v>
      </c>
      <c r="H216" s="615"/>
      <c r="I216" s="616"/>
      <c r="J216" s="617"/>
      <c r="K216" s="617"/>
      <c r="L216" s="615"/>
      <c r="M216" s="616"/>
      <c r="N216" s="615"/>
      <c r="O216" s="616"/>
      <c r="P216" s="615"/>
      <c r="Q216" s="618">
        <f t="shared" si="12"/>
        <v>661210.00559999992</v>
      </c>
      <c r="R216" s="657"/>
    </row>
    <row r="217" spans="1:18" s="619" customFormat="1" ht="14.45" customHeight="1" x14ac:dyDescent="0.25">
      <c r="A217" s="612">
        <v>198</v>
      </c>
      <c r="B217" s="585">
        <v>13</v>
      </c>
      <c r="C217" s="613" t="s">
        <v>1820</v>
      </c>
      <c r="D217" s="665">
        <v>1</v>
      </c>
      <c r="E217" s="613">
        <v>132</v>
      </c>
      <c r="F217" s="622" t="s">
        <v>358</v>
      </c>
      <c r="G217" s="572">
        <v>99634.602782691029</v>
      </c>
      <c r="H217" s="615"/>
      <c r="I217" s="616"/>
      <c r="J217" s="617"/>
      <c r="K217" s="617"/>
      <c r="L217" s="615"/>
      <c r="M217" s="616"/>
      <c r="N217" s="615"/>
      <c r="O217" s="616"/>
      <c r="P217" s="615"/>
      <c r="Q217" s="618">
        <f t="shared" si="12"/>
        <v>99634.602782691029</v>
      </c>
      <c r="R217" s="657"/>
    </row>
    <row r="218" spans="1:18" s="619" customFormat="1" ht="14.45" customHeight="1" x14ac:dyDescent="0.25">
      <c r="A218" s="612">
        <v>199</v>
      </c>
      <c r="B218" s="585">
        <v>13</v>
      </c>
      <c r="C218" s="613" t="s">
        <v>1820</v>
      </c>
      <c r="D218" s="665" t="str">
        <f>MID(E218,1,1)</f>
        <v>2</v>
      </c>
      <c r="E218" s="613">
        <v>211</v>
      </c>
      <c r="F218" s="621" t="s">
        <v>384</v>
      </c>
      <c r="G218" s="572">
        <v>9960</v>
      </c>
      <c r="H218" s="615"/>
      <c r="I218" s="616">
        <v>0</v>
      </c>
      <c r="J218" s="617">
        <v>0</v>
      </c>
      <c r="K218" s="617">
        <v>0</v>
      </c>
      <c r="L218" s="615">
        <v>0</v>
      </c>
      <c r="M218" s="616">
        <v>0</v>
      </c>
      <c r="N218" s="615">
        <v>0</v>
      </c>
      <c r="O218" s="616">
        <v>0</v>
      </c>
      <c r="P218" s="615">
        <v>0</v>
      </c>
      <c r="Q218" s="618">
        <f t="shared" si="12"/>
        <v>9960</v>
      </c>
      <c r="R218" s="657"/>
    </row>
    <row r="219" spans="1:18" s="619" customFormat="1" ht="14.45" customHeight="1" x14ac:dyDescent="0.25">
      <c r="A219" s="612">
        <v>200</v>
      </c>
      <c r="B219" s="585">
        <v>13</v>
      </c>
      <c r="C219" s="613" t="s">
        <v>1820</v>
      </c>
      <c r="D219" s="665" t="str">
        <f>MID(E219,1,1)</f>
        <v>2</v>
      </c>
      <c r="E219" s="613">
        <v>213</v>
      </c>
      <c r="F219" s="621" t="s">
        <v>386</v>
      </c>
      <c r="G219" s="572">
        <v>5760</v>
      </c>
      <c r="H219" s="615"/>
      <c r="I219" s="616">
        <v>0</v>
      </c>
      <c r="J219" s="617">
        <v>0</v>
      </c>
      <c r="K219" s="617">
        <v>0</v>
      </c>
      <c r="L219" s="615">
        <v>0</v>
      </c>
      <c r="M219" s="616">
        <v>0</v>
      </c>
      <c r="N219" s="615">
        <v>0</v>
      </c>
      <c r="O219" s="616">
        <v>0</v>
      </c>
      <c r="P219" s="615">
        <v>0</v>
      </c>
      <c r="Q219" s="618">
        <f t="shared" si="12"/>
        <v>5760</v>
      </c>
      <c r="R219" s="657"/>
    </row>
    <row r="220" spans="1:18" s="619" customFormat="1" ht="14.45" customHeight="1" x14ac:dyDescent="0.25">
      <c r="A220" s="612">
        <v>201</v>
      </c>
      <c r="B220" s="585">
        <v>13</v>
      </c>
      <c r="C220" s="613" t="s">
        <v>1820</v>
      </c>
      <c r="D220" s="665">
        <v>2</v>
      </c>
      <c r="E220" s="613">
        <v>218</v>
      </c>
      <c r="F220" s="621" t="s">
        <v>391</v>
      </c>
      <c r="G220" s="572">
        <v>100000</v>
      </c>
      <c r="H220" s="615"/>
      <c r="I220" s="616"/>
      <c r="J220" s="617"/>
      <c r="K220" s="617"/>
      <c r="L220" s="615"/>
      <c r="M220" s="616"/>
      <c r="N220" s="615"/>
      <c r="O220" s="616"/>
      <c r="P220" s="615"/>
      <c r="Q220" s="618">
        <f t="shared" si="12"/>
        <v>100000</v>
      </c>
      <c r="R220" s="657"/>
    </row>
    <row r="221" spans="1:18" s="619" customFormat="1" ht="14.45" customHeight="1" x14ac:dyDescent="0.25">
      <c r="A221" s="612">
        <v>202</v>
      </c>
      <c r="B221" s="585">
        <v>13</v>
      </c>
      <c r="C221" s="613" t="s">
        <v>1820</v>
      </c>
      <c r="D221" s="665" t="str">
        <f t="shared" ref="D221:D228" si="13">MID(E221,1,1)</f>
        <v>2</v>
      </c>
      <c r="E221" s="613">
        <v>261</v>
      </c>
      <c r="F221" s="614" t="s">
        <v>425</v>
      </c>
      <c r="G221" s="572">
        <v>7200</v>
      </c>
      <c r="H221" s="615"/>
      <c r="I221" s="616">
        <v>0</v>
      </c>
      <c r="J221" s="617">
        <v>0</v>
      </c>
      <c r="K221" s="617">
        <v>0</v>
      </c>
      <c r="L221" s="615">
        <v>0</v>
      </c>
      <c r="M221" s="616">
        <v>0</v>
      </c>
      <c r="N221" s="615">
        <v>0</v>
      </c>
      <c r="O221" s="616">
        <v>0</v>
      </c>
      <c r="P221" s="615">
        <v>0</v>
      </c>
      <c r="Q221" s="618">
        <f t="shared" si="12"/>
        <v>7200</v>
      </c>
      <c r="R221" s="657"/>
    </row>
    <row r="222" spans="1:18" s="619" customFormat="1" ht="14.45" customHeight="1" x14ac:dyDescent="0.25">
      <c r="A222" s="612">
        <v>203</v>
      </c>
      <c r="B222" s="585">
        <v>13</v>
      </c>
      <c r="C222" s="613" t="s">
        <v>1820</v>
      </c>
      <c r="D222" s="665" t="str">
        <f t="shared" si="13"/>
        <v>2</v>
      </c>
      <c r="E222" s="613">
        <v>294</v>
      </c>
      <c r="F222" s="614" t="s">
        <v>441</v>
      </c>
      <c r="G222" s="572">
        <v>2000</v>
      </c>
      <c r="H222" s="615"/>
      <c r="I222" s="616">
        <v>0</v>
      </c>
      <c r="J222" s="617">
        <v>0</v>
      </c>
      <c r="K222" s="617">
        <v>0</v>
      </c>
      <c r="L222" s="615">
        <v>0</v>
      </c>
      <c r="M222" s="616">
        <v>0</v>
      </c>
      <c r="N222" s="615">
        <v>0</v>
      </c>
      <c r="O222" s="616">
        <v>0</v>
      </c>
      <c r="P222" s="615">
        <v>0</v>
      </c>
      <c r="Q222" s="618">
        <f t="shared" si="12"/>
        <v>2000</v>
      </c>
      <c r="R222" s="657"/>
    </row>
    <row r="223" spans="1:18" s="619" customFormat="1" ht="14.45" customHeight="1" x14ac:dyDescent="0.25">
      <c r="A223" s="612">
        <v>204</v>
      </c>
      <c r="B223" s="585">
        <v>13</v>
      </c>
      <c r="C223" s="613" t="s">
        <v>1820</v>
      </c>
      <c r="D223" s="665" t="str">
        <f t="shared" si="13"/>
        <v>3</v>
      </c>
      <c r="E223" s="613">
        <v>318</v>
      </c>
      <c r="F223" s="614" t="s">
        <v>455</v>
      </c>
      <c r="G223" s="572">
        <v>2640</v>
      </c>
      <c r="H223" s="615"/>
      <c r="I223" s="616">
        <v>0</v>
      </c>
      <c r="J223" s="617">
        <v>0</v>
      </c>
      <c r="K223" s="617">
        <v>0</v>
      </c>
      <c r="L223" s="615">
        <v>0</v>
      </c>
      <c r="M223" s="616">
        <v>0</v>
      </c>
      <c r="N223" s="615">
        <v>0</v>
      </c>
      <c r="O223" s="616">
        <v>0</v>
      </c>
      <c r="P223" s="615">
        <v>0</v>
      </c>
      <c r="Q223" s="618">
        <f t="shared" si="12"/>
        <v>2640</v>
      </c>
      <c r="R223" s="657"/>
    </row>
    <row r="224" spans="1:18" s="619" customFormat="1" ht="14.45" customHeight="1" x14ac:dyDescent="0.25">
      <c r="A224" s="612">
        <v>205</v>
      </c>
      <c r="B224" s="585">
        <v>13</v>
      </c>
      <c r="C224" s="613" t="s">
        <v>1820</v>
      </c>
      <c r="D224" s="665" t="str">
        <f t="shared" si="13"/>
        <v>3</v>
      </c>
      <c r="E224" s="613">
        <v>353</v>
      </c>
      <c r="F224" s="614" t="s">
        <v>490</v>
      </c>
      <c r="G224" s="572">
        <v>8000</v>
      </c>
      <c r="H224" s="615"/>
      <c r="I224" s="616">
        <v>0</v>
      </c>
      <c r="J224" s="617">
        <v>0</v>
      </c>
      <c r="K224" s="617">
        <v>0</v>
      </c>
      <c r="L224" s="615">
        <v>0</v>
      </c>
      <c r="M224" s="616">
        <v>0</v>
      </c>
      <c r="N224" s="615">
        <v>0</v>
      </c>
      <c r="O224" s="616">
        <v>0</v>
      </c>
      <c r="P224" s="615">
        <v>0</v>
      </c>
      <c r="Q224" s="618">
        <f t="shared" si="12"/>
        <v>8000</v>
      </c>
      <c r="R224" s="657"/>
    </row>
    <row r="225" spans="1:18" s="619" customFormat="1" ht="14.45" customHeight="1" x14ac:dyDescent="0.25">
      <c r="A225" s="612">
        <v>206</v>
      </c>
      <c r="B225" s="585">
        <v>13</v>
      </c>
      <c r="C225" s="613" t="s">
        <v>1820</v>
      </c>
      <c r="D225" s="665" t="str">
        <f t="shared" si="13"/>
        <v>3</v>
      </c>
      <c r="E225" s="613">
        <v>361</v>
      </c>
      <c r="F225" s="614" t="s">
        <v>498</v>
      </c>
      <c r="G225" s="572">
        <v>3000</v>
      </c>
      <c r="H225" s="615"/>
      <c r="I225" s="616">
        <v>0</v>
      </c>
      <c r="J225" s="617">
        <v>0</v>
      </c>
      <c r="K225" s="617">
        <v>0</v>
      </c>
      <c r="L225" s="615">
        <v>0</v>
      </c>
      <c r="M225" s="616">
        <v>0</v>
      </c>
      <c r="N225" s="615">
        <v>0</v>
      </c>
      <c r="O225" s="616">
        <v>0</v>
      </c>
      <c r="P225" s="615">
        <v>0</v>
      </c>
      <c r="Q225" s="618">
        <f t="shared" si="12"/>
        <v>3000</v>
      </c>
      <c r="R225" s="657"/>
    </row>
    <row r="226" spans="1:18" s="619" customFormat="1" ht="14.45" customHeight="1" x14ac:dyDescent="0.25">
      <c r="A226" s="612">
        <v>207</v>
      </c>
      <c r="B226" s="585">
        <v>13</v>
      </c>
      <c r="C226" s="613" t="s">
        <v>1820</v>
      </c>
      <c r="D226" s="665" t="str">
        <f t="shared" si="13"/>
        <v>3</v>
      </c>
      <c r="E226" s="613">
        <v>372</v>
      </c>
      <c r="F226" s="614" t="s">
        <v>507</v>
      </c>
      <c r="G226" s="572">
        <v>2400</v>
      </c>
      <c r="H226" s="615"/>
      <c r="I226" s="616">
        <v>0</v>
      </c>
      <c r="J226" s="617">
        <v>0</v>
      </c>
      <c r="K226" s="617">
        <v>0</v>
      </c>
      <c r="L226" s="615">
        <v>0</v>
      </c>
      <c r="M226" s="616">
        <v>0</v>
      </c>
      <c r="N226" s="615">
        <v>0</v>
      </c>
      <c r="O226" s="616">
        <v>0</v>
      </c>
      <c r="P226" s="615">
        <v>0</v>
      </c>
      <c r="Q226" s="618">
        <f t="shared" si="12"/>
        <v>2400</v>
      </c>
      <c r="R226" s="657"/>
    </row>
    <row r="227" spans="1:18" s="619" customFormat="1" ht="14.45" customHeight="1" x14ac:dyDescent="0.25">
      <c r="A227" s="612">
        <v>208</v>
      </c>
      <c r="B227" s="585">
        <v>13</v>
      </c>
      <c r="C227" s="613" t="s">
        <v>1820</v>
      </c>
      <c r="D227" s="665" t="str">
        <f t="shared" si="13"/>
        <v>3</v>
      </c>
      <c r="E227" s="613">
        <v>375</v>
      </c>
      <c r="F227" s="614" t="s">
        <v>510</v>
      </c>
      <c r="G227" s="572">
        <v>3000</v>
      </c>
      <c r="H227" s="615"/>
      <c r="I227" s="616">
        <v>0</v>
      </c>
      <c r="J227" s="617">
        <v>0</v>
      </c>
      <c r="K227" s="617">
        <v>0</v>
      </c>
      <c r="L227" s="615">
        <v>0</v>
      </c>
      <c r="M227" s="616">
        <v>0</v>
      </c>
      <c r="N227" s="615">
        <v>0</v>
      </c>
      <c r="O227" s="616">
        <v>0</v>
      </c>
      <c r="P227" s="615">
        <v>0</v>
      </c>
      <c r="Q227" s="618">
        <f t="shared" si="12"/>
        <v>3000</v>
      </c>
      <c r="R227" s="657"/>
    </row>
    <row r="228" spans="1:18" s="619" customFormat="1" ht="14.45" customHeight="1" x14ac:dyDescent="0.25">
      <c r="A228" s="612">
        <v>209</v>
      </c>
      <c r="B228" s="585">
        <v>13</v>
      </c>
      <c r="C228" s="613" t="s">
        <v>1820</v>
      </c>
      <c r="D228" s="665" t="str">
        <f t="shared" si="13"/>
        <v>5</v>
      </c>
      <c r="E228" s="613">
        <v>519</v>
      </c>
      <c r="F228" s="614" t="s">
        <v>593</v>
      </c>
      <c r="G228" s="572">
        <v>3600</v>
      </c>
      <c r="H228" s="615"/>
      <c r="I228" s="616">
        <v>0</v>
      </c>
      <c r="J228" s="617">
        <v>0</v>
      </c>
      <c r="K228" s="617">
        <v>0</v>
      </c>
      <c r="L228" s="615">
        <v>0</v>
      </c>
      <c r="M228" s="616">
        <v>0</v>
      </c>
      <c r="N228" s="615">
        <v>0</v>
      </c>
      <c r="O228" s="616">
        <v>0</v>
      </c>
      <c r="P228" s="615">
        <v>0</v>
      </c>
      <c r="Q228" s="618">
        <f t="shared" si="12"/>
        <v>3600</v>
      </c>
      <c r="R228" s="657"/>
    </row>
    <row r="229" spans="1:18" s="619" customFormat="1" ht="14.45" customHeight="1" x14ac:dyDescent="0.25">
      <c r="A229" s="612">
        <v>210</v>
      </c>
      <c r="B229" s="585">
        <v>14</v>
      </c>
      <c r="C229" s="613" t="s">
        <v>1814</v>
      </c>
      <c r="D229" s="665">
        <v>1</v>
      </c>
      <c r="E229" s="613">
        <v>113</v>
      </c>
      <c r="F229" s="614" t="s">
        <v>349</v>
      </c>
      <c r="G229" s="572">
        <v>3947781.3096000007</v>
      </c>
      <c r="H229" s="615"/>
      <c r="I229" s="616"/>
      <c r="J229" s="617"/>
      <c r="K229" s="617"/>
      <c r="L229" s="615"/>
      <c r="M229" s="616"/>
      <c r="N229" s="615"/>
      <c r="O229" s="616"/>
      <c r="P229" s="615"/>
      <c r="Q229" s="618">
        <f t="shared" si="12"/>
        <v>3947781.3096000007</v>
      </c>
      <c r="R229" s="657"/>
    </row>
    <row r="230" spans="1:18" s="619" customFormat="1" ht="14.45" customHeight="1" x14ac:dyDescent="0.25">
      <c r="A230" s="612">
        <v>211</v>
      </c>
      <c r="B230" s="585">
        <v>14</v>
      </c>
      <c r="C230" s="613" t="s">
        <v>1814</v>
      </c>
      <c r="D230" s="665">
        <v>1</v>
      </c>
      <c r="E230" s="613">
        <v>113</v>
      </c>
      <c r="F230" s="614" t="s">
        <v>349</v>
      </c>
      <c r="G230" s="572">
        <v>769151</v>
      </c>
      <c r="H230" s="615"/>
      <c r="I230" s="616"/>
      <c r="J230" s="617"/>
      <c r="K230" s="617"/>
      <c r="L230" s="615"/>
      <c r="M230" s="616"/>
      <c r="N230" s="615"/>
      <c r="O230" s="616"/>
      <c r="P230" s="615"/>
      <c r="Q230" s="618">
        <f t="shared" si="12"/>
        <v>769151</v>
      </c>
      <c r="R230" s="657"/>
    </row>
    <row r="231" spans="1:18" s="619" customFormat="1" ht="14.45" customHeight="1" x14ac:dyDescent="0.25">
      <c r="A231" s="612">
        <v>212</v>
      </c>
      <c r="B231" s="585">
        <v>14</v>
      </c>
      <c r="C231" s="613" t="s">
        <v>1814</v>
      </c>
      <c r="D231" s="665">
        <v>1</v>
      </c>
      <c r="E231" s="613">
        <v>122</v>
      </c>
      <c r="F231" s="620" t="s">
        <v>353</v>
      </c>
      <c r="G231" s="572">
        <v>238395.8676</v>
      </c>
      <c r="H231" s="615"/>
      <c r="I231" s="616"/>
      <c r="J231" s="617"/>
      <c r="K231" s="617"/>
      <c r="L231" s="615"/>
      <c r="M231" s="616"/>
      <c r="N231" s="615"/>
      <c r="O231" s="616"/>
      <c r="P231" s="615"/>
      <c r="Q231" s="618">
        <f t="shared" si="12"/>
        <v>238395.8676</v>
      </c>
      <c r="R231" s="657"/>
    </row>
    <row r="232" spans="1:18" s="619" customFormat="1" ht="14.45" customHeight="1" x14ac:dyDescent="0.25">
      <c r="A232" s="612">
        <v>213</v>
      </c>
      <c r="B232" s="585">
        <v>14</v>
      </c>
      <c r="C232" s="613" t="s">
        <v>1814</v>
      </c>
      <c r="D232" s="665">
        <v>1</v>
      </c>
      <c r="E232" s="613">
        <v>132</v>
      </c>
      <c r="F232" s="620" t="s">
        <v>358</v>
      </c>
      <c r="G232" s="572">
        <v>594872.46007114532</v>
      </c>
      <c r="H232" s="615"/>
      <c r="I232" s="616"/>
      <c r="J232" s="617"/>
      <c r="K232" s="617"/>
      <c r="L232" s="615"/>
      <c r="M232" s="616"/>
      <c r="N232" s="615"/>
      <c r="O232" s="616"/>
      <c r="P232" s="615"/>
      <c r="Q232" s="618">
        <f t="shared" si="12"/>
        <v>594872.46007114532</v>
      </c>
      <c r="R232" s="657"/>
    </row>
    <row r="233" spans="1:18" s="619" customFormat="1" ht="14.45" customHeight="1" x14ac:dyDescent="0.25">
      <c r="A233" s="612">
        <v>214</v>
      </c>
      <c r="B233" s="585">
        <v>14</v>
      </c>
      <c r="C233" s="613" t="s">
        <v>1814</v>
      </c>
      <c r="D233" s="665">
        <v>1</v>
      </c>
      <c r="E233" s="613">
        <v>132</v>
      </c>
      <c r="F233" s="620" t="s">
        <v>358</v>
      </c>
      <c r="G233" s="572">
        <v>35922.743715602664</v>
      </c>
      <c r="H233" s="615"/>
      <c r="I233" s="616"/>
      <c r="J233" s="617"/>
      <c r="K233" s="617"/>
      <c r="L233" s="615"/>
      <c r="M233" s="616"/>
      <c r="N233" s="615"/>
      <c r="O233" s="616"/>
      <c r="P233" s="615"/>
      <c r="Q233" s="618">
        <f t="shared" si="12"/>
        <v>35922.743715602664</v>
      </c>
      <c r="R233" s="657"/>
    </row>
    <row r="234" spans="1:18" s="619" customFormat="1" ht="14.45" customHeight="1" x14ac:dyDescent="0.25">
      <c r="A234" s="612">
        <v>215</v>
      </c>
      <c r="B234" s="585">
        <v>14</v>
      </c>
      <c r="C234" s="613" t="s">
        <v>1814</v>
      </c>
      <c r="D234" s="665">
        <v>1</v>
      </c>
      <c r="E234" s="613">
        <v>132</v>
      </c>
      <c r="F234" s="620" t="s">
        <v>358</v>
      </c>
      <c r="G234" s="572">
        <v>115899.72</v>
      </c>
      <c r="H234" s="615"/>
      <c r="I234" s="616"/>
      <c r="J234" s="617"/>
      <c r="K234" s="617"/>
      <c r="L234" s="615"/>
      <c r="M234" s="616"/>
      <c r="N234" s="615"/>
      <c r="O234" s="616"/>
      <c r="P234" s="615"/>
      <c r="Q234" s="618">
        <f t="shared" si="12"/>
        <v>115899.72</v>
      </c>
      <c r="R234" s="657"/>
    </row>
    <row r="235" spans="1:18" s="619" customFormat="1" x14ac:dyDescent="0.25">
      <c r="A235" s="612">
        <v>216</v>
      </c>
      <c r="B235" s="585">
        <v>14</v>
      </c>
      <c r="C235" s="613" t="s">
        <v>1814</v>
      </c>
      <c r="D235" s="665" t="str">
        <f t="shared" ref="D235:D264" si="14">MID(E235,1,1)</f>
        <v>2</v>
      </c>
      <c r="E235" s="613">
        <v>242</v>
      </c>
      <c r="F235" s="614" t="s">
        <v>408</v>
      </c>
      <c r="G235" s="572">
        <v>400000</v>
      </c>
      <c r="H235" s="615"/>
      <c r="I235" s="616">
        <v>0</v>
      </c>
      <c r="J235" s="617">
        <v>0</v>
      </c>
      <c r="K235" s="617">
        <v>0</v>
      </c>
      <c r="L235" s="615">
        <v>0</v>
      </c>
      <c r="M235" s="616">
        <v>0</v>
      </c>
      <c r="N235" s="615">
        <v>0</v>
      </c>
      <c r="O235" s="616">
        <v>0</v>
      </c>
      <c r="P235" s="615">
        <v>0</v>
      </c>
      <c r="Q235" s="618">
        <f t="shared" si="12"/>
        <v>400000</v>
      </c>
      <c r="R235" s="657"/>
    </row>
    <row r="236" spans="1:18" s="619" customFormat="1" ht="14.45" customHeight="1" x14ac:dyDescent="0.25">
      <c r="A236" s="612">
        <v>217</v>
      </c>
      <c r="B236" s="585">
        <v>14</v>
      </c>
      <c r="C236" s="613" t="s">
        <v>1814</v>
      </c>
      <c r="D236" s="665" t="str">
        <f t="shared" si="14"/>
        <v>2</v>
      </c>
      <c r="E236" s="613">
        <v>243</v>
      </c>
      <c r="F236" s="614" t="s">
        <v>409</v>
      </c>
      <c r="G236" s="572">
        <v>10000</v>
      </c>
      <c r="H236" s="615"/>
      <c r="I236" s="616">
        <v>0</v>
      </c>
      <c r="J236" s="617">
        <v>0</v>
      </c>
      <c r="K236" s="617">
        <v>0</v>
      </c>
      <c r="L236" s="615">
        <v>0</v>
      </c>
      <c r="M236" s="616">
        <v>0</v>
      </c>
      <c r="N236" s="615">
        <v>0</v>
      </c>
      <c r="O236" s="616">
        <v>0</v>
      </c>
      <c r="P236" s="615">
        <v>0</v>
      </c>
      <c r="Q236" s="618">
        <f t="shared" si="12"/>
        <v>10000</v>
      </c>
      <c r="R236" s="657"/>
    </row>
    <row r="237" spans="1:18" s="619" customFormat="1" ht="14.45" customHeight="1" x14ac:dyDescent="0.25">
      <c r="A237" s="612">
        <v>218</v>
      </c>
      <c r="B237" s="585">
        <v>14</v>
      </c>
      <c r="C237" s="613" t="s">
        <v>1814</v>
      </c>
      <c r="D237" s="665" t="str">
        <f t="shared" si="14"/>
        <v>2</v>
      </c>
      <c r="E237" s="613">
        <v>244</v>
      </c>
      <c r="F237" s="614" t="s">
        <v>410</v>
      </c>
      <c r="G237" s="572">
        <v>50000</v>
      </c>
      <c r="H237" s="615"/>
      <c r="I237" s="616">
        <v>0</v>
      </c>
      <c r="J237" s="617">
        <v>0</v>
      </c>
      <c r="K237" s="617">
        <v>0</v>
      </c>
      <c r="L237" s="615">
        <v>0</v>
      </c>
      <c r="M237" s="616">
        <v>0</v>
      </c>
      <c r="N237" s="615">
        <v>0</v>
      </c>
      <c r="O237" s="616">
        <v>0</v>
      </c>
      <c r="P237" s="615">
        <v>0</v>
      </c>
      <c r="Q237" s="618">
        <f t="shared" si="12"/>
        <v>50000</v>
      </c>
      <c r="R237" s="657"/>
    </row>
    <row r="238" spans="1:18" s="619" customFormat="1" ht="14.45" customHeight="1" x14ac:dyDescent="0.25">
      <c r="A238" s="612">
        <v>219</v>
      </c>
      <c r="B238" s="585">
        <v>14</v>
      </c>
      <c r="C238" s="613" t="s">
        <v>1814</v>
      </c>
      <c r="D238" s="665" t="str">
        <f t="shared" si="14"/>
        <v>2</v>
      </c>
      <c r="E238" s="613">
        <v>245</v>
      </c>
      <c r="F238" s="614" t="s">
        <v>411</v>
      </c>
      <c r="G238" s="572">
        <v>10000</v>
      </c>
      <c r="H238" s="615"/>
      <c r="I238" s="616">
        <v>0</v>
      </c>
      <c r="J238" s="617">
        <v>0</v>
      </c>
      <c r="K238" s="617">
        <v>0</v>
      </c>
      <c r="L238" s="615">
        <v>0</v>
      </c>
      <c r="M238" s="616">
        <v>0</v>
      </c>
      <c r="N238" s="615">
        <v>0</v>
      </c>
      <c r="O238" s="616">
        <v>0</v>
      </c>
      <c r="P238" s="615">
        <v>0</v>
      </c>
      <c r="Q238" s="618">
        <f t="shared" si="12"/>
        <v>10000</v>
      </c>
      <c r="R238" s="657"/>
    </row>
    <row r="239" spans="1:18" s="619" customFormat="1" ht="14.45" customHeight="1" x14ac:dyDescent="0.25">
      <c r="A239" s="612">
        <v>220</v>
      </c>
      <c r="B239" s="585">
        <v>14</v>
      </c>
      <c r="C239" s="613" t="s">
        <v>1814</v>
      </c>
      <c r="D239" s="665" t="str">
        <f t="shared" si="14"/>
        <v>2</v>
      </c>
      <c r="E239" s="613">
        <v>247</v>
      </c>
      <c r="F239" s="614" t="s">
        <v>413</v>
      </c>
      <c r="G239" s="572">
        <v>315000</v>
      </c>
      <c r="H239" s="615"/>
      <c r="I239" s="616">
        <v>0</v>
      </c>
      <c r="J239" s="617">
        <v>0</v>
      </c>
      <c r="K239" s="617">
        <v>0</v>
      </c>
      <c r="L239" s="615">
        <v>0</v>
      </c>
      <c r="M239" s="616">
        <v>0</v>
      </c>
      <c r="N239" s="615">
        <v>0</v>
      </c>
      <c r="O239" s="616">
        <v>0</v>
      </c>
      <c r="P239" s="615">
        <v>0</v>
      </c>
      <c r="Q239" s="618">
        <f t="shared" si="12"/>
        <v>315000</v>
      </c>
      <c r="R239" s="657"/>
    </row>
    <row r="240" spans="1:18" s="619" customFormat="1" ht="14.45" customHeight="1" x14ac:dyDescent="0.25">
      <c r="A240" s="612">
        <v>221</v>
      </c>
      <c r="B240" s="585">
        <v>14</v>
      </c>
      <c r="C240" s="613" t="s">
        <v>1814</v>
      </c>
      <c r="D240" s="665" t="str">
        <f t="shared" si="14"/>
        <v>2</v>
      </c>
      <c r="E240" s="613">
        <v>248</v>
      </c>
      <c r="F240" s="614" t="s">
        <v>414</v>
      </c>
      <c r="G240" s="572">
        <v>50000</v>
      </c>
      <c r="H240" s="615"/>
      <c r="I240" s="616">
        <v>0</v>
      </c>
      <c r="J240" s="617">
        <v>0</v>
      </c>
      <c r="K240" s="617">
        <v>0</v>
      </c>
      <c r="L240" s="615">
        <v>0</v>
      </c>
      <c r="M240" s="616">
        <v>0</v>
      </c>
      <c r="N240" s="615">
        <v>0</v>
      </c>
      <c r="O240" s="616">
        <v>0</v>
      </c>
      <c r="P240" s="615">
        <v>0</v>
      </c>
      <c r="Q240" s="618">
        <f t="shared" si="12"/>
        <v>50000</v>
      </c>
      <c r="R240" s="657"/>
    </row>
    <row r="241" spans="1:18" s="619" customFormat="1" ht="14.45" customHeight="1" x14ac:dyDescent="0.25">
      <c r="A241" s="612">
        <v>222</v>
      </c>
      <c r="B241" s="585">
        <v>14</v>
      </c>
      <c r="C241" s="613" t="s">
        <v>1814</v>
      </c>
      <c r="D241" s="665" t="str">
        <f t="shared" si="14"/>
        <v>2</v>
      </c>
      <c r="E241" s="613">
        <v>249</v>
      </c>
      <c r="F241" s="614" t="s">
        <v>415</v>
      </c>
      <c r="G241" s="572">
        <v>350000</v>
      </c>
      <c r="H241" s="615"/>
      <c r="I241" s="616">
        <v>0</v>
      </c>
      <c r="J241" s="617">
        <v>0</v>
      </c>
      <c r="K241" s="617">
        <v>0</v>
      </c>
      <c r="L241" s="615">
        <v>0</v>
      </c>
      <c r="M241" s="616">
        <v>0</v>
      </c>
      <c r="N241" s="615">
        <v>0</v>
      </c>
      <c r="O241" s="616">
        <v>0</v>
      </c>
      <c r="P241" s="615">
        <v>0</v>
      </c>
      <c r="Q241" s="618">
        <f t="shared" si="12"/>
        <v>350000</v>
      </c>
      <c r="R241" s="657"/>
    </row>
    <row r="242" spans="1:18" s="619" customFormat="1" ht="14.45" customHeight="1" x14ac:dyDescent="0.25">
      <c r="A242" s="612">
        <v>223</v>
      </c>
      <c r="B242" s="585">
        <v>14</v>
      </c>
      <c r="C242" s="613" t="s">
        <v>1814</v>
      </c>
      <c r="D242" s="665" t="str">
        <f t="shared" si="14"/>
        <v>2</v>
      </c>
      <c r="E242" s="613">
        <v>261</v>
      </c>
      <c r="F242" s="614" t="s">
        <v>425</v>
      </c>
      <c r="G242" s="572">
        <v>1500000</v>
      </c>
      <c r="H242" s="615"/>
      <c r="I242" s="616">
        <v>0</v>
      </c>
      <c r="J242" s="617">
        <v>0</v>
      </c>
      <c r="K242" s="617">
        <v>0</v>
      </c>
      <c r="L242" s="615">
        <v>0</v>
      </c>
      <c r="M242" s="616">
        <v>0</v>
      </c>
      <c r="N242" s="615">
        <v>0</v>
      </c>
      <c r="O242" s="616">
        <v>0</v>
      </c>
      <c r="P242" s="615">
        <v>0</v>
      </c>
      <c r="Q242" s="618">
        <f t="shared" si="12"/>
        <v>1500000</v>
      </c>
      <c r="R242" s="657"/>
    </row>
    <row r="243" spans="1:18" s="619" customFormat="1" ht="14.45" customHeight="1" x14ac:dyDescent="0.25">
      <c r="A243" s="612">
        <v>224</v>
      </c>
      <c r="B243" s="585">
        <v>14</v>
      </c>
      <c r="C243" s="613" t="s">
        <v>1814</v>
      </c>
      <c r="D243" s="665" t="str">
        <f t="shared" si="14"/>
        <v>2</v>
      </c>
      <c r="E243" s="613">
        <v>272</v>
      </c>
      <c r="F243" s="614" t="s">
        <v>429</v>
      </c>
      <c r="G243" s="572">
        <v>50000</v>
      </c>
      <c r="H243" s="615"/>
      <c r="I243" s="616">
        <v>0</v>
      </c>
      <c r="J243" s="617">
        <v>0</v>
      </c>
      <c r="K243" s="617">
        <v>0</v>
      </c>
      <c r="L243" s="615">
        <v>0</v>
      </c>
      <c r="M243" s="616">
        <v>0</v>
      </c>
      <c r="N243" s="615">
        <v>0</v>
      </c>
      <c r="O243" s="616">
        <v>0</v>
      </c>
      <c r="P243" s="615">
        <v>0</v>
      </c>
      <c r="Q243" s="618">
        <f t="shared" si="12"/>
        <v>50000</v>
      </c>
      <c r="R243" s="657"/>
    </row>
    <row r="244" spans="1:18" s="619" customFormat="1" ht="14.45" customHeight="1" x14ac:dyDescent="0.25">
      <c r="A244" s="612">
        <v>225</v>
      </c>
      <c r="B244" s="585">
        <v>14</v>
      </c>
      <c r="C244" s="613" t="s">
        <v>1814</v>
      </c>
      <c r="D244" s="665" t="str">
        <f t="shared" si="14"/>
        <v>2</v>
      </c>
      <c r="E244" s="613">
        <v>291</v>
      </c>
      <c r="F244" s="614" t="s">
        <v>438</v>
      </c>
      <c r="G244" s="572">
        <v>120000</v>
      </c>
      <c r="H244" s="615"/>
      <c r="I244" s="616">
        <v>0</v>
      </c>
      <c r="J244" s="617">
        <v>0</v>
      </c>
      <c r="K244" s="617">
        <v>0</v>
      </c>
      <c r="L244" s="615">
        <v>0</v>
      </c>
      <c r="M244" s="616">
        <v>0</v>
      </c>
      <c r="N244" s="615">
        <v>0</v>
      </c>
      <c r="O244" s="616">
        <v>0</v>
      </c>
      <c r="P244" s="615">
        <v>0</v>
      </c>
      <c r="Q244" s="618">
        <f t="shared" si="12"/>
        <v>120000</v>
      </c>
      <c r="R244" s="657"/>
    </row>
    <row r="245" spans="1:18" s="619" customFormat="1" ht="14.45" customHeight="1" x14ac:dyDescent="0.25">
      <c r="A245" s="612">
        <v>226</v>
      </c>
      <c r="B245" s="585">
        <v>14</v>
      </c>
      <c r="C245" s="613" t="s">
        <v>1814</v>
      </c>
      <c r="D245" s="665" t="str">
        <f t="shared" si="14"/>
        <v>2</v>
      </c>
      <c r="E245" s="613">
        <v>296</v>
      </c>
      <c r="F245" s="614" t="s">
        <v>443</v>
      </c>
      <c r="G245" s="572">
        <v>300000</v>
      </c>
      <c r="H245" s="615"/>
      <c r="I245" s="616">
        <v>0</v>
      </c>
      <c r="J245" s="617">
        <v>0</v>
      </c>
      <c r="K245" s="617">
        <v>0</v>
      </c>
      <c r="L245" s="615">
        <v>0</v>
      </c>
      <c r="M245" s="616">
        <v>0</v>
      </c>
      <c r="N245" s="615">
        <v>0</v>
      </c>
      <c r="O245" s="616">
        <v>0</v>
      </c>
      <c r="P245" s="615">
        <v>0</v>
      </c>
      <c r="Q245" s="618">
        <f t="shared" si="12"/>
        <v>300000</v>
      </c>
      <c r="R245" s="657"/>
    </row>
    <row r="246" spans="1:18" s="619" customFormat="1" ht="14.45" customHeight="1" x14ac:dyDescent="0.25">
      <c r="A246" s="612">
        <v>227</v>
      </c>
      <c r="B246" s="585">
        <v>14</v>
      </c>
      <c r="C246" s="613" t="s">
        <v>1814</v>
      </c>
      <c r="D246" s="665" t="str">
        <f t="shared" si="14"/>
        <v>2</v>
      </c>
      <c r="E246" s="613">
        <v>298</v>
      </c>
      <c r="F246" s="614" t="s">
        <v>445</v>
      </c>
      <c r="G246" s="572">
        <v>500000</v>
      </c>
      <c r="H246" s="615"/>
      <c r="I246" s="616">
        <v>0</v>
      </c>
      <c r="J246" s="617">
        <v>0</v>
      </c>
      <c r="K246" s="617">
        <v>0</v>
      </c>
      <c r="L246" s="615">
        <v>0</v>
      </c>
      <c r="M246" s="616">
        <v>0</v>
      </c>
      <c r="N246" s="615">
        <v>0</v>
      </c>
      <c r="O246" s="616">
        <v>0</v>
      </c>
      <c r="P246" s="615">
        <v>0</v>
      </c>
      <c r="Q246" s="618">
        <f t="shared" si="12"/>
        <v>500000</v>
      </c>
      <c r="R246" s="657"/>
    </row>
    <row r="247" spans="1:18" s="619" customFormat="1" ht="14.45" customHeight="1" x14ac:dyDescent="0.25">
      <c r="A247" s="612">
        <v>228</v>
      </c>
      <c r="B247" s="585">
        <v>14</v>
      </c>
      <c r="C247" s="613" t="s">
        <v>1814</v>
      </c>
      <c r="D247" s="665" t="str">
        <f t="shared" si="14"/>
        <v>3</v>
      </c>
      <c r="E247" s="613">
        <v>326</v>
      </c>
      <c r="F247" s="614" t="s">
        <v>463</v>
      </c>
      <c r="G247" s="572">
        <v>360000</v>
      </c>
      <c r="H247" s="615"/>
      <c r="I247" s="616">
        <v>0</v>
      </c>
      <c r="J247" s="617">
        <v>0</v>
      </c>
      <c r="K247" s="617">
        <v>0</v>
      </c>
      <c r="L247" s="615">
        <v>0</v>
      </c>
      <c r="M247" s="616">
        <v>0</v>
      </c>
      <c r="N247" s="615">
        <v>0</v>
      </c>
      <c r="O247" s="616">
        <v>0</v>
      </c>
      <c r="P247" s="615">
        <v>0</v>
      </c>
      <c r="Q247" s="618">
        <f t="shared" si="12"/>
        <v>360000</v>
      </c>
      <c r="R247" s="657"/>
    </row>
    <row r="248" spans="1:18" s="619" customFormat="1" ht="14.45" customHeight="1" x14ac:dyDescent="0.25">
      <c r="A248" s="612">
        <v>229</v>
      </c>
      <c r="B248" s="585">
        <v>14</v>
      </c>
      <c r="C248" s="613" t="s">
        <v>1814</v>
      </c>
      <c r="D248" s="665" t="str">
        <f t="shared" si="14"/>
        <v>3</v>
      </c>
      <c r="E248" s="613">
        <v>357</v>
      </c>
      <c r="F248" s="614" t="s">
        <v>494</v>
      </c>
      <c r="G248" s="572">
        <v>300000</v>
      </c>
      <c r="H248" s="615"/>
      <c r="I248" s="616">
        <v>0</v>
      </c>
      <c r="J248" s="617">
        <v>0</v>
      </c>
      <c r="K248" s="617">
        <v>0</v>
      </c>
      <c r="L248" s="615">
        <v>0</v>
      </c>
      <c r="M248" s="616">
        <v>0</v>
      </c>
      <c r="N248" s="615">
        <v>0</v>
      </c>
      <c r="O248" s="616">
        <v>0</v>
      </c>
      <c r="P248" s="615">
        <v>0</v>
      </c>
      <c r="Q248" s="618">
        <f t="shared" si="12"/>
        <v>300000</v>
      </c>
      <c r="R248" s="657"/>
    </row>
    <row r="249" spans="1:18" s="619" customFormat="1" x14ac:dyDescent="0.25">
      <c r="A249" s="612">
        <v>230</v>
      </c>
      <c r="B249" s="585">
        <v>14</v>
      </c>
      <c r="C249" s="613" t="s">
        <v>1814</v>
      </c>
      <c r="D249" s="665" t="str">
        <f t="shared" si="14"/>
        <v>3</v>
      </c>
      <c r="E249" s="613">
        <v>375</v>
      </c>
      <c r="F249" s="614" t="s">
        <v>510</v>
      </c>
      <c r="G249" s="572">
        <v>15000</v>
      </c>
      <c r="H249" s="615"/>
      <c r="I249" s="616">
        <v>0</v>
      </c>
      <c r="J249" s="617">
        <v>0</v>
      </c>
      <c r="K249" s="617">
        <v>0</v>
      </c>
      <c r="L249" s="615">
        <v>0</v>
      </c>
      <c r="M249" s="616">
        <v>0</v>
      </c>
      <c r="N249" s="615">
        <v>0</v>
      </c>
      <c r="O249" s="616">
        <v>0</v>
      </c>
      <c r="P249" s="615">
        <v>0</v>
      </c>
      <c r="Q249" s="618">
        <f t="shared" si="12"/>
        <v>15000</v>
      </c>
      <c r="R249" s="657"/>
    </row>
    <row r="250" spans="1:18" s="619" customFormat="1" ht="14.45" customHeight="1" x14ac:dyDescent="0.25">
      <c r="A250" s="612">
        <v>231</v>
      </c>
      <c r="B250" s="585">
        <v>14</v>
      </c>
      <c r="C250" s="613" t="s">
        <v>1814</v>
      </c>
      <c r="D250" s="665" t="str">
        <f t="shared" si="14"/>
        <v>4</v>
      </c>
      <c r="E250" s="613">
        <v>441</v>
      </c>
      <c r="F250" s="614" t="s">
        <v>1940</v>
      </c>
      <c r="G250" s="572"/>
      <c r="H250" s="615"/>
      <c r="I250" s="616">
        <v>840000</v>
      </c>
      <c r="J250" s="617"/>
      <c r="K250" s="617"/>
      <c r="L250" s="615"/>
      <c r="M250" s="616"/>
      <c r="N250" s="615"/>
      <c r="O250" s="616"/>
      <c r="P250" s="615"/>
      <c r="Q250" s="618">
        <f t="shared" si="12"/>
        <v>840000</v>
      </c>
      <c r="R250" s="657"/>
    </row>
    <row r="251" spans="1:18" s="619" customFormat="1" ht="14.45" customHeight="1" x14ac:dyDescent="0.25">
      <c r="A251" s="612">
        <v>232</v>
      </c>
      <c r="B251" s="585">
        <v>14</v>
      </c>
      <c r="C251" s="613" t="s">
        <v>1814</v>
      </c>
      <c r="D251" s="665" t="str">
        <f t="shared" si="14"/>
        <v>4</v>
      </c>
      <c r="E251" s="613">
        <v>441</v>
      </c>
      <c r="F251" s="614" t="s">
        <v>1941</v>
      </c>
      <c r="G251" s="572"/>
      <c r="H251" s="615"/>
      <c r="I251" s="616">
        <v>150000</v>
      </c>
      <c r="J251" s="617"/>
      <c r="K251" s="617"/>
      <c r="L251" s="615"/>
      <c r="M251" s="616"/>
      <c r="N251" s="615"/>
      <c r="O251" s="616"/>
      <c r="P251" s="615"/>
      <c r="Q251" s="618">
        <f t="shared" si="12"/>
        <v>150000</v>
      </c>
      <c r="R251" s="657"/>
    </row>
    <row r="252" spans="1:18" s="619" customFormat="1" ht="14.45" customHeight="1" x14ac:dyDescent="0.25">
      <c r="A252" s="612">
        <v>233</v>
      </c>
      <c r="B252" s="585">
        <v>14</v>
      </c>
      <c r="C252" s="613" t="s">
        <v>1814</v>
      </c>
      <c r="D252" s="665" t="str">
        <f t="shared" si="14"/>
        <v>6</v>
      </c>
      <c r="E252" s="613">
        <v>611</v>
      </c>
      <c r="F252" s="621" t="s">
        <v>1942</v>
      </c>
      <c r="G252" s="572"/>
      <c r="H252" s="615"/>
      <c r="I252" s="616">
        <v>126000</v>
      </c>
      <c r="J252" s="617"/>
      <c r="K252" s="617"/>
      <c r="L252" s="615"/>
      <c r="M252" s="616"/>
      <c r="N252" s="615"/>
      <c r="O252" s="616"/>
      <c r="P252" s="615"/>
      <c r="Q252" s="618">
        <f t="shared" si="12"/>
        <v>126000</v>
      </c>
      <c r="R252" s="657"/>
    </row>
    <row r="253" spans="1:18" s="619" customFormat="1" ht="14.45" customHeight="1" x14ac:dyDescent="0.25">
      <c r="A253" s="612">
        <v>234</v>
      </c>
      <c r="B253" s="585">
        <v>14</v>
      </c>
      <c r="C253" s="613" t="s">
        <v>1814</v>
      </c>
      <c r="D253" s="665" t="str">
        <f t="shared" si="14"/>
        <v>6</v>
      </c>
      <c r="E253" s="613">
        <v>612</v>
      </c>
      <c r="F253" s="621" t="s">
        <v>1934</v>
      </c>
      <c r="G253" s="572"/>
      <c r="H253" s="615"/>
      <c r="I253" s="616"/>
      <c r="J253" s="617"/>
      <c r="K253" s="617"/>
      <c r="L253" s="615"/>
      <c r="M253" s="616"/>
      <c r="N253" s="615">
        <v>3000000</v>
      </c>
      <c r="O253" s="616"/>
      <c r="P253" s="615"/>
      <c r="Q253" s="618">
        <f t="shared" si="12"/>
        <v>3000000</v>
      </c>
      <c r="R253" s="657"/>
    </row>
    <row r="254" spans="1:18" s="619" customFormat="1" ht="14.45" customHeight="1" x14ac:dyDescent="0.25">
      <c r="A254" s="612">
        <v>235</v>
      </c>
      <c r="B254" s="585">
        <v>14</v>
      </c>
      <c r="C254" s="613" t="s">
        <v>1814</v>
      </c>
      <c r="D254" s="665" t="str">
        <f t="shared" si="14"/>
        <v>6</v>
      </c>
      <c r="E254" s="613">
        <v>612</v>
      </c>
      <c r="F254" s="621" t="s">
        <v>1945</v>
      </c>
      <c r="G254" s="572"/>
      <c r="H254" s="615"/>
      <c r="I254" s="616"/>
      <c r="J254" s="617"/>
      <c r="K254" s="617"/>
      <c r="L254" s="623">
        <v>450951</v>
      </c>
      <c r="M254" s="616"/>
      <c r="N254" s="615"/>
      <c r="O254" s="616"/>
      <c r="P254" s="615"/>
      <c r="Q254" s="618">
        <f t="shared" si="12"/>
        <v>450951</v>
      </c>
      <c r="R254" s="657"/>
    </row>
    <row r="255" spans="1:18" s="619" customFormat="1" ht="14.45" customHeight="1" x14ac:dyDescent="0.25">
      <c r="A255" s="612">
        <v>236</v>
      </c>
      <c r="B255" s="585">
        <v>14</v>
      </c>
      <c r="C255" s="613" t="s">
        <v>1814</v>
      </c>
      <c r="D255" s="665" t="str">
        <f t="shared" si="14"/>
        <v>6</v>
      </c>
      <c r="E255" s="613">
        <v>612</v>
      </c>
      <c r="F255" s="614" t="s">
        <v>1947</v>
      </c>
      <c r="G255" s="572"/>
      <c r="H255" s="615"/>
      <c r="I255" s="616"/>
      <c r="J255" s="617"/>
      <c r="K255" s="617"/>
      <c r="L255" s="615"/>
      <c r="M255" s="616"/>
      <c r="N255" s="615"/>
      <c r="O255" s="616">
        <v>3833333</v>
      </c>
      <c r="P255" s="615"/>
      <c r="Q255" s="618">
        <f t="shared" si="12"/>
        <v>3833333</v>
      </c>
      <c r="R255" s="657"/>
    </row>
    <row r="256" spans="1:18" s="619" customFormat="1" ht="14.45" customHeight="1" x14ac:dyDescent="0.25">
      <c r="A256" s="612">
        <v>237</v>
      </c>
      <c r="B256" s="585">
        <v>14</v>
      </c>
      <c r="C256" s="613" t="s">
        <v>1814</v>
      </c>
      <c r="D256" s="665" t="str">
        <f t="shared" si="14"/>
        <v>6</v>
      </c>
      <c r="E256" s="613">
        <v>613</v>
      </c>
      <c r="F256" s="614" t="s">
        <v>1935</v>
      </c>
      <c r="G256" s="572"/>
      <c r="H256" s="615"/>
      <c r="I256" s="616">
        <v>325000</v>
      </c>
      <c r="J256" s="617"/>
      <c r="K256" s="617"/>
      <c r="L256" s="615"/>
      <c r="M256" s="616"/>
      <c r="N256" s="615"/>
      <c r="O256" s="616"/>
      <c r="P256" s="615"/>
      <c r="Q256" s="618">
        <f t="shared" si="12"/>
        <v>325000</v>
      </c>
      <c r="R256" s="657"/>
    </row>
    <row r="257" spans="1:18" s="619" customFormat="1" ht="14.45" customHeight="1" x14ac:dyDescent="0.25">
      <c r="A257" s="612">
        <v>238</v>
      </c>
      <c r="B257" s="585">
        <v>14</v>
      </c>
      <c r="C257" s="613" t="s">
        <v>1814</v>
      </c>
      <c r="D257" s="665" t="str">
        <f t="shared" si="14"/>
        <v>6</v>
      </c>
      <c r="E257" s="613">
        <v>613</v>
      </c>
      <c r="F257" s="614" t="s">
        <v>1936</v>
      </c>
      <c r="G257" s="572"/>
      <c r="H257" s="615"/>
      <c r="I257" s="616">
        <v>180000</v>
      </c>
      <c r="J257" s="617"/>
      <c r="K257" s="617"/>
      <c r="L257" s="615"/>
      <c r="M257" s="616"/>
      <c r="N257" s="615"/>
      <c r="O257" s="616"/>
      <c r="P257" s="615"/>
      <c r="Q257" s="618">
        <f t="shared" si="12"/>
        <v>180000</v>
      </c>
      <c r="R257" s="657"/>
    </row>
    <row r="258" spans="1:18" s="619" customFormat="1" ht="14.45" customHeight="1" x14ac:dyDescent="0.25">
      <c r="A258" s="612">
        <v>239</v>
      </c>
      <c r="B258" s="585">
        <v>14</v>
      </c>
      <c r="C258" s="613" t="s">
        <v>1814</v>
      </c>
      <c r="D258" s="665" t="str">
        <f t="shared" si="14"/>
        <v>6</v>
      </c>
      <c r="E258" s="613">
        <v>613</v>
      </c>
      <c r="F258" s="614" t="s">
        <v>1937</v>
      </c>
      <c r="G258" s="572"/>
      <c r="H258" s="615"/>
      <c r="I258" s="616">
        <v>300000</v>
      </c>
      <c r="J258" s="617"/>
      <c r="K258" s="617"/>
      <c r="L258" s="615"/>
      <c r="M258" s="616"/>
      <c r="N258" s="615"/>
      <c r="O258" s="616"/>
      <c r="P258" s="615"/>
      <c r="Q258" s="618">
        <f t="shared" si="12"/>
        <v>300000</v>
      </c>
      <c r="R258" s="657"/>
    </row>
    <row r="259" spans="1:18" s="619" customFormat="1" ht="14.45" customHeight="1" x14ac:dyDescent="0.25">
      <c r="A259" s="612">
        <v>240</v>
      </c>
      <c r="B259" s="585">
        <v>14</v>
      </c>
      <c r="C259" s="613" t="s">
        <v>1814</v>
      </c>
      <c r="D259" s="665" t="str">
        <f t="shared" si="14"/>
        <v>6</v>
      </c>
      <c r="E259" s="613">
        <v>613</v>
      </c>
      <c r="F259" s="614" t="s">
        <v>1938</v>
      </c>
      <c r="G259" s="572"/>
      <c r="H259" s="615"/>
      <c r="I259" s="616">
        <v>250000</v>
      </c>
      <c r="J259" s="617"/>
      <c r="K259" s="617"/>
      <c r="L259" s="615"/>
      <c r="M259" s="616"/>
      <c r="N259" s="615"/>
      <c r="O259" s="616"/>
      <c r="P259" s="615"/>
      <c r="Q259" s="618">
        <f t="shared" si="12"/>
        <v>250000</v>
      </c>
      <c r="R259" s="657"/>
    </row>
    <row r="260" spans="1:18" s="619" customFormat="1" ht="14.45" customHeight="1" x14ac:dyDescent="0.25">
      <c r="A260" s="612">
        <v>241</v>
      </c>
      <c r="B260" s="585">
        <v>14</v>
      </c>
      <c r="C260" s="613" t="s">
        <v>1814</v>
      </c>
      <c r="D260" s="665" t="str">
        <f t="shared" si="14"/>
        <v>6</v>
      </c>
      <c r="E260" s="613">
        <v>613</v>
      </c>
      <c r="F260" s="614" t="s">
        <v>1939</v>
      </c>
      <c r="G260" s="572"/>
      <c r="H260" s="615"/>
      <c r="I260" s="616">
        <v>500000</v>
      </c>
      <c r="J260" s="617"/>
      <c r="K260" s="617"/>
      <c r="L260" s="615"/>
      <c r="M260" s="616"/>
      <c r="N260" s="615"/>
      <c r="O260" s="616"/>
      <c r="P260" s="615"/>
      <c r="Q260" s="618">
        <f t="shared" si="12"/>
        <v>500000</v>
      </c>
      <c r="R260" s="657"/>
    </row>
    <row r="261" spans="1:18" s="619" customFormat="1" ht="14.45" customHeight="1" x14ac:dyDescent="0.25">
      <c r="A261" s="612">
        <v>242</v>
      </c>
      <c r="B261" s="585">
        <v>14</v>
      </c>
      <c r="C261" s="613" t="s">
        <v>1814</v>
      </c>
      <c r="D261" s="665" t="str">
        <f t="shared" si="14"/>
        <v>6</v>
      </c>
      <c r="E261" s="613">
        <v>613</v>
      </c>
      <c r="F261" s="614" t="s">
        <v>1946</v>
      </c>
      <c r="G261" s="572"/>
      <c r="H261" s="615"/>
      <c r="I261" s="616"/>
      <c r="J261" s="617"/>
      <c r="K261" s="617"/>
      <c r="L261" s="615"/>
      <c r="M261" s="616"/>
      <c r="N261" s="615"/>
      <c r="O261" s="616">
        <v>1666667</v>
      </c>
      <c r="P261" s="615"/>
      <c r="Q261" s="618">
        <f t="shared" si="12"/>
        <v>1666667</v>
      </c>
      <c r="R261" s="657"/>
    </row>
    <row r="262" spans="1:18" s="619" customFormat="1" ht="14.45" customHeight="1" x14ac:dyDescent="0.25">
      <c r="A262" s="612">
        <v>243</v>
      </c>
      <c r="B262" s="585">
        <v>14</v>
      </c>
      <c r="C262" s="613" t="s">
        <v>1814</v>
      </c>
      <c r="D262" s="665" t="str">
        <f t="shared" si="14"/>
        <v>6</v>
      </c>
      <c r="E262" s="613">
        <v>615</v>
      </c>
      <c r="F262" s="621" t="s">
        <v>1933</v>
      </c>
      <c r="G262" s="572"/>
      <c r="H262" s="615"/>
      <c r="I262" s="624">
        <v>650000</v>
      </c>
      <c r="J262" s="617"/>
      <c r="K262" s="617"/>
      <c r="L262" s="615"/>
      <c r="M262" s="616"/>
      <c r="N262" s="615"/>
      <c r="O262" s="616"/>
      <c r="P262" s="615"/>
      <c r="Q262" s="618">
        <f t="shared" ref="Q262:Q325" si="15">SUM(G262:P262)</f>
        <v>650000</v>
      </c>
      <c r="R262" s="657"/>
    </row>
    <row r="263" spans="1:18" s="619" customFormat="1" ht="14.45" customHeight="1" x14ac:dyDescent="0.25">
      <c r="A263" s="612">
        <v>244</v>
      </c>
      <c r="B263" s="585">
        <v>14</v>
      </c>
      <c r="C263" s="613" t="s">
        <v>1814</v>
      </c>
      <c r="D263" s="665" t="str">
        <f t="shared" si="14"/>
        <v>6</v>
      </c>
      <c r="E263" s="613">
        <v>616</v>
      </c>
      <c r="F263" s="621" t="s">
        <v>1943</v>
      </c>
      <c r="G263" s="572"/>
      <c r="H263" s="615"/>
      <c r="I263" s="616">
        <v>1074281</v>
      </c>
      <c r="J263" s="617"/>
      <c r="K263" s="617"/>
      <c r="L263" s="615"/>
      <c r="M263" s="616"/>
      <c r="N263" s="615"/>
      <c r="O263" s="616"/>
      <c r="P263" s="615"/>
      <c r="Q263" s="618">
        <f t="shared" si="15"/>
        <v>1074281</v>
      </c>
      <c r="R263" s="657"/>
    </row>
    <row r="264" spans="1:18" s="619" customFormat="1" ht="14.45" customHeight="1" x14ac:dyDescent="0.25">
      <c r="A264" s="612">
        <v>245</v>
      </c>
      <c r="B264" s="585">
        <v>14</v>
      </c>
      <c r="C264" s="613" t="s">
        <v>1814</v>
      </c>
      <c r="D264" s="665" t="str">
        <f t="shared" si="14"/>
        <v>6</v>
      </c>
      <c r="E264" s="613">
        <v>619</v>
      </c>
      <c r="F264" s="621" t="s">
        <v>1948</v>
      </c>
      <c r="G264" s="572"/>
      <c r="H264" s="615"/>
      <c r="I264" s="616"/>
      <c r="J264" s="617"/>
      <c r="K264" s="617"/>
      <c r="L264" s="615"/>
      <c r="M264" s="616"/>
      <c r="N264" s="615"/>
      <c r="O264" s="616">
        <v>1000000</v>
      </c>
      <c r="P264" s="615"/>
      <c r="Q264" s="618">
        <f t="shared" si="15"/>
        <v>1000000</v>
      </c>
      <c r="R264" s="657"/>
    </row>
    <row r="265" spans="1:18" s="619" customFormat="1" ht="14.45" customHeight="1" x14ac:dyDescent="0.25">
      <c r="A265" s="612">
        <v>246</v>
      </c>
      <c r="B265" s="585">
        <v>15</v>
      </c>
      <c r="C265" s="613" t="s">
        <v>1929</v>
      </c>
      <c r="D265" s="665">
        <v>1</v>
      </c>
      <c r="E265" s="613">
        <v>113</v>
      </c>
      <c r="F265" s="614" t="s">
        <v>349</v>
      </c>
      <c r="G265" s="572">
        <v>275184.00480000005</v>
      </c>
      <c r="H265" s="615"/>
      <c r="I265" s="616"/>
      <c r="J265" s="617"/>
      <c r="K265" s="617"/>
      <c r="L265" s="615"/>
      <c r="M265" s="616"/>
      <c r="N265" s="615"/>
      <c r="O265" s="616"/>
      <c r="P265" s="615"/>
      <c r="Q265" s="618">
        <f t="shared" si="15"/>
        <v>275184.00480000005</v>
      </c>
      <c r="R265" s="657"/>
    </row>
    <row r="266" spans="1:18" s="619" customFormat="1" ht="14.45" customHeight="1" x14ac:dyDescent="0.25">
      <c r="A266" s="612">
        <v>247</v>
      </c>
      <c r="B266" s="585">
        <v>15</v>
      </c>
      <c r="C266" s="613" t="s">
        <v>1929</v>
      </c>
      <c r="D266" s="665">
        <v>1</v>
      </c>
      <c r="E266" s="613">
        <v>122</v>
      </c>
      <c r="F266" s="620" t="s">
        <v>353</v>
      </c>
      <c r="G266" s="572">
        <v>299034</v>
      </c>
      <c r="H266" s="615"/>
      <c r="I266" s="616"/>
      <c r="J266" s="617"/>
      <c r="K266" s="617"/>
      <c r="L266" s="615"/>
      <c r="M266" s="616"/>
      <c r="N266" s="615"/>
      <c r="O266" s="616"/>
      <c r="P266" s="615"/>
      <c r="Q266" s="618">
        <f t="shared" si="15"/>
        <v>299034</v>
      </c>
      <c r="R266" s="657"/>
    </row>
    <row r="267" spans="1:18" s="619" customFormat="1" ht="14.45" customHeight="1" x14ac:dyDescent="0.25">
      <c r="A267" s="612">
        <v>248</v>
      </c>
      <c r="B267" s="585">
        <v>15</v>
      </c>
      <c r="C267" s="613" t="s">
        <v>1929</v>
      </c>
      <c r="D267" s="665">
        <v>1</v>
      </c>
      <c r="E267" s="613">
        <v>132</v>
      </c>
      <c r="F267" s="620" t="s">
        <v>358</v>
      </c>
      <c r="G267" s="572">
        <v>41466.173799832992</v>
      </c>
      <c r="H267" s="615"/>
      <c r="I267" s="616"/>
      <c r="J267" s="617"/>
      <c r="K267" s="617"/>
      <c r="L267" s="615"/>
      <c r="M267" s="616"/>
      <c r="N267" s="615"/>
      <c r="O267" s="616"/>
      <c r="P267" s="615"/>
      <c r="Q267" s="618">
        <f t="shared" si="15"/>
        <v>41466.173799832992</v>
      </c>
      <c r="R267" s="657" t="s">
        <v>1920</v>
      </c>
    </row>
    <row r="268" spans="1:18" s="619" customFormat="1" ht="14.45" customHeight="1" x14ac:dyDescent="0.25">
      <c r="A268" s="612">
        <v>249</v>
      </c>
      <c r="B268" s="585">
        <v>15</v>
      </c>
      <c r="C268" s="613" t="s">
        <v>1929</v>
      </c>
      <c r="D268" s="665">
        <v>1</v>
      </c>
      <c r="E268" s="613">
        <v>132</v>
      </c>
      <c r="F268" s="620" t="s">
        <v>358</v>
      </c>
      <c r="G268" s="572">
        <v>45060.01656989933</v>
      </c>
      <c r="H268" s="615"/>
      <c r="I268" s="616"/>
      <c r="J268" s="617"/>
      <c r="K268" s="617"/>
      <c r="L268" s="615"/>
      <c r="M268" s="616"/>
      <c r="N268" s="615"/>
      <c r="O268" s="616"/>
      <c r="P268" s="615"/>
      <c r="Q268" s="618">
        <f t="shared" si="15"/>
        <v>45060.01656989933</v>
      </c>
      <c r="R268" s="657"/>
    </row>
    <row r="269" spans="1:18" s="619" customFormat="1" ht="14.45" customHeight="1" x14ac:dyDescent="0.25">
      <c r="A269" s="612">
        <v>250</v>
      </c>
      <c r="B269" s="585">
        <v>15</v>
      </c>
      <c r="C269" s="613" t="s">
        <v>1929</v>
      </c>
      <c r="D269" s="665" t="str">
        <f t="shared" ref="D269:D274" si="16">MID(E269,1,1)</f>
        <v>2</v>
      </c>
      <c r="E269" s="613">
        <v>241</v>
      </c>
      <c r="F269" s="614" t="s">
        <v>407</v>
      </c>
      <c r="G269" s="572">
        <v>133000</v>
      </c>
      <c r="H269" s="615"/>
      <c r="I269" s="616"/>
      <c r="J269" s="617"/>
      <c r="K269" s="617"/>
      <c r="L269" s="615"/>
      <c r="M269" s="616"/>
      <c r="N269" s="615"/>
      <c r="O269" s="616"/>
      <c r="P269" s="615"/>
      <c r="Q269" s="618">
        <f t="shared" si="15"/>
        <v>133000</v>
      </c>
      <c r="R269" s="657"/>
    </row>
    <row r="270" spans="1:18" s="619" customFormat="1" ht="14.45" customHeight="1" x14ac:dyDescent="0.25">
      <c r="A270" s="612">
        <v>251</v>
      </c>
      <c r="B270" s="585">
        <v>15</v>
      </c>
      <c r="C270" s="613" t="s">
        <v>1929</v>
      </c>
      <c r="D270" s="665" t="str">
        <f t="shared" si="16"/>
        <v>2</v>
      </c>
      <c r="E270" s="613">
        <v>242</v>
      </c>
      <c r="F270" s="614" t="s">
        <v>408</v>
      </c>
      <c r="G270" s="572">
        <v>30000</v>
      </c>
      <c r="H270" s="615"/>
      <c r="I270" s="616"/>
      <c r="J270" s="617"/>
      <c r="K270" s="617"/>
      <c r="L270" s="615"/>
      <c r="M270" s="616"/>
      <c r="N270" s="615"/>
      <c r="O270" s="616"/>
      <c r="P270" s="615"/>
      <c r="Q270" s="618">
        <f t="shared" si="15"/>
        <v>30000</v>
      </c>
      <c r="R270" s="657"/>
    </row>
    <row r="271" spans="1:18" s="619" customFormat="1" ht="14.45" customHeight="1" x14ac:dyDescent="0.25">
      <c r="A271" s="612">
        <v>252</v>
      </c>
      <c r="B271" s="585">
        <v>15</v>
      </c>
      <c r="C271" s="613" t="s">
        <v>1929</v>
      </c>
      <c r="D271" s="665" t="str">
        <f t="shared" si="16"/>
        <v>2</v>
      </c>
      <c r="E271" s="613">
        <v>243</v>
      </c>
      <c r="F271" s="614" t="s">
        <v>409</v>
      </c>
      <c r="G271" s="572">
        <v>8500</v>
      </c>
      <c r="H271" s="615"/>
      <c r="I271" s="616"/>
      <c r="J271" s="617"/>
      <c r="K271" s="617"/>
      <c r="L271" s="615"/>
      <c r="M271" s="616"/>
      <c r="N271" s="615"/>
      <c r="O271" s="616"/>
      <c r="P271" s="615"/>
      <c r="Q271" s="618">
        <f t="shared" si="15"/>
        <v>8500</v>
      </c>
      <c r="R271" s="657"/>
    </row>
    <row r="272" spans="1:18" s="619" customFormat="1" ht="14.45" customHeight="1" x14ac:dyDescent="0.25">
      <c r="A272" s="612">
        <v>253</v>
      </c>
      <c r="B272" s="585">
        <v>15</v>
      </c>
      <c r="C272" s="613" t="s">
        <v>1929</v>
      </c>
      <c r="D272" s="665" t="str">
        <f t="shared" si="16"/>
        <v>2</v>
      </c>
      <c r="E272" s="613">
        <v>247</v>
      </c>
      <c r="F272" s="614" t="s">
        <v>413</v>
      </c>
      <c r="G272" s="572">
        <v>15000</v>
      </c>
      <c r="H272" s="615"/>
      <c r="I272" s="616"/>
      <c r="J272" s="617"/>
      <c r="K272" s="617"/>
      <c r="L272" s="615"/>
      <c r="M272" s="616"/>
      <c r="N272" s="615"/>
      <c r="O272" s="616"/>
      <c r="P272" s="615"/>
      <c r="Q272" s="618">
        <f t="shared" si="15"/>
        <v>15000</v>
      </c>
      <c r="R272" s="657"/>
    </row>
    <row r="273" spans="1:18" s="619" customFormat="1" ht="14.45" customHeight="1" x14ac:dyDescent="0.25">
      <c r="A273" s="612">
        <v>254</v>
      </c>
      <c r="B273" s="585">
        <v>15</v>
      </c>
      <c r="C273" s="613" t="s">
        <v>1929</v>
      </c>
      <c r="D273" s="665" t="str">
        <f t="shared" si="16"/>
        <v>2</v>
      </c>
      <c r="E273" s="613">
        <v>249</v>
      </c>
      <c r="F273" s="625" t="s">
        <v>1930</v>
      </c>
      <c r="G273" s="572">
        <v>13000</v>
      </c>
      <c r="H273" s="615"/>
      <c r="I273" s="616"/>
      <c r="J273" s="617"/>
      <c r="K273" s="617"/>
      <c r="L273" s="615"/>
      <c r="M273" s="616"/>
      <c r="N273" s="615"/>
      <c r="O273" s="616"/>
      <c r="P273" s="615"/>
      <c r="Q273" s="618">
        <f t="shared" si="15"/>
        <v>13000</v>
      </c>
      <c r="R273" s="657"/>
    </row>
    <row r="274" spans="1:18" s="619" customFormat="1" ht="14.45" customHeight="1" x14ac:dyDescent="0.25">
      <c r="A274" s="612">
        <v>255</v>
      </c>
      <c r="B274" s="585">
        <v>15</v>
      </c>
      <c r="C274" s="613" t="s">
        <v>1929</v>
      </c>
      <c r="D274" s="665" t="str">
        <f t="shared" si="16"/>
        <v>2</v>
      </c>
      <c r="E274" s="613">
        <v>291</v>
      </c>
      <c r="F274" s="625" t="s">
        <v>438</v>
      </c>
      <c r="G274" s="572">
        <v>2500</v>
      </c>
      <c r="H274" s="615"/>
      <c r="I274" s="616"/>
      <c r="J274" s="617"/>
      <c r="K274" s="617"/>
      <c r="L274" s="615"/>
      <c r="M274" s="616"/>
      <c r="N274" s="615"/>
      <c r="O274" s="616"/>
      <c r="P274" s="615"/>
      <c r="Q274" s="618">
        <f t="shared" si="15"/>
        <v>2500</v>
      </c>
      <c r="R274" s="657"/>
    </row>
    <row r="275" spans="1:18" s="619" customFormat="1" ht="14.45" customHeight="1" x14ac:dyDescent="0.25">
      <c r="A275" s="612">
        <v>256</v>
      </c>
      <c r="B275" s="585">
        <v>16</v>
      </c>
      <c r="C275" s="613" t="s">
        <v>1825</v>
      </c>
      <c r="D275" s="665">
        <v>1</v>
      </c>
      <c r="E275" s="613">
        <v>113</v>
      </c>
      <c r="F275" s="614" t="s">
        <v>349</v>
      </c>
      <c r="G275" s="572">
        <v>1780479.0072000001</v>
      </c>
      <c r="H275" s="615"/>
      <c r="I275" s="616"/>
      <c r="J275" s="617"/>
      <c r="K275" s="617"/>
      <c r="L275" s="615"/>
      <c r="M275" s="616"/>
      <c r="N275" s="615"/>
      <c r="O275" s="616"/>
      <c r="P275" s="615"/>
      <c r="Q275" s="618">
        <f t="shared" si="15"/>
        <v>1780479.0072000001</v>
      </c>
      <c r="R275" s="657"/>
    </row>
    <row r="276" spans="1:18" s="619" customFormat="1" ht="14.45" customHeight="1" x14ac:dyDescent="0.25">
      <c r="A276" s="612">
        <v>257</v>
      </c>
      <c r="B276" s="585">
        <v>16</v>
      </c>
      <c r="C276" s="613" t="s">
        <v>1825</v>
      </c>
      <c r="D276" s="665">
        <v>1</v>
      </c>
      <c r="E276" s="613">
        <v>122</v>
      </c>
      <c r="F276" s="620" t="s">
        <v>353</v>
      </c>
      <c r="G276" s="572">
        <v>109422.45000000001</v>
      </c>
      <c r="H276" s="615"/>
      <c r="I276" s="616"/>
      <c r="J276" s="617"/>
      <c r="K276" s="617"/>
      <c r="L276" s="615"/>
      <c r="M276" s="616"/>
      <c r="N276" s="615"/>
      <c r="O276" s="616"/>
      <c r="P276" s="615"/>
      <c r="Q276" s="618">
        <f t="shared" si="15"/>
        <v>109422.45000000001</v>
      </c>
      <c r="R276" s="657"/>
    </row>
    <row r="277" spans="1:18" s="619" customFormat="1" ht="14.45" customHeight="1" x14ac:dyDescent="0.25">
      <c r="A277" s="612">
        <v>258</v>
      </c>
      <c r="B277" s="585">
        <v>16</v>
      </c>
      <c r="C277" s="613" t="s">
        <v>1825</v>
      </c>
      <c r="D277" s="665">
        <v>1</v>
      </c>
      <c r="E277" s="613">
        <v>132</v>
      </c>
      <c r="F277" s="620" t="s">
        <v>358</v>
      </c>
      <c r="G277" s="572">
        <v>268291.94528645545</v>
      </c>
      <c r="H277" s="615"/>
      <c r="I277" s="616"/>
      <c r="J277" s="617"/>
      <c r="K277" s="617"/>
      <c r="L277" s="615"/>
      <c r="M277" s="616"/>
      <c r="N277" s="615"/>
      <c r="O277" s="616"/>
      <c r="P277" s="615"/>
      <c r="Q277" s="618">
        <f t="shared" si="15"/>
        <v>268291.94528645545</v>
      </c>
      <c r="R277" s="657"/>
    </row>
    <row r="278" spans="1:18" s="619" customFormat="1" ht="14.45" customHeight="1" x14ac:dyDescent="0.25">
      <c r="A278" s="612">
        <v>259</v>
      </c>
      <c r="B278" s="585">
        <v>16</v>
      </c>
      <c r="C278" s="613" t="s">
        <v>1825</v>
      </c>
      <c r="D278" s="665">
        <v>1</v>
      </c>
      <c r="E278" s="613">
        <v>132</v>
      </c>
      <c r="F278" s="620" t="s">
        <v>358</v>
      </c>
      <c r="G278" s="572">
        <v>16488.350522412104</v>
      </c>
      <c r="H278" s="615"/>
      <c r="I278" s="616"/>
      <c r="J278" s="617"/>
      <c r="K278" s="617"/>
      <c r="L278" s="615"/>
      <c r="M278" s="616"/>
      <c r="N278" s="615"/>
      <c r="O278" s="616"/>
      <c r="P278" s="615"/>
      <c r="Q278" s="618">
        <f t="shared" si="15"/>
        <v>16488.350522412104</v>
      </c>
      <c r="R278" s="657"/>
    </row>
    <row r="279" spans="1:18" s="619" customFormat="1" ht="14.45" customHeight="1" x14ac:dyDescent="0.25">
      <c r="A279" s="612">
        <v>260</v>
      </c>
      <c r="B279" s="585">
        <v>16</v>
      </c>
      <c r="C279" s="613" t="s">
        <v>1825</v>
      </c>
      <c r="D279" s="665" t="str">
        <f t="shared" ref="D279:D294" si="17">MID(E279,1,1)</f>
        <v>2</v>
      </c>
      <c r="E279" s="613">
        <v>211</v>
      </c>
      <c r="F279" s="614" t="s">
        <v>384</v>
      </c>
      <c r="G279" s="572">
        <v>6500</v>
      </c>
      <c r="H279" s="615"/>
      <c r="I279" s="616">
        <v>0</v>
      </c>
      <c r="J279" s="617">
        <v>0</v>
      </c>
      <c r="K279" s="617">
        <v>0</v>
      </c>
      <c r="L279" s="615">
        <v>0</v>
      </c>
      <c r="M279" s="616">
        <v>0</v>
      </c>
      <c r="N279" s="615">
        <v>0</v>
      </c>
      <c r="O279" s="616">
        <v>0</v>
      </c>
      <c r="P279" s="615">
        <v>0</v>
      </c>
      <c r="Q279" s="618">
        <f t="shared" si="15"/>
        <v>6500</v>
      </c>
      <c r="R279" s="657"/>
    </row>
    <row r="280" spans="1:18" s="619" customFormat="1" ht="14.45" customHeight="1" x14ac:dyDescent="0.25">
      <c r="A280" s="612">
        <v>261</v>
      </c>
      <c r="B280" s="585">
        <v>16</v>
      </c>
      <c r="C280" s="613" t="s">
        <v>1825</v>
      </c>
      <c r="D280" s="665" t="str">
        <f t="shared" si="17"/>
        <v>2</v>
      </c>
      <c r="E280" s="613">
        <v>216</v>
      </c>
      <c r="F280" s="614" t="s">
        <v>389</v>
      </c>
      <c r="G280" s="572">
        <v>8000</v>
      </c>
      <c r="H280" s="615"/>
      <c r="I280" s="616">
        <v>0</v>
      </c>
      <c r="J280" s="617">
        <v>0</v>
      </c>
      <c r="K280" s="617">
        <v>0</v>
      </c>
      <c r="L280" s="615">
        <v>0</v>
      </c>
      <c r="M280" s="616">
        <v>0</v>
      </c>
      <c r="N280" s="615">
        <v>0</v>
      </c>
      <c r="O280" s="616">
        <v>0</v>
      </c>
      <c r="P280" s="615">
        <v>0</v>
      </c>
      <c r="Q280" s="618">
        <f t="shared" si="15"/>
        <v>8000</v>
      </c>
      <c r="R280" s="657"/>
    </row>
    <row r="281" spans="1:18" s="619" customFormat="1" ht="14.45" customHeight="1" x14ac:dyDescent="0.25">
      <c r="A281" s="612">
        <v>262</v>
      </c>
      <c r="B281" s="585">
        <v>16</v>
      </c>
      <c r="C281" s="613" t="s">
        <v>1825</v>
      </c>
      <c r="D281" s="665" t="str">
        <f t="shared" si="17"/>
        <v>2</v>
      </c>
      <c r="E281" s="613">
        <v>249</v>
      </c>
      <c r="F281" s="614" t="s">
        <v>415</v>
      </c>
      <c r="G281" s="572">
        <v>8000</v>
      </c>
      <c r="H281" s="615"/>
      <c r="I281" s="616">
        <v>0</v>
      </c>
      <c r="J281" s="617">
        <v>0</v>
      </c>
      <c r="K281" s="617">
        <v>0</v>
      </c>
      <c r="L281" s="615">
        <v>0</v>
      </c>
      <c r="M281" s="616">
        <v>0</v>
      </c>
      <c r="N281" s="615">
        <v>0</v>
      </c>
      <c r="O281" s="616">
        <v>0</v>
      </c>
      <c r="P281" s="615">
        <v>0</v>
      </c>
      <c r="Q281" s="618">
        <f t="shared" si="15"/>
        <v>8000</v>
      </c>
      <c r="R281" s="657"/>
    </row>
    <row r="282" spans="1:18" s="619" customFormat="1" ht="14.45" customHeight="1" x14ac:dyDescent="0.25">
      <c r="A282" s="612">
        <v>263</v>
      </c>
      <c r="B282" s="585">
        <v>16</v>
      </c>
      <c r="C282" s="613" t="s">
        <v>1825</v>
      </c>
      <c r="D282" s="665" t="str">
        <f t="shared" si="17"/>
        <v>2</v>
      </c>
      <c r="E282" s="613">
        <v>261</v>
      </c>
      <c r="F282" s="621" t="s">
        <v>425</v>
      </c>
      <c r="G282" s="572">
        <v>38700</v>
      </c>
      <c r="H282" s="615"/>
      <c r="I282" s="616">
        <v>0</v>
      </c>
      <c r="J282" s="617">
        <v>0</v>
      </c>
      <c r="K282" s="617">
        <v>0</v>
      </c>
      <c r="L282" s="615">
        <v>0</v>
      </c>
      <c r="M282" s="616">
        <v>0</v>
      </c>
      <c r="N282" s="615">
        <v>0</v>
      </c>
      <c r="O282" s="616">
        <v>0</v>
      </c>
      <c r="P282" s="615">
        <v>0</v>
      </c>
      <c r="Q282" s="618">
        <f t="shared" si="15"/>
        <v>38700</v>
      </c>
      <c r="R282" s="657"/>
    </row>
    <row r="283" spans="1:18" s="619" customFormat="1" ht="14.45" customHeight="1" x14ac:dyDescent="0.25">
      <c r="A283" s="612">
        <v>264</v>
      </c>
      <c r="B283" s="585">
        <v>16</v>
      </c>
      <c r="C283" s="613" t="s">
        <v>1825</v>
      </c>
      <c r="D283" s="665" t="str">
        <f t="shared" si="17"/>
        <v>2</v>
      </c>
      <c r="E283" s="613">
        <v>291</v>
      </c>
      <c r="F283" s="614" t="s">
        <v>438</v>
      </c>
      <c r="G283" s="572">
        <v>16000</v>
      </c>
      <c r="H283" s="615"/>
      <c r="I283" s="616">
        <v>0</v>
      </c>
      <c r="J283" s="617">
        <v>0</v>
      </c>
      <c r="K283" s="617">
        <v>0</v>
      </c>
      <c r="L283" s="615">
        <v>0</v>
      </c>
      <c r="M283" s="616">
        <v>0</v>
      </c>
      <c r="N283" s="615">
        <v>0</v>
      </c>
      <c r="O283" s="616">
        <v>0</v>
      </c>
      <c r="P283" s="615">
        <v>0</v>
      </c>
      <c r="Q283" s="618">
        <f t="shared" si="15"/>
        <v>16000</v>
      </c>
      <c r="R283" s="657"/>
    </row>
    <row r="284" spans="1:18" s="619" customFormat="1" ht="14.45" customHeight="1" x14ac:dyDescent="0.25">
      <c r="A284" s="612">
        <v>265</v>
      </c>
      <c r="B284" s="585">
        <v>16</v>
      </c>
      <c r="C284" s="613" t="s">
        <v>1825</v>
      </c>
      <c r="D284" s="665" t="str">
        <f t="shared" si="17"/>
        <v>2</v>
      </c>
      <c r="E284" s="613">
        <v>296</v>
      </c>
      <c r="F284" s="614" t="s">
        <v>443</v>
      </c>
      <c r="G284" s="572">
        <v>5000</v>
      </c>
      <c r="H284" s="615"/>
      <c r="I284" s="616">
        <v>0</v>
      </c>
      <c r="J284" s="617">
        <v>0</v>
      </c>
      <c r="K284" s="617">
        <v>0</v>
      </c>
      <c r="L284" s="615">
        <v>0</v>
      </c>
      <c r="M284" s="616">
        <v>0</v>
      </c>
      <c r="N284" s="615">
        <v>0</v>
      </c>
      <c r="O284" s="616">
        <v>0</v>
      </c>
      <c r="P284" s="615">
        <v>0</v>
      </c>
      <c r="Q284" s="618">
        <f t="shared" si="15"/>
        <v>5000</v>
      </c>
      <c r="R284" s="657"/>
    </row>
    <row r="285" spans="1:18" s="619" customFormat="1" ht="14.45" customHeight="1" x14ac:dyDescent="0.25">
      <c r="A285" s="612">
        <v>266</v>
      </c>
      <c r="B285" s="585">
        <v>16</v>
      </c>
      <c r="C285" s="613" t="s">
        <v>1825</v>
      </c>
      <c r="D285" s="665" t="str">
        <f t="shared" si="17"/>
        <v>3</v>
      </c>
      <c r="E285" s="613">
        <v>312</v>
      </c>
      <c r="F285" s="614" t="s">
        <v>449</v>
      </c>
      <c r="G285" s="572">
        <v>60000</v>
      </c>
      <c r="H285" s="615"/>
      <c r="I285" s="616">
        <v>0</v>
      </c>
      <c r="J285" s="617">
        <v>0</v>
      </c>
      <c r="K285" s="617">
        <v>0</v>
      </c>
      <c r="L285" s="615">
        <v>0</v>
      </c>
      <c r="M285" s="616">
        <v>0</v>
      </c>
      <c r="N285" s="615">
        <v>0</v>
      </c>
      <c r="O285" s="616">
        <v>0</v>
      </c>
      <c r="P285" s="615">
        <v>0</v>
      </c>
      <c r="Q285" s="618">
        <f t="shared" si="15"/>
        <v>60000</v>
      </c>
      <c r="R285" s="657"/>
    </row>
    <row r="286" spans="1:18" s="619" customFormat="1" ht="14.45" customHeight="1" x14ac:dyDescent="0.25">
      <c r="A286" s="612">
        <v>267</v>
      </c>
      <c r="B286" s="585">
        <v>16</v>
      </c>
      <c r="C286" s="613" t="s">
        <v>1825</v>
      </c>
      <c r="D286" s="665" t="str">
        <f t="shared" si="17"/>
        <v>3</v>
      </c>
      <c r="E286" s="613">
        <v>314</v>
      </c>
      <c r="F286" s="614" t="s">
        <v>451</v>
      </c>
      <c r="G286" s="572">
        <v>9600</v>
      </c>
      <c r="H286" s="615"/>
      <c r="I286" s="616">
        <v>0</v>
      </c>
      <c r="J286" s="617">
        <v>0</v>
      </c>
      <c r="K286" s="617">
        <v>0</v>
      </c>
      <c r="L286" s="615">
        <v>0</v>
      </c>
      <c r="M286" s="616">
        <v>0</v>
      </c>
      <c r="N286" s="615">
        <v>0</v>
      </c>
      <c r="O286" s="616">
        <v>0</v>
      </c>
      <c r="P286" s="615">
        <v>0</v>
      </c>
      <c r="Q286" s="618">
        <f t="shared" si="15"/>
        <v>9600</v>
      </c>
      <c r="R286" s="657"/>
    </row>
    <row r="287" spans="1:18" s="619" customFormat="1" ht="14.45" customHeight="1" x14ac:dyDescent="0.25">
      <c r="A287" s="612">
        <v>268</v>
      </c>
      <c r="B287" s="585">
        <v>16</v>
      </c>
      <c r="C287" s="613" t="s">
        <v>1825</v>
      </c>
      <c r="D287" s="665" t="str">
        <f t="shared" si="17"/>
        <v>3</v>
      </c>
      <c r="E287" s="613">
        <v>355</v>
      </c>
      <c r="F287" s="614" t="s">
        <v>492</v>
      </c>
      <c r="G287" s="572">
        <v>5000</v>
      </c>
      <c r="H287" s="615"/>
      <c r="I287" s="616">
        <v>0</v>
      </c>
      <c r="J287" s="617">
        <v>0</v>
      </c>
      <c r="K287" s="617">
        <v>0</v>
      </c>
      <c r="L287" s="615">
        <v>0</v>
      </c>
      <c r="M287" s="616">
        <v>0</v>
      </c>
      <c r="N287" s="615">
        <v>0</v>
      </c>
      <c r="O287" s="616">
        <v>0</v>
      </c>
      <c r="P287" s="615">
        <v>0</v>
      </c>
      <c r="Q287" s="618">
        <f t="shared" si="15"/>
        <v>5000</v>
      </c>
      <c r="R287" s="657"/>
    </row>
    <row r="288" spans="1:18" s="619" customFormat="1" ht="14.45" customHeight="1" x14ac:dyDescent="0.25">
      <c r="A288" s="612">
        <v>269</v>
      </c>
      <c r="B288" s="585">
        <v>16</v>
      </c>
      <c r="C288" s="613" t="s">
        <v>1825</v>
      </c>
      <c r="D288" s="665" t="str">
        <f t="shared" si="17"/>
        <v>3</v>
      </c>
      <c r="E288" s="613">
        <v>359</v>
      </c>
      <c r="F288" s="614" t="s">
        <v>496</v>
      </c>
      <c r="G288" s="572">
        <v>2000</v>
      </c>
      <c r="H288" s="615"/>
      <c r="I288" s="616">
        <v>0</v>
      </c>
      <c r="J288" s="617">
        <v>0</v>
      </c>
      <c r="K288" s="617">
        <v>0</v>
      </c>
      <c r="L288" s="615">
        <v>0</v>
      </c>
      <c r="M288" s="616">
        <v>0</v>
      </c>
      <c r="N288" s="615">
        <v>0</v>
      </c>
      <c r="O288" s="616">
        <v>0</v>
      </c>
      <c r="P288" s="615">
        <v>0</v>
      </c>
      <c r="Q288" s="618">
        <f t="shared" si="15"/>
        <v>2000</v>
      </c>
      <c r="R288" s="657"/>
    </row>
    <row r="289" spans="1:18" s="619" customFormat="1" ht="14.45" customHeight="1" x14ac:dyDescent="0.25">
      <c r="A289" s="612">
        <v>270</v>
      </c>
      <c r="B289" s="585">
        <v>16</v>
      </c>
      <c r="C289" s="613" t="s">
        <v>1825</v>
      </c>
      <c r="D289" s="665" t="str">
        <f t="shared" si="17"/>
        <v>3</v>
      </c>
      <c r="E289" s="613">
        <v>372</v>
      </c>
      <c r="F289" s="614" t="s">
        <v>507</v>
      </c>
      <c r="G289" s="572">
        <v>5000</v>
      </c>
      <c r="H289" s="615"/>
      <c r="I289" s="616">
        <v>0</v>
      </c>
      <c r="J289" s="617">
        <v>0</v>
      </c>
      <c r="K289" s="617">
        <v>0</v>
      </c>
      <c r="L289" s="615">
        <v>0</v>
      </c>
      <c r="M289" s="616">
        <v>0</v>
      </c>
      <c r="N289" s="615">
        <v>0</v>
      </c>
      <c r="O289" s="616">
        <v>0</v>
      </c>
      <c r="P289" s="615">
        <v>0</v>
      </c>
      <c r="Q289" s="618">
        <f t="shared" si="15"/>
        <v>5000</v>
      </c>
      <c r="R289" s="657"/>
    </row>
    <row r="290" spans="1:18" s="619" customFormat="1" ht="14.45" customHeight="1" x14ac:dyDescent="0.25">
      <c r="A290" s="612">
        <v>271</v>
      </c>
      <c r="B290" s="585">
        <v>16</v>
      </c>
      <c r="C290" s="613" t="s">
        <v>1825</v>
      </c>
      <c r="D290" s="665" t="str">
        <f t="shared" si="17"/>
        <v>3</v>
      </c>
      <c r="E290" s="613">
        <v>375</v>
      </c>
      <c r="F290" s="614" t="s">
        <v>510</v>
      </c>
      <c r="G290" s="572">
        <v>10000</v>
      </c>
      <c r="H290" s="615"/>
      <c r="I290" s="616">
        <v>0</v>
      </c>
      <c r="J290" s="617">
        <v>0</v>
      </c>
      <c r="K290" s="617">
        <v>0</v>
      </c>
      <c r="L290" s="615">
        <v>0</v>
      </c>
      <c r="M290" s="616">
        <v>0</v>
      </c>
      <c r="N290" s="615">
        <v>0</v>
      </c>
      <c r="O290" s="616">
        <v>0</v>
      </c>
      <c r="P290" s="615">
        <v>0</v>
      </c>
      <c r="Q290" s="618">
        <f t="shared" si="15"/>
        <v>10000</v>
      </c>
      <c r="R290" s="657"/>
    </row>
    <row r="291" spans="1:18" s="619" customFormat="1" ht="14.45" customHeight="1" x14ac:dyDescent="0.25">
      <c r="A291" s="612">
        <v>272</v>
      </c>
      <c r="B291" s="585">
        <v>16</v>
      </c>
      <c r="C291" s="613" t="s">
        <v>1825</v>
      </c>
      <c r="D291" s="665" t="str">
        <f t="shared" si="17"/>
        <v>5</v>
      </c>
      <c r="E291" s="613">
        <v>511</v>
      </c>
      <c r="F291" s="614" t="s">
        <v>588</v>
      </c>
      <c r="G291" s="572">
        <v>26500</v>
      </c>
      <c r="H291" s="615"/>
      <c r="I291" s="616">
        <v>0</v>
      </c>
      <c r="J291" s="617">
        <v>0</v>
      </c>
      <c r="K291" s="617">
        <v>0</v>
      </c>
      <c r="L291" s="615">
        <v>0</v>
      </c>
      <c r="M291" s="616">
        <v>0</v>
      </c>
      <c r="N291" s="615">
        <v>0</v>
      </c>
      <c r="O291" s="616">
        <v>0</v>
      </c>
      <c r="P291" s="615">
        <v>0</v>
      </c>
      <c r="Q291" s="618">
        <f t="shared" si="15"/>
        <v>26500</v>
      </c>
      <c r="R291" s="657"/>
    </row>
    <row r="292" spans="1:18" s="619" customFormat="1" ht="14.45" customHeight="1" x14ac:dyDescent="0.25">
      <c r="A292" s="612">
        <v>273</v>
      </c>
      <c r="B292" s="585">
        <v>16</v>
      </c>
      <c r="C292" s="613" t="s">
        <v>1825</v>
      </c>
      <c r="D292" s="665" t="str">
        <f t="shared" si="17"/>
        <v>5</v>
      </c>
      <c r="E292" s="613">
        <v>515</v>
      </c>
      <c r="F292" s="614" t="s">
        <v>592</v>
      </c>
      <c r="G292" s="572">
        <v>10000</v>
      </c>
      <c r="H292" s="615"/>
      <c r="I292" s="616">
        <v>0</v>
      </c>
      <c r="J292" s="617">
        <v>0</v>
      </c>
      <c r="K292" s="617">
        <v>0</v>
      </c>
      <c r="L292" s="615">
        <v>0</v>
      </c>
      <c r="M292" s="616">
        <v>0</v>
      </c>
      <c r="N292" s="615">
        <v>0</v>
      </c>
      <c r="O292" s="616">
        <v>0</v>
      </c>
      <c r="P292" s="615">
        <v>0</v>
      </c>
      <c r="Q292" s="618">
        <f t="shared" si="15"/>
        <v>10000</v>
      </c>
      <c r="R292" s="657"/>
    </row>
    <row r="293" spans="1:18" s="619" customFormat="1" ht="14.45" customHeight="1" x14ac:dyDescent="0.25">
      <c r="A293" s="626">
        <v>274</v>
      </c>
      <c r="B293" s="627">
        <v>16</v>
      </c>
      <c r="C293" s="628" t="s">
        <v>1825</v>
      </c>
      <c r="D293" s="666" t="str">
        <f t="shared" si="17"/>
        <v>5</v>
      </c>
      <c r="E293" s="628">
        <v>567</v>
      </c>
      <c r="F293" s="629" t="s">
        <v>618</v>
      </c>
      <c r="G293" s="630">
        <v>31400</v>
      </c>
      <c r="H293" s="631"/>
      <c r="I293" s="632">
        <v>0</v>
      </c>
      <c r="J293" s="633">
        <v>0</v>
      </c>
      <c r="K293" s="633">
        <v>0</v>
      </c>
      <c r="L293" s="631">
        <v>0</v>
      </c>
      <c r="M293" s="632">
        <v>0</v>
      </c>
      <c r="N293" s="631">
        <v>0</v>
      </c>
      <c r="O293" s="632">
        <v>0</v>
      </c>
      <c r="P293" s="631">
        <v>0</v>
      </c>
      <c r="Q293" s="634">
        <f t="shared" si="15"/>
        <v>31400</v>
      </c>
      <c r="R293" s="658"/>
    </row>
    <row r="294" spans="1:18" s="619" customFormat="1" ht="14.45" customHeight="1" x14ac:dyDescent="0.25">
      <c r="A294" s="635">
        <v>275</v>
      </c>
      <c r="B294" s="636">
        <v>17</v>
      </c>
      <c r="C294" s="637" t="s">
        <v>2120</v>
      </c>
      <c r="D294" s="667" t="str">
        <f t="shared" si="17"/>
        <v>2</v>
      </c>
      <c r="E294" s="637">
        <v>216</v>
      </c>
      <c r="F294" s="638" t="s">
        <v>389</v>
      </c>
      <c r="G294" s="639">
        <v>30000</v>
      </c>
      <c r="H294" s="640"/>
      <c r="I294" s="641"/>
      <c r="J294" s="642"/>
      <c r="K294" s="642"/>
      <c r="L294" s="640"/>
      <c r="M294" s="641"/>
      <c r="N294" s="640"/>
      <c r="O294" s="641"/>
      <c r="P294" s="640"/>
      <c r="Q294" s="643">
        <f t="shared" si="15"/>
        <v>30000</v>
      </c>
      <c r="R294" s="659"/>
    </row>
    <row r="295" spans="1:18" s="619" customFormat="1" ht="14.45" customHeight="1" x14ac:dyDescent="0.25">
      <c r="A295" s="644">
        <v>276</v>
      </c>
      <c r="B295" s="645">
        <v>18</v>
      </c>
      <c r="C295" s="646" t="s">
        <v>1818</v>
      </c>
      <c r="D295" s="668">
        <v>1</v>
      </c>
      <c r="E295" s="646">
        <v>113</v>
      </c>
      <c r="F295" s="647" t="s">
        <v>349</v>
      </c>
      <c r="G295" s="609">
        <v>909515.00399999996</v>
      </c>
      <c r="H295" s="648"/>
      <c r="I295" s="649"/>
      <c r="J295" s="650"/>
      <c r="K295" s="650"/>
      <c r="L295" s="648"/>
      <c r="M295" s="649"/>
      <c r="N295" s="648"/>
      <c r="O295" s="649"/>
      <c r="P295" s="648"/>
      <c r="Q295" s="651">
        <f t="shared" si="15"/>
        <v>909515.00399999996</v>
      </c>
      <c r="R295" s="660"/>
    </row>
    <row r="296" spans="1:18" s="619" customFormat="1" ht="14.45" customHeight="1" x14ac:dyDescent="0.25">
      <c r="A296" s="612">
        <v>277</v>
      </c>
      <c r="B296" s="585">
        <v>18</v>
      </c>
      <c r="C296" s="613" t="s">
        <v>1818</v>
      </c>
      <c r="D296" s="665">
        <v>1</v>
      </c>
      <c r="E296" s="613">
        <v>132</v>
      </c>
      <c r="F296" s="620" t="s">
        <v>358</v>
      </c>
      <c r="G296" s="572">
        <v>137050.50646686347</v>
      </c>
      <c r="H296" s="615"/>
      <c r="I296" s="616"/>
      <c r="J296" s="617"/>
      <c r="K296" s="617"/>
      <c r="L296" s="615"/>
      <c r="M296" s="616"/>
      <c r="N296" s="615"/>
      <c r="O296" s="616"/>
      <c r="P296" s="615"/>
      <c r="Q296" s="618">
        <f t="shared" si="15"/>
        <v>137050.50646686347</v>
      </c>
      <c r="R296" s="657"/>
    </row>
    <row r="297" spans="1:18" s="619" customFormat="1" ht="14.45" customHeight="1" x14ac:dyDescent="0.25">
      <c r="A297" s="612">
        <v>278</v>
      </c>
      <c r="B297" s="585">
        <v>18</v>
      </c>
      <c r="C297" s="613" t="s">
        <v>1818</v>
      </c>
      <c r="D297" s="665" t="str">
        <f t="shared" ref="D297:D320" si="18">MID(E297,1,1)</f>
        <v>2</v>
      </c>
      <c r="E297" s="613">
        <v>261</v>
      </c>
      <c r="F297" s="614" t="s">
        <v>425</v>
      </c>
      <c r="G297" s="572">
        <v>500000</v>
      </c>
      <c r="H297" s="615"/>
      <c r="I297" s="616">
        <v>0</v>
      </c>
      <c r="J297" s="617">
        <v>0</v>
      </c>
      <c r="K297" s="617">
        <v>0</v>
      </c>
      <c r="L297" s="615">
        <v>0</v>
      </c>
      <c r="M297" s="616">
        <v>0</v>
      </c>
      <c r="N297" s="615">
        <v>0</v>
      </c>
      <c r="O297" s="616">
        <v>0</v>
      </c>
      <c r="P297" s="615">
        <v>0</v>
      </c>
      <c r="Q297" s="618">
        <f t="shared" si="15"/>
        <v>500000</v>
      </c>
      <c r="R297" s="657"/>
    </row>
    <row r="298" spans="1:18" s="619" customFormat="1" ht="14.45" customHeight="1" x14ac:dyDescent="0.25">
      <c r="A298" s="612">
        <v>279</v>
      </c>
      <c r="B298" s="585">
        <v>18</v>
      </c>
      <c r="C298" s="613" t="s">
        <v>1818</v>
      </c>
      <c r="D298" s="665" t="str">
        <f t="shared" si="18"/>
        <v>2</v>
      </c>
      <c r="E298" s="613">
        <v>272</v>
      </c>
      <c r="F298" s="614" t="s">
        <v>429</v>
      </c>
      <c r="G298" s="572">
        <v>45000</v>
      </c>
      <c r="H298" s="615"/>
      <c r="I298" s="616">
        <v>0</v>
      </c>
      <c r="J298" s="617">
        <v>0</v>
      </c>
      <c r="K298" s="617">
        <v>0</v>
      </c>
      <c r="L298" s="615">
        <v>0</v>
      </c>
      <c r="M298" s="616">
        <v>0</v>
      </c>
      <c r="N298" s="615">
        <v>0</v>
      </c>
      <c r="O298" s="616">
        <v>0</v>
      </c>
      <c r="P298" s="615">
        <v>0</v>
      </c>
      <c r="Q298" s="618">
        <f t="shared" si="15"/>
        <v>45000</v>
      </c>
      <c r="R298" s="657"/>
    </row>
    <row r="299" spans="1:18" s="619" customFormat="1" ht="14.45" customHeight="1" x14ac:dyDescent="0.25">
      <c r="A299" s="612">
        <v>280</v>
      </c>
      <c r="B299" s="585">
        <v>18</v>
      </c>
      <c r="C299" s="613" t="s">
        <v>1818</v>
      </c>
      <c r="D299" s="665" t="str">
        <f t="shared" si="18"/>
        <v>2</v>
      </c>
      <c r="E299" s="613">
        <v>296</v>
      </c>
      <c r="F299" s="614" t="s">
        <v>443</v>
      </c>
      <c r="G299" s="572">
        <v>300000</v>
      </c>
      <c r="H299" s="615"/>
      <c r="I299" s="616">
        <v>0</v>
      </c>
      <c r="J299" s="617">
        <v>0</v>
      </c>
      <c r="K299" s="617">
        <v>0</v>
      </c>
      <c r="L299" s="615">
        <v>0</v>
      </c>
      <c r="M299" s="616">
        <v>0</v>
      </c>
      <c r="N299" s="615">
        <v>0</v>
      </c>
      <c r="O299" s="616">
        <v>0</v>
      </c>
      <c r="P299" s="615">
        <v>0</v>
      </c>
      <c r="Q299" s="618">
        <f t="shared" si="15"/>
        <v>300000</v>
      </c>
      <c r="R299" s="657"/>
    </row>
    <row r="300" spans="1:18" s="619" customFormat="1" ht="14.45" customHeight="1" x14ac:dyDescent="0.25">
      <c r="A300" s="612">
        <v>281</v>
      </c>
      <c r="B300" s="585">
        <v>18</v>
      </c>
      <c r="C300" s="613" t="s">
        <v>1818</v>
      </c>
      <c r="D300" s="665" t="str">
        <f t="shared" si="18"/>
        <v>3</v>
      </c>
      <c r="E300" s="613">
        <v>355</v>
      </c>
      <c r="F300" s="614" t="s">
        <v>492</v>
      </c>
      <c r="G300" s="572">
        <v>300000</v>
      </c>
      <c r="H300" s="615"/>
      <c r="I300" s="616">
        <v>0</v>
      </c>
      <c r="J300" s="617">
        <v>0</v>
      </c>
      <c r="K300" s="617">
        <v>0</v>
      </c>
      <c r="L300" s="615">
        <v>0</v>
      </c>
      <c r="M300" s="616">
        <v>0</v>
      </c>
      <c r="N300" s="615">
        <v>0</v>
      </c>
      <c r="O300" s="616">
        <v>0</v>
      </c>
      <c r="P300" s="615">
        <v>0</v>
      </c>
      <c r="Q300" s="618">
        <f t="shared" si="15"/>
        <v>300000</v>
      </c>
      <c r="R300" s="657"/>
    </row>
    <row r="301" spans="1:18" s="619" customFormat="1" ht="14.45" customHeight="1" x14ac:dyDescent="0.25">
      <c r="A301" s="626">
        <v>282</v>
      </c>
      <c r="B301" s="627">
        <v>18</v>
      </c>
      <c r="C301" s="628" t="s">
        <v>1818</v>
      </c>
      <c r="D301" s="666" t="str">
        <f t="shared" si="18"/>
        <v>5</v>
      </c>
      <c r="E301" s="628">
        <v>567</v>
      </c>
      <c r="F301" s="629" t="s">
        <v>618</v>
      </c>
      <c r="G301" s="630">
        <v>120000</v>
      </c>
      <c r="H301" s="631"/>
      <c r="I301" s="632">
        <v>0</v>
      </c>
      <c r="J301" s="633">
        <v>0</v>
      </c>
      <c r="K301" s="633">
        <v>0</v>
      </c>
      <c r="L301" s="631">
        <v>0</v>
      </c>
      <c r="M301" s="632">
        <v>0</v>
      </c>
      <c r="N301" s="631">
        <v>0</v>
      </c>
      <c r="O301" s="632">
        <v>0</v>
      </c>
      <c r="P301" s="631">
        <v>0</v>
      </c>
      <c r="Q301" s="634">
        <f t="shared" si="15"/>
        <v>120000</v>
      </c>
      <c r="R301" s="658"/>
    </row>
    <row r="302" spans="1:18" s="619" customFormat="1" ht="14.45" customHeight="1" x14ac:dyDescent="0.25">
      <c r="A302" s="644">
        <v>458</v>
      </c>
      <c r="B302" s="645">
        <v>19</v>
      </c>
      <c r="C302" s="646" t="s">
        <v>1823</v>
      </c>
      <c r="D302" s="668" t="str">
        <f t="shared" si="18"/>
        <v>2</v>
      </c>
      <c r="E302" s="646">
        <v>242</v>
      </c>
      <c r="F302" s="647" t="s">
        <v>408</v>
      </c>
      <c r="G302" s="609">
        <v>23000</v>
      </c>
      <c r="H302" s="648"/>
      <c r="I302" s="649">
        <v>0</v>
      </c>
      <c r="J302" s="650">
        <v>0</v>
      </c>
      <c r="K302" s="650">
        <v>0</v>
      </c>
      <c r="L302" s="648">
        <v>0</v>
      </c>
      <c r="M302" s="649">
        <v>0</v>
      </c>
      <c r="N302" s="648">
        <v>0</v>
      </c>
      <c r="O302" s="649">
        <v>0</v>
      </c>
      <c r="P302" s="648">
        <v>0</v>
      </c>
      <c r="Q302" s="651">
        <f t="shared" si="15"/>
        <v>23000</v>
      </c>
      <c r="R302" s="660"/>
    </row>
    <row r="303" spans="1:18" s="619" customFormat="1" ht="14.45" customHeight="1" x14ac:dyDescent="0.25">
      <c r="A303" s="612">
        <v>460</v>
      </c>
      <c r="B303" s="585">
        <v>19</v>
      </c>
      <c r="C303" s="613" t="s">
        <v>1823</v>
      </c>
      <c r="D303" s="665" t="str">
        <f t="shared" si="18"/>
        <v>2</v>
      </c>
      <c r="E303" s="613">
        <v>243</v>
      </c>
      <c r="F303" s="614" t="s">
        <v>409</v>
      </c>
      <c r="G303" s="572">
        <v>4500</v>
      </c>
      <c r="H303" s="615"/>
      <c r="I303" s="616">
        <v>0</v>
      </c>
      <c r="J303" s="617">
        <v>0</v>
      </c>
      <c r="K303" s="617">
        <v>0</v>
      </c>
      <c r="L303" s="615">
        <v>0</v>
      </c>
      <c r="M303" s="616">
        <v>0</v>
      </c>
      <c r="N303" s="615">
        <v>0</v>
      </c>
      <c r="O303" s="616">
        <v>0</v>
      </c>
      <c r="P303" s="615">
        <v>0</v>
      </c>
      <c r="Q303" s="618">
        <f t="shared" si="15"/>
        <v>4500</v>
      </c>
      <c r="R303" s="657"/>
    </row>
    <row r="304" spans="1:18" s="619" customFormat="1" ht="14.45" customHeight="1" x14ac:dyDescent="0.25">
      <c r="A304" s="612">
        <v>463</v>
      </c>
      <c r="B304" s="585">
        <v>19</v>
      </c>
      <c r="C304" s="613" t="s">
        <v>1823</v>
      </c>
      <c r="D304" s="665" t="str">
        <f t="shared" si="18"/>
        <v>2</v>
      </c>
      <c r="E304" s="613">
        <v>249</v>
      </c>
      <c r="F304" s="621" t="s">
        <v>415</v>
      </c>
      <c r="G304" s="572">
        <v>5000</v>
      </c>
      <c r="H304" s="615"/>
      <c r="I304" s="616">
        <v>0</v>
      </c>
      <c r="J304" s="617">
        <v>0</v>
      </c>
      <c r="K304" s="617">
        <v>0</v>
      </c>
      <c r="L304" s="615">
        <v>0</v>
      </c>
      <c r="M304" s="616">
        <v>0</v>
      </c>
      <c r="N304" s="615">
        <v>0</v>
      </c>
      <c r="O304" s="616">
        <v>0</v>
      </c>
      <c r="P304" s="615">
        <v>0</v>
      </c>
      <c r="Q304" s="618">
        <f t="shared" si="15"/>
        <v>5000</v>
      </c>
      <c r="R304" s="657"/>
    </row>
    <row r="305" spans="1:18" s="619" customFormat="1" ht="14.45" customHeight="1" x14ac:dyDescent="0.25">
      <c r="A305" s="612">
        <v>464</v>
      </c>
      <c r="B305" s="585">
        <v>19</v>
      </c>
      <c r="C305" s="613" t="s">
        <v>1823</v>
      </c>
      <c r="D305" s="665" t="str">
        <f t="shared" si="18"/>
        <v>2</v>
      </c>
      <c r="E305" s="613">
        <v>252</v>
      </c>
      <c r="F305" s="621" t="s">
        <v>418</v>
      </c>
      <c r="G305" s="572">
        <v>95200</v>
      </c>
      <c r="H305" s="615"/>
      <c r="I305" s="616">
        <v>0</v>
      </c>
      <c r="J305" s="617">
        <v>0</v>
      </c>
      <c r="K305" s="617">
        <v>0</v>
      </c>
      <c r="L305" s="615">
        <v>0</v>
      </c>
      <c r="M305" s="616">
        <v>0</v>
      </c>
      <c r="N305" s="615">
        <v>0</v>
      </c>
      <c r="O305" s="616">
        <v>0</v>
      </c>
      <c r="P305" s="615">
        <v>0</v>
      </c>
      <c r="Q305" s="618">
        <f t="shared" si="15"/>
        <v>95200</v>
      </c>
      <c r="R305" s="657"/>
    </row>
    <row r="306" spans="1:18" s="619" customFormat="1" ht="14.45" customHeight="1" x14ac:dyDescent="0.25">
      <c r="A306" s="612">
        <v>467</v>
      </c>
      <c r="B306" s="585">
        <v>19</v>
      </c>
      <c r="C306" s="613" t="s">
        <v>1823</v>
      </c>
      <c r="D306" s="665" t="str">
        <f t="shared" si="18"/>
        <v>2</v>
      </c>
      <c r="E306" s="613">
        <v>261</v>
      </c>
      <c r="F306" s="621" t="s">
        <v>425</v>
      </c>
      <c r="G306" s="572">
        <v>130000</v>
      </c>
      <c r="H306" s="615"/>
      <c r="I306" s="616">
        <v>0</v>
      </c>
      <c r="J306" s="617">
        <v>0</v>
      </c>
      <c r="K306" s="617">
        <v>0</v>
      </c>
      <c r="L306" s="615">
        <v>0</v>
      </c>
      <c r="M306" s="616">
        <v>0</v>
      </c>
      <c r="N306" s="615">
        <v>0</v>
      </c>
      <c r="O306" s="616">
        <v>0</v>
      </c>
      <c r="P306" s="615">
        <v>0</v>
      </c>
      <c r="Q306" s="618">
        <f t="shared" si="15"/>
        <v>130000</v>
      </c>
      <c r="R306" s="657"/>
    </row>
    <row r="307" spans="1:18" s="619" customFormat="1" ht="14.45" customHeight="1" x14ac:dyDescent="0.25">
      <c r="A307" s="612">
        <v>469</v>
      </c>
      <c r="B307" s="585">
        <v>19</v>
      </c>
      <c r="C307" s="613" t="s">
        <v>1823</v>
      </c>
      <c r="D307" s="665" t="str">
        <f t="shared" si="18"/>
        <v>2</v>
      </c>
      <c r="E307" s="613">
        <v>272</v>
      </c>
      <c r="F307" s="614" t="s">
        <v>429</v>
      </c>
      <c r="G307" s="572">
        <v>15000</v>
      </c>
      <c r="H307" s="615"/>
      <c r="I307" s="616">
        <v>0</v>
      </c>
      <c r="J307" s="617">
        <v>0</v>
      </c>
      <c r="K307" s="617">
        <v>0</v>
      </c>
      <c r="L307" s="615">
        <v>0</v>
      </c>
      <c r="M307" s="616">
        <v>0</v>
      </c>
      <c r="N307" s="615">
        <v>0</v>
      </c>
      <c r="O307" s="616">
        <v>0</v>
      </c>
      <c r="P307" s="615">
        <v>0</v>
      </c>
      <c r="Q307" s="618">
        <f t="shared" si="15"/>
        <v>15000</v>
      </c>
      <c r="R307" s="657"/>
    </row>
    <row r="308" spans="1:18" s="619" customFormat="1" ht="14.45" customHeight="1" x14ac:dyDescent="0.25">
      <c r="A308" s="612">
        <v>471</v>
      </c>
      <c r="B308" s="585">
        <v>19</v>
      </c>
      <c r="C308" s="613" t="s">
        <v>1823</v>
      </c>
      <c r="D308" s="665" t="str">
        <f t="shared" si="18"/>
        <v>2</v>
      </c>
      <c r="E308" s="613">
        <v>291</v>
      </c>
      <c r="F308" s="621" t="s">
        <v>438</v>
      </c>
      <c r="G308" s="572">
        <v>15700</v>
      </c>
      <c r="H308" s="615"/>
      <c r="I308" s="616">
        <v>0</v>
      </c>
      <c r="J308" s="617">
        <v>0</v>
      </c>
      <c r="K308" s="617">
        <v>0</v>
      </c>
      <c r="L308" s="615">
        <v>0</v>
      </c>
      <c r="M308" s="616">
        <v>0</v>
      </c>
      <c r="N308" s="615">
        <v>0</v>
      </c>
      <c r="O308" s="616">
        <v>0</v>
      </c>
      <c r="P308" s="615">
        <v>0</v>
      </c>
      <c r="Q308" s="618">
        <f t="shared" si="15"/>
        <v>15700</v>
      </c>
      <c r="R308" s="657"/>
    </row>
    <row r="309" spans="1:18" s="619" customFormat="1" ht="14.45" customHeight="1" x14ac:dyDescent="0.25">
      <c r="A309" s="612">
        <v>474</v>
      </c>
      <c r="B309" s="585">
        <v>19</v>
      </c>
      <c r="C309" s="613" t="s">
        <v>1823</v>
      </c>
      <c r="D309" s="665" t="str">
        <f t="shared" si="18"/>
        <v>2</v>
      </c>
      <c r="E309" s="613">
        <v>296</v>
      </c>
      <c r="F309" s="621" t="s">
        <v>443</v>
      </c>
      <c r="G309" s="572">
        <v>50000</v>
      </c>
      <c r="H309" s="615"/>
      <c r="I309" s="616">
        <v>0</v>
      </c>
      <c r="J309" s="617">
        <v>0</v>
      </c>
      <c r="K309" s="617">
        <v>0</v>
      </c>
      <c r="L309" s="615">
        <v>0</v>
      </c>
      <c r="M309" s="616">
        <v>0</v>
      </c>
      <c r="N309" s="615">
        <v>0</v>
      </c>
      <c r="O309" s="616">
        <v>0</v>
      </c>
      <c r="P309" s="615">
        <v>0</v>
      </c>
      <c r="Q309" s="618">
        <f t="shared" si="15"/>
        <v>50000</v>
      </c>
      <c r="R309" s="657"/>
    </row>
    <row r="310" spans="1:18" s="619" customFormat="1" ht="14.45" customHeight="1" x14ac:dyDescent="0.25">
      <c r="A310" s="612">
        <v>283</v>
      </c>
      <c r="B310" s="585">
        <v>19</v>
      </c>
      <c r="C310" s="613" t="s">
        <v>1823</v>
      </c>
      <c r="D310" s="665" t="str">
        <f t="shared" si="18"/>
        <v>2</v>
      </c>
      <c r="E310" s="613">
        <v>298</v>
      </c>
      <c r="F310" s="621" t="s">
        <v>445</v>
      </c>
      <c r="G310" s="572">
        <v>23800</v>
      </c>
      <c r="H310" s="615"/>
      <c r="I310" s="616">
        <v>0</v>
      </c>
      <c r="J310" s="617">
        <v>0</v>
      </c>
      <c r="K310" s="617">
        <v>0</v>
      </c>
      <c r="L310" s="615">
        <v>0</v>
      </c>
      <c r="M310" s="616">
        <v>0</v>
      </c>
      <c r="N310" s="615">
        <v>0</v>
      </c>
      <c r="O310" s="616">
        <v>0</v>
      </c>
      <c r="P310" s="615">
        <v>0</v>
      </c>
      <c r="Q310" s="618">
        <f t="shared" si="15"/>
        <v>23800</v>
      </c>
      <c r="R310" s="657"/>
    </row>
    <row r="311" spans="1:18" s="619" customFormat="1" ht="14.45" customHeight="1" x14ac:dyDescent="0.25">
      <c r="A311" s="612">
        <v>284</v>
      </c>
      <c r="B311" s="585">
        <v>19</v>
      </c>
      <c r="C311" s="613" t="s">
        <v>1823</v>
      </c>
      <c r="D311" s="665" t="str">
        <f t="shared" si="18"/>
        <v>3</v>
      </c>
      <c r="E311" s="613">
        <v>355</v>
      </c>
      <c r="F311" s="614" t="s">
        <v>492</v>
      </c>
      <c r="G311" s="572">
        <v>70000</v>
      </c>
      <c r="H311" s="615"/>
      <c r="I311" s="616">
        <v>0</v>
      </c>
      <c r="J311" s="617">
        <v>0</v>
      </c>
      <c r="K311" s="617">
        <v>0</v>
      </c>
      <c r="L311" s="615">
        <v>0</v>
      </c>
      <c r="M311" s="616">
        <v>0</v>
      </c>
      <c r="N311" s="615">
        <v>0</v>
      </c>
      <c r="O311" s="616">
        <v>0</v>
      </c>
      <c r="P311" s="615">
        <v>0</v>
      </c>
      <c r="Q311" s="618">
        <f t="shared" si="15"/>
        <v>70000</v>
      </c>
      <c r="R311" s="657"/>
    </row>
    <row r="312" spans="1:18" s="619" customFormat="1" ht="14.45" customHeight="1" x14ac:dyDescent="0.25">
      <c r="A312" s="612">
        <v>285</v>
      </c>
      <c r="B312" s="585">
        <v>19</v>
      </c>
      <c r="C312" s="613" t="s">
        <v>1823</v>
      </c>
      <c r="D312" s="665" t="str">
        <f t="shared" si="18"/>
        <v>3</v>
      </c>
      <c r="E312" s="613">
        <v>357</v>
      </c>
      <c r="F312" s="614" t="s">
        <v>494</v>
      </c>
      <c r="G312" s="572">
        <v>50000</v>
      </c>
      <c r="H312" s="615"/>
      <c r="I312" s="616">
        <v>0</v>
      </c>
      <c r="J312" s="617">
        <v>0</v>
      </c>
      <c r="K312" s="617">
        <v>0</v>
      </c>
      <c r="L312" s="615">
        <v>0</v>
      </c>
      <c r="M312" s="616">
        <v>0</v>
      </c>
      <c r="N312" s="615">
        <v>0</v>
      </c>
      <c r="O312" s="616">
        <v>0</v>
      </c>
      <c r="P312" s="615">
        <v>0</v>
      </c>
      <c r="Q312" s="618">
        <f t="shared" si="15"/>
        <v>50000</v>
      </c>
      <c r="R312" s="657"/>
    </row>
    <row r="313" spans="1:18" s="619" customFormat="1" ht="14.45" customHeight="1" x14ac:dyDescent="0.25">
      <c r="A313" s="612">
        <v>286</v>
      </c>
      <c r="B313" s="585">
        <v>19</v>
      </c>
      <c r="C313" s="613" t="s">
        <v>1823</v>
      </c>
      <c r="D313" s="665" t="str">
        <f t="shared" si="18"/>
        <v>5</v>
      </c>
      <c r="E313" s="613">
        <v>567</v>
      </c>
      <c r="F313" s="614" t="s">
        <v>618</v>
      </c>
      <c r="G313" s="572">
        <v>60000</v>
      </c>
      <c r="H313" s="615"/>
      <c r="I313" s="616">
        <v>0</v>
      </c>
      <c r="J313" s="617">
        <v>0</v>
      </c>
      <c r="K313" s="617">
        <v>0</v>
      </c>
      <c r="L313" s="615">
        <v>0</v>
      </c>
      <c r="M313" s="616">
        <v>0</v>
      </c>
      <c r="N313" s="615">
        <v>0</v>
      </c>
      <c r="O313" s="616">
        <v>0</v>
      </c>
      <c r="P313" s="615">
        <v>0</v>
      </c>
      <c r="Q313" s="618">
        <f t="shared" si="15"/>
        <v>60000</v>
      </c>
      <c r="R313" s="657"/>
    </row>
    <row r="314" spans="1:18" s="619" customFormat="1" ht="14.45" customHeight="1" x14ac:dyDescent="0.25">
      <c r="A314" s="626">
        <v>287</v>
      </c>
      <c r="B314" s="627">
        <v>19</v>
      </c>
      <c r="C314" s="628" t="s">
        <v>1823</v>
      </c>
      <c r="D314" s="666" t="str">
        <f t="shared" si="18"/>
        <v>5</v>
      </c>
      <c r="E314" s="628">
        <v>578</v>
      </c>
      <c r="F314" s="629" t="s">
        <v>628</v>
      </c>
      <c r="G314" s="630">
        <v>92000</v>
      </c>
      <c r="H314" s="631"/>
      <c r="I314" s="632">
        <v>0</v>
      </c>
      <c r="J314" s="633">
        <v>0</v>
      </c>
      <c r="K314" s="633">
        <v>0</v>
      </c>
      <c r="L314" s="631">
        <v>0</v>
      </c>
      <c r="M314" s="632">
        <v>0</v>
      </c>
      <c r="N314" s="631">
        <v>0</v>
      </c>
      <c r="O314" s="632">
        <v>0</v>
      </c>
      <c r="P314" s="631">
        <v>0</v>
      </c>
      <c r="Q314" s="634">
        <f t="shared" si="15"/>
        <v>92000</v>
      </c>
      <c r="R314" s="658"/>
    </row>
    <row r="315" spans="1:18" s="619" customFormat="1" ht="14.45" customHeight="1" x14ac:dyDescent="0.25">
      <c r="A315" s="635">
        <v>288</v>
      </c>
      <c r="B315" s="636">
        <v>20</v>
      </c>
      <c r="C315" s="637" t="s">
        <v>2125</v>
      </c>
      <c r="D315" s="667" t="str">
        <f t="shared" si="18"/>
        <v>2</v>
      </c>
      <c r="E315" s="637">
        <v>249</v>
      </c>
      <c r="F315" s="638" t="s">
        <v>415</v>
      </c>
      <c r="G315" s="639">
        <v>15000</v>
      </c>
      <c r="H315" s="640"/>
      <c r="I315" s="641"/>
      <c r="J315" s="642"/>
      <c r="K315" s="642"/>
      <c r="L315" s="640"/>
      <c r="M315" s="641"/>
      <c r="N315" s="640"/>
      <c r="O315" s="641"/>
      <c r="P315" s="640"/>
      <c r="Q315" s="643">
        <f t="shared" si="15"/>
        <v>15000</v>
      </c>
      <c r="R315" s="659"/>
    </row>
    <row r="316" spans="1:18" s="619" customFormat="1" ht="14.45" customHeight="1" x14ac:dyDescent="0.25">
      <c r="A316" s="644">
        <v>289</v>
      </c>
      <c r="B316" s="645">
        <v>21</v>
      </c>
      <c r="C316" s="646" t="s">
        <v>1811</v>
      </c>
      <c r="D316" s="668" t="str">
        <f t="shared" si="18"/>
        <v>2</v>
      </c>
      <c r="E316" s="646">
        <v>246</v>
      </c>
      <c r="F316" s="647" t="s">
        <v>412</v>
      </c>
      <c r="G316" s="609">
        <v>360000</v>
      </c>
      <c r="H316" s="648"/>
      <c r="I316" s="649">
        <v>0</v>
      </c>
      <c r="J316" s="650">
        <v>0</v>
      </c>
      <c r="K316" s="650">
        <v>0</v>
      </c>
      <c r="L316" s="648">
        <v>0</v>
      </c>
      <c r="M316" s="649">
        <v>0</v>
      </c>
      <c r="N316" s="648">
        <v>0</v>
      </c>
      <c r="O316" s="649">
        <v>0</v>
      </c>
      <c r="P316" s="648">
        <v>0</v>
      </c>
      <c r="Q316" s="651">
        <f t="shared" si="15"/>
        <v>360000</v>
      </c>
      <c r="R316" s="660"/>
    </row>
    <row r="317" spans="1:18" s="619" customFormat="1" ht="14.45" customHeight="1" x14ac:dyDescent="0.25">
      <c r="A317" s="612">
        <v>290</v>
      </c>
      <c r="B317" s="585">
        <v>21</v>
      </c>
      <c r="C317" s="613" t="s">
        <v>1811</v>
      </c>
      <c r="D317" s="665" t="str">
        <f t="shared" si="18"/>
        <v>2</v>
      </c>
      <c r="E317" s="613">
        <v>261</v>
      </c>
      <c r="F317" s="614" t="s">
        <v>425</v>
      </c>
      <c r="G317" s="572">
        <v>100000</v>
      </c>
      <c r="H317" s="615"/>
      <c r="I317" s="616">
        <v>0</v>
      </c>
      <c r="J317" s="617">
        <v>0</v>
      </c>
      <c r="K317" s="617">
        <v>0</v>
      </c>
      <c r="L317" s="615">
        <v>0</v>
      </c>
      <c r="M317" s="616">
        <v>0</v>
      </c>
      <c r="N317" s="615">
        <v>0</v>
      </c>
      <c r="O317" s="616">
        <v>0</v>
      </c>
      <c r="P317" s="615">
        <v>0</v>
      </c>
      <c r="Q317" s="618">
        <f t="shared" si="15"/>
        <v>100000</v>
      </c>
      <c r="R317" s="657"/>
    </row>
    <row r="318" spans="1:18" s="619" customFormat="1" ht="14.45" customHeight="1" x14ac:dyDescent="0.25">
      <c r="A318" s="612">
        <v>291</v>
      </c>
      <c r="B318" s="585">
        <v>21</v>
      </c>
      <c r="C318" s="613" t="s">
        <v>1811</v>
      </c>
      <c r="D318" s="665" t="str">
        <f t="shared" si="18"/>
        <v>2</v>
      </c>
      <c r="E318" s="613">
        <v>272</v>
      </c>
      <c r="F318" s="614" t="s">
        <v>429</v>
      </c>
      <c r="G318" s="572">
        <v>10000</v>
      </c>
      <c r="H318" s="615"/>
      <c r="I318" s="616">
        <v>0</v>
      </c>
      <c r="J318" s="617">
        <v>0</v>
      </c>
      <c r="K318" s="617">
        <v>0</v>
      </c>
      <c r="L318" s="615">
        <v>0</v>
      </c>
      <c r="M318" s="616">
        <v>0</v>
      </c>
      <c r="N318" s="615">
        <v>0</v>
      </c>
      <c r="O318" s="616">
        <v>0</v>
      </c>
      <c r="P318" s="615">
        <v>0</v>
      </c>
      <c r="Q318" s="618">
        <f t="shared" si="15"/>
        <v>10000</v>
      </c>
      <c r="R318" s="657"/>
    </row>
    <row r="319" spans="1:18" s="619" customFormat="1" ht="14.45" customHeight="1" x14ac:dyDescent="0.25">
      <c r="A319" s="612">
        <v>292</v>
      </c>
      <c r="B319" s="585">
        <v>21</v>
      </c>
      <c r="C319" s="613" t="s">
        <v>1811</v>
      </c>
      <c r="D319" s="665" t="str">
        <f t="shared" si="18"/>
        <v>2</v>
      </c>
      <c r="E319" s="613">
        <v>291</v>
      </c>
      <c r="F319" s="621" t="s">
        <v>438</v>
      </c>
      <c r="G319" s="572">
        <v>12000</v>
      </c>
      <c r="H319" s="615"/>
      <c r="I319" s="616">
        <v>0</v>
      </c>
      <c r="J319" s="617">
        <v>0</v>
      </c>
      <c r="K319" s="617">
        <v>0</v>
      </c>
      <c r="L319" s="615">
        <v>0</v>
      </c>
      <c r="M319" s="616">
        <v>0</v>
      </c>
      <c r="N319" s="615">
        <v>0</v>
      </c>
      <c r="O319" s="616">
        <v>0</v>
      </c>
      <c r="P319" s="615">
        <v>0</v>
      </c>
      <c r="Q319" s="618">
        <f t="shared" si="15"/>
        <v>12000</v>
      </c>
      <c r="R319" s="657"/>
    </row>
    <row r="320" spans="1:18" s="619" customFormat="1" ht="14.45" customHeight="1" x14ac:dyDescent="0.25">
      <c r="A320" s="612">
        <v>293</v>
      </c>
      <c r="B320" s="585">
        <v>21</v>
      </c>
      <c r="C320" s="613" t="s">
        <v>1811</v>
      </c>
      <c r="D320" s="665" t="str">
        <f t="shared" si="18"/>
        <v>2</v>
      </c>
      <c r="E320" s="613">
        <v>296</v>
      </c>
      <c r="F320" s="614" t="s">
        <v>443</v>
      </c>
      <c r="G320" s="572">
        <v>24000</v>
      </c>
      <c r="H320" s="615"/>
      <c r="I320" s="616">
        <v>0</v>
      </c>
      <c r="J320" s="617">
        <v>0</v>
      </c>
      <c r="K320" s="617">
        <v>0</v>
      </c>
      <c r="L320" s="615">
        <v>0</v>
      </c>
      <c r="M320" s="616">
        <v>0</v>
      </c>
      <c r="N320" s="615">
        <v>0</v>
      </c>
      <c r="O320" s="616">
        <v>0</v>
      </c>
      <c r="P320" s="615">
        <v>0</v>
      </c>
      <c r="Q320" s="618">
        <f t="shared" si="15"/>
        <v>24000</v>
      </c>
      <c r="R320" s="657"/>
    </row>
    <row r="321" spans="1:18" s="619" customFormat="1" ht="14.45" customHeight="1" x14ac:dyDescent="0.25">
      <c r="A321" s="612">
        <v>294</v>
      </c>
      <c r="B321" s="585">
        <v>21</v>
      </c>
      <c r="C321" s="613" t="s">
        <v>1811</v>
      </c>
      <c r="D321" s="665">
        <v>3</v>
      </c>
      <c r="E321" s="613">
        <v>311</v>
      </c>
      <c r="F321" s="614" t="s">
        <v>1978</v>
      </c>
      <c r="G321" s="572">
        <f>1300000-1061329.9</f>
        <v>238670.10000000009</v>
      </c>
      <c r="H321" s="615"/>
      <c r="I321" s="616"/>
      <c r="J321" s="617">
        <f>1179594+7341.63+1061329.9</f>
        <v>2248265.5299999998</v>
      </c>
      <c r="K321" s="617"/>
      <c r="L321" s="615"/>
      <c r="M321" s="616"/>
      <c r="N321" s="615"/>
      <c r="O321" s="616"/>
      <c r="P321" s="615"/>
      <c r="Q321" s="618">
        <f t="shared" si="15"/>
        <v>2486935.63</v>
      </c>
      <c r="R321" s="657"/>
    </row>
    <row r="322" spans="1:18" s="619" customFormat="1" ht="14.45" customHeight="1" x14ac:dyDescent="0.25">
      <c r="A322" s="612">
        <v>295</v>
      </c>
      <c r="B322" s="585">
        <v>21</v>
      </c>
      <c r="C322" s="613" t="s">
        <v>1811</v>
      </c>
      <c r="D322" s="665" t="str">
        <f>MID(E322,1,1)</f>
        <v>3</v>
      </c>
      <c r="E322" s="613">
        <v>355</v>
      </c>
      <c r="F322" s="614" t="s">
        <v>494</v>
      </c>
      <c r="G322" s="572">
        <v>30000</v>
      </c>
      <c r="H322" s="615"/>
      <c r="I322" s="616">
        <v>0</v>
      </c>
      <c r="J322" s="617">
        <v>0</v>
      </c>
      <c r="K322" s="617">
        <v>0</v>
      </c>
      <c r="L322" s="615">
        <v>0</v>
      </c>
      <c r="M322" s="616">
        <v>0</v>
      </c>
      <c r="N322" s="615">
        <v>0</v>
      </c>
      <c r="O322" s="616">
        <v>0</v>
      </c>
      <c r="P322" s="615">
        <v>0</v>
      </c>
      <c r="Q322" s="618">
        <f t="shared" si="15"/>
        <v>30000</v>
      </c>
      <c r="R322" s="657"/>
    </row>
    <row r="323" spans="1:18" s="619" customFormat="1" ht="14.45" customHeight="1" x14ac:dyDescent="0.25">
      <c r="A323" s="612">
        <v>296</v>
      </c>
      <c r="B323" s="585">
        <v>21</v>
      </c>
      <c r="C323" s="613" t="s">
        <v>1811</v>
      </c>
      <c r="D323" s="665" t="str">
        <f>MID(E323,1,1)</f>
        <v>3</v>
      </c>
      <c r="E323" s="613">
        <v>375</v>
      </c>
      <c r="F323" s="614" t="s">
        <v>510</v>
      </c>
      <c r="G323" s="572">
        <v>12000</v>
      </c>
      <c r="H323" s="615"/>
      <c r="I323" s="616">
        <v>0</v>
      </c>
      <c r="J323" s="617">
        <v>0</v>
      </c>
      <c r="K323" s="617">
        <v>0</v>
      </c>
      <c r="L323" s="615">
        <v>0</v>
      </c>
      <c r="M323" s="616">
        <v>0</v>
      </c>
      <c r="N323" s="615">
        <v>0</v>
      </c>
      <c r="O323" s="616">
        <v>0</v>
      </c>
      <c r="P323" s="615">
        <v>0</v>
      </c>
      <c r="Q323" s="618">
        <f t="shared" si="15"/>
        <v>12000</v>
      </c>
      <c r="R323" s="657"/>
    </row>
    <row r="324" spans="1:18" s="619" customFormat="1" ht="14.45" customHeight="1" x14ac:dyDescent="0.25">
      <c r="A324" s="626">
        <v>297</v>
      </c>
      <c r="B324" s="627">
        <v>21</v>
      </c>
      <c r="C324" s="628" t="s">
        <v>1811</v>
      </c>
      <c r="D324" s="666" t="str">
        <f>MID(E324,1,1)</f>
        <v>5</v>
      </c>
      <c r="E324" s="628">
        <v>566</v>
      </c>
      <c r="F324" s="629" t="s">
        <v>617</v>
      </c>
      <c r="G324" s="630">
        <v>48000</v>
      </c>
      <c r="H324" s="631"/>
      <c r="I324" s="632">
        <v>0</v>
      </c>
      <c r="J324" s="633">
        <v>0</v>
      </c>
      <c r="K324" s="633">
        <v>0</v>
      </c>
      <c r="L324" s="631">
        <v>0</v>
      </c>
      <c r="M324" s="632">
        <v>0</v>
      </c>
      <c r="N324" s="631">
        <v>0</v>
      </c>
      <c r="O324" s="632">
        <v>0</v>
      </c>
      <c r="P324" s="631">
        <v>0</v>
      </c>
      <c r="Q324" s="634">
        <f t="shared" si="15"/>
        <v>48000</v>
      </c>
      <c r="R324" s="658"/>
    </row>
    <row r="325" spans="1:18" s="619" customFormat="1" ht="14.45" customHeight="1" x14ac:dyDescent="0.25">
      <c r="A325" s="644">
        <v>298</v>
      </c>
      <c r="B325" s="645">
        <v>22</v>
      </c>
      <c r="C325" s="646" t="s">
        <v>1821</v>
      </c>
      <c r="D325" s="668">
        <v>1</v>
      </c>
      <c r="E325" s="646">
        <v>113</v>
      </c>
      <c r="F325" s="647" t="s">
        <v>349</v>
      </c>
      <c r="G325" s="609">
        <v>283256.00160000002</v>
      </c>
      <c r="H325" s="648"/>
      <c r="I325" s="649"/>
      <c r="J325" s="650"/>
      <c r="K325" s="650"/>
      <c r="L325" s="648"/>
      <c r="M325" s="649"/>
      <c r="N325" s="648"/>
      <c r="O325" s="649"/>
      <c r="P325" s="648"/>
      <c r="Q325" s="651">
        <f t="shared" si="15"/>
        <v>283256.00160000002</v>
      </c>
      <c r="R325" s="660"/>
    </row>
    <row r="326" spans="1:18" s="619" customFormat="1" ht="14.45" customHeight="1" x14ac:dyDescent="0.25">
      <c r="A326" s="612">
        <v>299</v>
      </c>
      <c r="B326" s="585">
        <v>22</v>
      </c>
      <c r="C326" s="613" t="s">
        <v>1821</v>
      </c>
      <c r="D326" s="665">
        <v>1</v>
      </c>
      <c r="E326" s="613">
        <v>122</v>
      </c>
      <c r="F326" s="620" t="s">
        <v>353</v>
      </c>
      <c r="G326" s="572">
        <v>173340</v>
      </c>
      <c r="H326" s="615"/>
      <c r="I326" s="616"/>
      <c r="J326" s="617"/>
      <c r="K326" s="617"/>
      <c r="L326" s="615"/>
      <c r="M326" s="616"/>
      <c r="N326" s="615"/>
      <c r="O326" s="616"/>
      <c r="P326" s="615"/>
      <c r="Q326" s="618">
        <f t="shared" ref="Q326:Q389" si="19">SUM(G326:P326)</f>
        <v>173340</v>
      </c>
      <c r="R326" s="657"/>
    </row>
    <row r="327" spans="1:18" s="619" customFormat="1" ht="14.45" customHeight="1" x14ac:dyDescent="0.25">
      <c r="A327" s="612">
        <v>300</v>
      </c>
      <c r="B327" s="585">
        <v>22</v>
      </c>
      <c r="C327" s="613" t="s">
        <v>1821</v>
      </c>
      <c r="D327" s="665">
        <v>1</v>
      </c>
      <c r="E327" s="613">
        <v>132</v>
      </c>
      <c r="F327" s="620" t="s">
        <v>358</v>
      </c>
      <c r="G327" s="572">
        <v>42682.504750695341</v>
      </c>
      <c r="H327" s="615"/>
      <c r="I327" s="616"/>
      <c r="J327" s="617"/>
      <c r="K327" s="617"/>
      <c r="L327" s="615"/>
      <c r="M327" s="616"/>
      <c r="N327" s="615"/>
      <c r="O327" s="616"/>
      <c r="P327" s="615"/>
      <c r="Q327" s="618">
        <f t="shared" si="19"/>
        <v>42682.504750695341</v>
      </c>
      <c r="R327" s="657"/>
    </row>
    <row r="328" spans="1:18" s="619" customFormat="1" ht="14.45" customHeight="1" x14ac:dyDescent="0.25">
      <c r="A328" s="612">
        <v>301</v>
      </c>
      <c r="B328" s="585">
        <v>22</v>
      </c>
      <c r="C328" s="613" t="s">
        <v>1821</v>
      </c>
      <c r="D328" s="665">
        <v>1</v>
      </c>
      <c r="E328" s="613">
        <v>132</v>
      </c>
      <c r="F328" s="620" t="s">
        <v>358</v>
      </c>
      <c r="G328" s="572">
        <v>26119.783276237318</v>
      </c>
      <c r="H328" s="615"/>
      <c r="I328" s="616"/>
      <c r="J328" s="617"/>
      <c r="K328" s="617"/>
      <c r="L328" s="615"/>
      <c r="M328" s="616"/>
      <c r="N328" s="615"/>
      <c r="O328" s="616"/>
      <c r="P328" s="615"/>
      <c r="Q328" s="618">
        <f t="shared" si="19"/>
        <v>26119.783276237318</v>
      </c>
      <c r="R328" s="657"/>
    </row>
    <row r="329" spans="1:18" s="619" customFormat="1" ht="14.45" customHeight="1" x14ac:dyDescent="0.25">
      <c r="A329" s="612">
        <v>448</v>
      </c>
      <c r="B329" s="585">
        <v>22</v>
      </c>
      <c r="C329" s="613" t="s">
        <v>1821</v>
      </c>
      <c r="D329" s="665" t="str">
        <f t="shared" ref="D329:D343" si="20">MID(E329,1,1)</f>
        <v>2</v>
      </c>
      <c r="E329" s="613">
        <v>211</v>
      </c>
      <c r="F329" s="614" t="s">
        <v>384</v>
      </c>
      <c r="G329" s="572">
        <v>6000</v>
      </c>
      <c r="H329" s="615">
        <v>0</v>
      </c>
      <c r="I329" s="616">
        <v>0</v>
      </c>
      <c r="J329" s="617">
        <v>0</v>
      </c>
      <c r="K329" s="617">
        <v>0</v>
      </c>
      <c r="L329" s="615">
        <v>0</v>
      </c>
      <c r="M329" s="616">
        <v>0</v>
      </c>
      <c r="N329" s="615">
        <v>0</v>
      </c>
      <c r="O329" s="616">
        <v>0</v>
      </c>
      <c r="P329" s="615">
        <v>0</v>
      </c>
      <c r="Q329" s="618">
        <f t="shared" si="19"/>
        <v>6000</v>
      </c>
      <c r="R329" s="657"/>
    </row>
    <row r="330" spans="1:18" s="619" customFormat="1" ht="14.45" customHeight="1" x14ac:dyDescent="0.25">
      <c r="A330" s="612">
        <v>451</v>
      </c>
      <c r="B330" s="585">
        <v>22</v>
      </c>
      <c r="C330" s="613" t="s">
        <v>1821</v>
      </c>
      <c r="D330" s="665" t="str">
        <f t="shared" si="20"/>
        <v>2</v>
      </c>
      <c r="E330" s="613">
        <v>212</v>
      </c>
      <c r="F330" s="614" t="s">
        <v>385</v>
      </c>
      <c r="G330" s="572">
        <v>4000</v>
      </c>
      <c r="H330" s="615">
        <v>0</v>
      </c>
      <c r="I330" s="616">
        <v>0</v>
      </c>
      <c r="J330" s="617">
        <v>0</v>
      </c>
      <c r="K330" s="617">
        <v>0</v>
      </c>
      <c r="L330" s="615">
        <v>0</v>
      </c>
      <c r="M330" s="616">
        <v>0</v>
      </c>
      <c r="N330" s="615">
        <v>0</v>
      </c>
      <c r="O330" s="616">
        <v>0</v>
      </c>
      <c r="P330" s="615">
        <v>0</v>
      </c>
      <c r="Q330" s="618">
        <f t="shared" si="19"/>
        <v>4000</v>
      </c>
      <c r="R330" s="657"/>
    </row>
    <row r="331" spans="1:18" s="619" customFormat="1" ht="14.45" customHeight="1" x14ac:dyDescent="0.25">
      <c r="A331" s="612">
        <v>454</v>
      </c>
      <c r="B331" s="585">
        <v>22</v>
      </c>
      <c r="C331" s="613" t="s">
        <v>1821</v>
      </c>
      <c r="D331" s="665" t="str">
        <f t="shared" si="20"/>
        <v>2</v>
      </c>
      <c r="E331" s="613">
        <v>214</v>
      </c>
      <c r="F331" s="614" t="s">
        <v>387</v>
      </c>
      <c r="G331" s="572">
        <v>1000</v>
      </c>
      <c r="H331" s="615"/>
      <c r="I331" s="616">
        <v>0</v>
      </c>
      <c r="J331" s="617">
        <v>0</v>
      </c>
      <c r="K331" s="617">
        <v>0</v>
      </c>
      <c r="L331" s="615">
        <v>0</v>
      </c>
      <c r="M331" s="616">
        <v>0</v>
      </c>
      <c r="N331" s="615">
        <v>0</v>
      </c>
      <c r="O331" s="616">
        <v>0</v>
      </c>
      <c r="P331" s="615">
        <v>0</v>
      </c>
      <c r="Q331" s="618">
        <f t="shared" si="19"/>
        <v>1000</v>
      </c>
      <c r="R331" s="657"/>
    </row>
    <row r="332" spans="1:18" s="619" customFormat="1" ht="14.45" customHeight="1" x14ac:dyDescent="0.25">
      <c r="A332" s="612">
        <v>457</v>
      </c>
      <c r="B332" s="585">
        <v>22</v>
      </c>
      <c r="C332" s="613" t="s">
        <v>1821</v>
      </c>
      <c r="D332" s="665" t="str">
        <f t="shared" si="20"/>
        <v>2</v>
      </c>
      <c r="E332" s="613">
        <v>221</v>
      </c>
      <c r="F332" s="614" t="s">
        <v>393</v>
      </c>
      <c r="G332" s="572">
        <v>12000</v>
      </c>
      <c r="H332" s="615">
        <v>0</v>
      </c>
      <c r="I332" s="616">
        <v>0</v>
      </c>
      <c r="J332" s="617">
        <v>0</v>
      </c>
      <c r="K332" s="617">
        <v>0</v>
      </c>
      <c r="L332" s="615">
        <v>0</v>
      </c>
      <c r="M332" s="616">
        <v>0</v>
      </c>
      <c r="N332" s="615">
        <v>0</v>
      </c>
      <c r="O332" s="616">
        <v>0</v>
      </c>
      <c r="P332" s="615">
        <v>0</v>
      </c>
      <c r="Q332" s="618">
        <f t="shared" si="19"/>
        <v>12000</v>
      </c>
      <c r="R332" s="657"/>
    </row>
    <row r="333" spans="1:18" s="619" customFormat="1" ht="14.45" customHeight="1" x14ac:dyDescent="0.25">
      <c r="A333" s="612">
        <v>459</v>
      </c>
      <c r="B333" s="585">
        <v>22</v>
      </c>
      <c r="C333" s="613" t="s">
        <v>1821</v>
      </c>
      <c r="D333" s="665" t="str">
        <f t="shared" si="20"/>
        <v>2</v>
      </c>
      <c r="E333" s="613">
        <v>243</v>
      </c>
      <c r="F333" s="614" t="s">
        <v>409</v>
      </c>
      <c r="G333" s="572">
        <v>6000</v>
      </c>
      <c r="H333" s="615">
        <v>0</v>
      </c>
      <c r="I333" s="616">
        <v>0</v>
      </c>
      <c r="J333" s="617">
        <v>0</v>
      </c>
      <c r="K333" s="617">
        <v>0</v>
      </c>
      <c r="L333" s="615">
        <v>0</v>
      </c>
      <c r="M333" s="616">
        <v>0</v>
      </c>
      <c r="N333" s="615">
        <v>0</v>
      </c>
      <c r="O333" s="616">
        <v>0</v>
      </c>
      <c r="P333" s="615">
        <v>0</v>
      </c>
      <c r="Q333" s="618">
        <f t="shared" si="19"/>
        <v>6000</v>
      </c>
      <c r="R333" s="657"/>
    </row>
    <row r="334" spans="1:18" s="619" customFormat="1" ht="14.45" customHeight="1" x14ac:dyDescent="0.25">
      <c r="A334" s="612">
        <v>462</v>
      </c>
      <c r="B334" s="585">
        <v>22</v>
      </c>
      <c r="C334" s="613" t="s">
        <v>1821</v>
      </c>
      <c r="D334" s="665" t="str">
        <f t="shared" si="20"/>
        <v>2</v>
      </c>
      <c r="E334" s="613">
        <v>244</v>
      </c>
      <c r="F334" s="614" t="s">
        <v>410</v>
      </c>
      <c r="G334" s="572">
        <v>3000</v>
      </c>
      <c r="H334" s="615">
        <v>0</v>
      </c>
      <c r="I334" s="616">
        <v>0</v>
      </c>
      <c r="J334" s="617">
        <v>0</v>
      </c>
      <c r="K334" s="617">
        <v>0</v>
      </c>
      <c r="L334" s="615">
        <v>0</v>
      </c>
      <c r="M334" s="616">
        <v>0</v>
      </c>
      <c r="N334" s="615">
        <v>0</v>
      </c>
      <c r="O334" s="616">
        <v>0</v>
      </c>
      <c r="P334" s="615">
        <v>0</v>
      </c>
      <c r="Q334" s="618">
        <f t="shared" si="19"/>
        <v>3000</v>
      </c>
      <c r="R334" s="657"/>
    </row>
    <row r="335" spans="1:18" s="619" customFormat="1" ht="14.45" customHeight="1" x14ac:dyDescent="0.25">
      <c r="A335" s="612">
        <v>466</v>
      </c>
      <c r="B335" s="585">
        <v>22</v>
      </c>
      <c r="C335" s="613" t="s">
        <v>1821</v>
      </c>
      <c r="D335" s="665" t="str">
        <f t="shared" si="20"/>
        <v>2</v>
      </c>
      <c r="E335" s="613">
        <v>261</v>
      </c>
      <c r="F335" s="614" t="s">
        <v>425</v>
      </c>
      <c r="G335" s="572">
        <v>27000</v>
      </c>
      <c r="H335" s="615">
        <v>0</v>
      </c>
      <c r="I335" s="616">
        <v>0</v>
      </c>
      <c r="J335" s="617">
        <v>0</v>
      </c>
      <c r="K335" s="617">
        <v>0</v>
      </c>
      <c r="L335" s="615">
        <v>0</v>
      </c>
      <c r="M335" s="616">
        <v>0</v>
      </c>
      <c r="N335" s="615">
        <v>0</v>
      </c>
      <c r="O335" s="616">
        <v>0</v>
      </c>
      <c r="P335" s="615">
        <v>0</v>
      </c>
      <c r="Q335" s="618">
        <f t="shared" si="19"/>
        <v>27000</v>
      </c>
      <c r="R335" s="657"/>
    </row>
    <row r="336" spans="1:18" s="619" customFormat="1" ht="14.45" customHeight="1" x14ac:dyDescent="0.25">
      <c r="A336" s="612">
        <v>470</v>
      </c>
      <c r="B336" s="585">
        <v>22</v>
      </c>
      <c r="C336" s="613" t="s">
        <v>1821</v>
      </c>
      <c r="D336" s="665" t="str">
        <f t="shared" si="20"/>
        <v>2</v>
      </c>
      <c r="E336" s="613">
        <v>273</v>
      </c>
      <c r="F336" s="614" t="s">
        <v>430</v>
      </c>
      <c r="G336" s="572">
        <v>100000</v>
      </c>
      <c r="H336" s="615">
        <v>0</v>
      </c>
      <c r="I336" s="616">
        <v>0</v>
      </c>
      <c r="J336" s="617">
        <v>0</v>
      </c>
      <c r="K336" s="617">
        <v>0</v>
      </c>
      <c r="L336" s="615">
        <v>0</v>
      </c>
      <c r="M336" s="616">
        <v>0</v>
      </c>
      <c r="N336" s="615">
        <v>0</v>
      </c>
      <c r="O336" s="616">
        <v>0</v>
      </c>
      <c r="P336" s="615">
        <v>0</v>
      </c>
      <c r="Q336" s="618">
        <f t="shared" si="19"/>
        <v>100000</v>
      </c>
      <c r="R336" s="657"/>
    </row>
    <row r="337" spans="1:18" s="619" customFormat="1" ht="14.45" customHeight="1" x14ac:dyDescent="0.25">
      <c r="A337" s="612">
        <v>472</v>
      </c>
      <c r="B337" s="585">
        <v>22</v>
      </c>
      <c r="C337" s="613" t="s">
        <v>1821</v>
      </c>
      <c r="D337" s="665" t="str">
        <f t="shared" si="20"/>
        <v>2</v>
      </c>
      <c r="E337" s="613">
        <v>294</v>
      </c>
      <c r="F337" s="614" t="s">
        <v>441</v>
      </c>
      <c r="G337" s="572">
        <v>1000</v>
      </c>
      <c r="H337" s="615">
        <v>0</v>
      </c>
      <c r="I337" s="616">
        <v>0</v>
      </c>
      <c r="J337" s="617">
        <v>0</v>
      </c>
      <c r="K337" s="617">
        <v>0</v>
      </c>
      <c r="L337" s="615">
        <v>0</v>
      </c>
      <c r="M337" s="616">
        <v>0</v>
      </c>
      <c r="N337" s="615">
        <v>0</v>
      </c>
      <c r="O337" s="616">
        <v>0</v>
      </c>
      <c r="P337" s="615">
        <v>0</v>
      </c>
      <c r="Q337" s="618">
        <f t="shared" si="19"/>
        <v>1000</v>
      </c>
      <c r="R337" s="657"/>
    </row>
    <row r="338" spans="1:18" s="619" customFormat="1" ht="14.45" customHeight="1" x14ac:dyDescent="0.25">
      <c r="A338" s="612">
        <v>478</v>
      </c>
      <c r="B338" s="585">
        <v>22</v>
      </c>
      <c r="C338" s="613" t="s">
        <v>1821</v>
      </c>
      <c r="D338" s="665" t="str">
        <f t="shared" si="20"/>
        <v>3</v>
      </c>
      <c r="E338" s="613">
        <v>353</v>
      </c>
      <c r="F338" s="614" t="s">
        <v>490</v>
      </c>
      <c r="G338" s="572">
        <v>1500</v>
      </c>
      <c r="H338" s="615">
        <v>0</v>
      </c>
      <c r="I338" s="616">
        <v>0</v>
      </c>
      <c r="J338" s="617">
        <v>0</v>
      </c>
      <c r="K338" s="617">
        <v>0</v>
      </c>
      <c r="L338" s="615">
        <v>0</v>
      </c>
      <c r="M338" s="616">
        <v>0</v>
      </c>
      <c r="N338" s="615">
        <v>0</v>
      </c>
      <c r="O338" s="616">
        <v>0</v>
      </c>
      <c r="P338" s="615">
        <v>0</v>
      </c>
      <c r="Q338" s="618">
        <f t="shared" si="19"/>
        <v>1500</v>
      </c>
      <c r="R338" s="657"/>
    </row>
    <row r="339" spans="1:18" s="619" customFormat="1" ht="14.45" customHeight="1" x14ac:dyDescent="0.25">
      <c r="A339" s="612">
        <v>486</v>
      </c>
      <c r="B339" s="585">
        <v>22</v>
      </c>
      <c r="C339" s="613" t="s">
        <v>1821</v>
      </c>
      <c r="D339" s="665" t="str">
        <f t="shared" si="20"/>
        <v>3</v>
      </c>
      <c r="E339" s="613">
        <v>375</v>
      </c>
      <c r="F339" s="614" t="s">
        <v>510</v>
      </c>
      <c r="G339" s="572">
        <v>24000</v>
      </c>
      <c r="H339" s="615">
        <v>0</v>
      </c>
      <c r="I339" s="616">
        <v>0</v>
      </c>
      <c r="J339" s="617">
        <v>0</v>
      </c>
      <c r="K339" s="617">
        <v>0</v>
      </c>
      <c r="L339" s="615">
        <v>0</v>
      </c>
      <c r="M339" s="616">
        <v>0</v>
      </c>
      <c r="N339" s="615">
        <v>0</v>
      </c>
      <c r="O339" s="616">
        <v>0</v>
      </c>
      <c r="P339" s="615">
        <v>0</v>
      </c>
      <c r="Q339" s="618">
        <f t="shared" si="19"/>
        <v>24000</v>
      </c>
      <c r="R339" s="657"/>
    </row>
    <row r="340" spans="1:18" s="619" customFormat="1" ht="14.45" customHeight="1" x14ac:dyDescent="0.25">
      <c r="A340" s="612">
        <v>489</v>
      </c>
      <c r="B340" s="585">
        <v>22</v>
      </c>
      <c r="C340" s="613" t="s">
        <v>1821</v>
      </c>
      <c r="D340" s="665" t="str">
        <f t="shared" si="20"/>
        <v>3</v>
      </c>
      <c r="E340" s="613">
        <v>383</v>
      </c>
      <c r="F340" s="614" t="s">
        <v>518</v>
      </c>
      <c r="G340" s="572">
        <v>4000</v>
      </c>
      <c r="H340" s="615">
        <v>0</v>
      </c>
      <c r="I340" s="616">
        <v>0</v>
      </c>
      <c r="J340" s="617">
        <v>0</v>
      </c>
      <c r="K340" s="617">
        <v>0</v>
      </c>
      <c r="L340" s="615">
        <v>0</v>
      </c>
      <c r="M340" s="616">
        <v>0</v>
      </c>
      <c r="N340" s="615">
        <v>0</v>
      </c>
      <c r="O340" s="616">
        <v>0</v>
      </c>
      <c r="P340" s="615">
        <v>0</v>
      </c>
      <c r="Q340" s="618">
        <f t="shared" si="19"/>
        <v>4000</v>
      </c>
      <c r="R340" s="657"/>
    </row>
    <row r="341" spans="1:18" s="619" customFormat="1" ht="14.45" customHeight="1" x14ac:dyDescent="0.25">
      <c r="A341" s="612">
        <v>491</v>
      </c>
      <c r="B341" s="585">
        <v>22</v>
      </c>
      <c r="C341" s="613" t="s">
        <v>1821</v>
      </c>
      <c r="D341" s="665" t="str">
        <f t="shared" si="20"/>
        <v>5</v>
      </c>
      <c r="E341" s="613">
        <v>511</v>
      </c>
      <c r="F341" s="621" t="s">
        <v>588</v>
      </c>
      <c r="G341" s="572">
        <v>25000</v>
      </c>
      <c r="H341" s="615">
        <v>0</v>
      </c>
      <c r="I341" s="616">
        <v>0</v>
      </c>
      <c r="J341" s="617">
        <v>0</v>
      </c>
      <c r="K341" s="617">
        <v>0</v>
      </c>
      <c r="L341" s="615">
        <v>0</v>
      </c>
      <c r="M341" s="616">
        <v>0</v>
      </c>
      <c r="N341" s="615">
        <v>0</v>
      </c>
      <c r="O341" s="616">
        <v>0</v>
      </c>
      <c r="P341" s="615">
        <v>0</v>
      </c>
      <c r="Q341" s="618">
        <f t="shared" si="19"/>
        <v>25000</v>
      </c>
      <c r="R341" s="657"/>
    </row>
    <row r="342" spans="1:18" s="619" customFormat="1" ht="14.45" customHeight="1" x14ac:dyDescent="0.25">
      <c r="A342" s="612">
        <v>494</v>
      </c>
      <c r="B342" s="585">
        <v>22</v>
      </c>
      <c r="C342" s="613" t="s">
        <v>1821</v>
      </c>
      <c r="D342" s="665" t="str">
        <f t="shared" si="20"/>
        <v>5</v>
      </c>
      <c r="E342" s="613">
        <v>515</v>
      </c>
      <c r="F342" s="614" t="s">
        <v>592</v>
      </c>
      <c r="G342" s="572">
        <v>15000</v>
      </c>
      <c r="H342" s="615">
        <v>0</v>
      </c>
      <c r="I342" s="616">
        <v>0</v>
      </c>
      <c r="J342" s="617">
        <v>0</v>
      </c>
      <c r="K342" s="617">
        <v>0</v>
      </c>
      <c r="L342" s="615">
        <v>0</v>
      </c>
      <c r="M342" s="616">
        <v>0</v>
      </c>
      <c r="N342" s="615">
        <v>0</v>
      </c>
      <c r="O342" s="616">
        <v>0</v>
      </c>
      <c r="P342" s="615">
        <v>0</v>
      </c>
      <c r="Q342" s="618">
        <f t="shared" si="19"/>
        <v>15000</v>
      </c>
      <c r="R342" s="657"/>
    </row>
    <row r="343" spans="1:18" s="619" customFormat="1" ht="14.45" customHeight="1" x14ac:dyDescent="0.25">
      <c r="A343" s="626">
        <v>497</v>
      </c>
      <c r="B343" s="627">
        <v>22</v>
      </c>
      <c r="C343" s="628" t="s">
        <v>1821</v>
      </c>
      <c r="D343" s="666" t="str">
        <f t="shared" si="20"/>
        <v>5</v>
      </c>
      <c r="E343" s="628">
        <v>522</v>
      </c>
      <c r="F343" s="629" t="s">
        <v>596</v>
      </c>
      <c r="G343" s="630">
        <v>50000</v>
      </c>
      <c r="H343" s="631">
        <v>0</v>
      </c>
      <c r="I343" s="632">
        <v>0</v>
      </c>
      <c r="J343" s="633">
        <v>0</v>
      </c>
      <c r="K343" s="633">
        <v>0</v>
      </c>
      <c r="L343" s="631">
        <v>0</v>
      </c>
      <c r="M343" s="632">
        <v>0</v>
      </c>
      <c r="N343" s="631">
        <v>0</v>
      </c>
      <c r="O343" s="632">
        <v>0</v>
      </c>
      <c r="P343" s="631">
        <v>0</v>
      </c>
      <c r="Q343" s="634">
        <f t="shared" si="19"/>
        <v>50000</v>
      </c>
      <c r="R343" s="658"/>
    </row>
    <row r="344" spans="1:18" s="619" customFormat="1" ht="14.45" customHeight="1" x14ac:dyDescent="0.25">
      <c r="A344" s="644">
        <v>302</v>
      </c>
      <c r="B344" s="645">
        <v>23</v>
      </c>
      <c r="C344" s="646" t="s">
        <v>2119</v>
      </c>
      <c r="D344" s="668">
        <v>1</v>
      </c>
      <c r="E344" s="646">
        <v>113</v>
      </c>
      <c r="F344" s="647" t="s">
        <v>349</v>
      </c>
      <c r="G344" s="609">
        <v>196716.024</v>
      </c>
      <c r="H344" s="648"/>
      <c r="I344" s="649"/>
      <c r="J344" s="650"/>
      <c r="K344" s="650"/>
      <c r="L344" s="648"/>
      <c r="M344" s="649"/>
      <c r="N344" s="648"/>
      <c r="O344" s="649"/>
      <c r="P344" s="648"/>
      <c r="Q344" s="651">
        <f t="shared" si="19"/>
        <v>196716.024</v>
      </c>
      <c r="R344" s="660"/>
    </row>
    <row r="345" spans="1:18" s="619" customFormat="1" ht="14.45" customHeight="1" x14ac:dyDescent="0.25">
      <c r="A345" s="612">
        <v>303</v>
      </c>
      <c r="B345" s="585">
        <v>23</v>
      </c>
      <c r="C345" s="613" t="s">
        <v>2119</v>
      </c>
      <c r="D345" s="665">
        <v>1</v>
      </c>
      <c r="E345" s="613">
        <v>122</v>
      </c>
      <c r="F345" s="620" t="s">
        <v>353</v>
      </c>
      <c r="G345" s="572">
        <v>100254.444</v>
      </c>
      <c r="H345" s="615"/>
      <c r="I345" s="616"/>
      <c r="J345" s="617"/>
      <c r="K345" s="617"/>
      <c r="L345" s="615"/>
      <c r="M345" s="616"/>
      <c r="N345" s="615"/>
      <c r="O345" s="616"/>
      <c r="P345" s="615"/>
      <c r="Q345" s="618">
        <f t="shared" si="19"/>
        <v>100254.444</v>
      </c>
      <c r="R345" s="657"/>
    </row>
    <row r="346" spans="1:18" s="619" customFormat="1" ht="14.45" customHeight="1" x14ac:dyDescent="0.25">
      <c r="A346" s="612">
        <v>304</v>
      </c>
      <c r="B346" s="585">
        <v>23</v>
      </c>
      <c r="C346" s="613" t="s">
        <v>2119</v>
      </c>
      <c r="D346" s="665">
        <v>1</v>
      </c>
      <c r="E346" s="613">
        <v>132</v>
      </c>
      <c r="F346" s="620" t="s">
        <v>358</v>
      </c>
      <c r="G346" s="572">
        <v>29642.20557195742</v>
      </c>
      <c r="H346" s="615"/>
      <c r="I346" s="616"/>
      <c r="J346" s="617"/>
      <c r="K346" s="617"/>
      <c r="L346" s="615"/>
      <c r="M346" s="616"/>
      <c r="N346" s="615"/>
      <c r="O346" s="616"/>
      <c r="P346" s="615"/>
      <c r="Q346" s="618">
        <f t="shared" si="19"/>
        <v>29642.20557195742</v>
      </c>
      <c r="R346" s="657"/>
    </row>
    <row r="347" spans="1:18" s="619" customFormat="1" ht="14.45" customHeight="1" x14ac:dyDescent="0.25">
      <c r="A347" s="612">
        <v>305</v>
      </c>
      <c r="B347" s="585">
        <v>23</v>
      </c>
      <c r="C347" s="613" t="s">
        <v>2119</v>
      </c>
      <c r="D347" s="665">
        <v>1</v>
      </c>
      <c r="E347" s="613">
        <v>132</v>
      </c>
      <c r="F347" s="620" t="s">
        <v>358</v>
      </c>
      <c r="G347" s="572">
        <v>15106.867138338934</v>
      </c>
      <c r="H347" s="615"/>
      <c r="I347" s="616"/>
      <c r="J347" s="617"/>
      <c r="K347" s="617"/>
      <c r="L347" s="615"/>
      <c r="M347" s="616"/>
      <c r="N347" s="615"/>
      <c r="O347" s="616"/>
      <c r="P347" s="615"/>
      <c r="Q347" s="618">
        <f t="shared" si="19"/>
        <v>15106.867138338934</v>
      </c>
      <c r="R347" s="657"/>
    </row>
    <row r="348" spans="1:18" s="619" customFormat="1" ht="14.45" customHeight="1" x14ac:dyDescent="0.25">
      <c r="A348" s="612">
        <v>306</v>
      </c>
      <c r="B348" s="585">
        <v>23</v>
      </c>
      <c r="C348" s="613" t="s">
        <v>2119</v>
      </c>
      <c r="D348" s="665" t="str">
        <f t="shared" ref="D348:D354" si="21">MID(E348,1,1)</f>
        <v>2</v>
      </c>
      <c r="E348" s="613">
        <v>211</v>
      </c>
      <c r="F348" s="614" t="s">
        <v>384</v>
      </c>
      <c r="G348" s="572">
        <v>6000</v>
      </c>
      <c r="H348" s="615"/>
      <c r="I348" s="616"/>
      <c r="J348" s="617"/>
      <c r="K348" s="617"/>
      <c r="L348" s="615"/>
      <c r="M348" s="616"/>
      <c r="N348" s="615"/>
      <c r="O348" s="616"/>
      <c r="P348" s="615"/>
      <c r="Q348" s="618">
        <f t="shared" si="19"/>
        <v>6000</v>
      </c>
      <c r="R348" s="657"/>
    </row>
    <row r="349" spans="1:18" s="619" customFormat="1" ht="14.45" customHeight="1" x14ac:dyDescent="0.25">
      <c r="A349" s="612">
        <v>307</v>
      </c>
      <c r="B349" s="585">
        <v>23</v>
      </c>
      <c r="C349" s="613" t="s">
        <v>2119</v>
      </c>
      <c r="D349" s="665" t="str">
        <f t="shared" si="21"/>
        <v>2</v>
      </c>
      <c r="E349" s="613">
        <v>212</v>
      </c>
      <c r="F349" s="614" t="s">
        <v>385</v>
      </c>
      <c r="G349" s="572">
        <v>500</v>
      </c>
      <c r="H349" s="615"/>
      <c r="I349" s="616"/>
      <c r="J349" s="617"/>
      <c r="K349" s="617"/>
      <c r="L349" s="615"/>
      <c r="M349" s="616"/>
      <c r="N349" s="615"/>
      <c r="O349" s="616"/>
      <c r="P349" s="615"/>
      <c r="Q349" s="618">
        <f t="shared" si="19"/>
        <v>500</v>
      </c>
      <c r="R349" s="657"/>
    </row>
    <row r="350" spans="1:18" s="619" customFormat="1" ht="14.45" customHeight="1" x14ac:dyDescent="0.25">
      <c r="A350" s="612">
        <v>308</v>
      </c>
      <c r="B350" s="585">
        <v>23</v>
      </c>
      <c r="C350" s="613" t="s">
        <v>2119</v>
      </c>
      <c r="D350" s="665" t="str">
        <f t="shared" si="21"/>
        <v>2</v>
      </c>
      <c r="E350" s="613">
        <v>214</v>
      </c>
      <c r="F350" s="614" t="s">
        <v>387</v>
      </c>
      <c r="G350" s="572">
        <v>1500</v>
      </c>
      <c r="H350" s="615"/>
      <c r="I350" s="616"/>
      <c r="J350" s="617"/>
      <c r="K350" s="617"/>
      <c r="L350" s="615"/>
      <c r="M350" s="616"/>
      <c r="N350" s="615"/>
      <c r="O350" s="616"/>
      <c r="P350" s="615"/>
      <c r="Q350" s="618">
        <f t="shared" si="19"/>
        <v>1500</v>
      </c>
      <c r="R350" s="657"/>
    </row>
    <row r="351" spans="1:18" s="619" customFormat="1" ht="14.45" customHeight="1" x14ac:dyDescent="0.25">
      <c r="A351" s="612">
        <v>309</v>
      </c>
      <c r="B351" s="585">
        <v>23</v>
      </c>
      <c r="C351" s="613" t="s">
        <v>2119</v>
      </c>
      <c r="D351" s="665" t="str">
        <f t="shared" si="21"/>
        <v>2</v>
      </c>
      <c r="E351" s="613">
        <v>261</v>
      </c>
      <c r="F351" s="614" t="s">
        <v>425</v>
      </c>
      <c r="G351" s="572">
        <v>18000</v>
      </c>
      <c r="H351" s="615"/>
      <c r="I351" s="616"/>
      <c r="J351" s="617"/>
      <c r="K351" s="617"/>
      <c r="L351" s="615"/>
      <c r="M351" s="616"/>
      <c r="N351" s="615"/>
      <c r="O351" s="616"/>
      <c r="P351" s="615"/>
      <c r="Q351" s="618">
        <f t="shared" si="19"/>
        <v>18000</v>
      </c>
      <c r="R351" s="657"/>
    </row>
    <row r="352" spans="1:18" s="619" customFormat="1" ht="14.45" customHeight="1" x14ac:dyDescent="0.25">
      <c r="A352" s="612">
        <v>310</v>
      </c>
      <c r="B352" s="585">
        <v>23</v>
      </c>
      <c r="C352" s="613" t="s">
        <v>2119</v>
      </c>
      <c r="D352" s="665" t="str">
        <f t="shared" si="21"/>
        <v>3</v>
      </c>
      <c r="E352" s="613">
        <v>315</v>
      </c>
      <c r="F352" s="614" t="s">
        <v>452</v>
      </c>
      <c r="G352" s="572">
        <v>4000</v>
      </c>
      <c r="H352" s="615"/>
      <c r="I352" s="616"/>
      <c r="J352" s="617"/>
      <c r="K352" s="617"/>
      <c r="L352" s="615"/>
      <c r="M352" s="616"/>
      <c r="N352" s="615"/>
      <c r="O352" s="616"/>
      <c r="P352" s="615"/>
      <c r="Q352" s="618">
        <f t="shared" si="19"/>
        <v>4000</v>
      </c>
      <c r="R352" s="657"/>
    </row>
    <row r="353" spans="1:18" s="619" customFormat="1" ht="14.45" customHeight="1" x14ac:dyDescent="0.25">
      <c r="A353" s="612">
        <v>311</v>
      </c>
      <c r="B353" s="585">
        <v>23</v>
      </c>
      <c r="C353" s="613" t="s">
        <v>2119</v>
      </c>
      <c r="D353" s="665" t="str">
        <f t="shared" si="21"/>
        <v>3</v>
      </c>
      <c r="E353" s="613">
        <v>375</v>
      </c>
      <c r="F353" s="614" t="s">
        <v>510</v>
      </c>
      <c r="G353" s="572">
        <v>21600</v>
      </c>
      <c r="H353" s="615"/>
      <c r="I353" s="616"/>
      <c r="J353" s="617"/>
      <c r="K353" s="617"/>
      <c r="L353" s="615"/>
      <c r="M353" s="616"/>
      <c r="N353" s="615"/>
      <c r="O353" s="616"/>
      <c r="P353" s="615"/>
      <c r="Q353" s="618">
        <f t="shared" si="19"/>
        <v>21600</v>
      </c>
      <c r="R353" s="657"/>
    </row>
    <row r="354" spans="1:18" s="619" customFormat="1" ht="14.45" customHeight="1" x14ac:dyDescent="0.25">
      <c r="A354" s="626">
        <v>312</v>
      </c>
      <c r="B354" s="627">
        <v>23</v>
      </c>
      <c r="C354" s="628" t="s">
        <v>2119</v>
      </c>
      <c r="D354" s="666" t="str">
        <f t="shared" si="21"/>
        <v>5</v>
      </c>
      <c r="E354" s="628">
        <v>515</v>
      </c>
      <c r="F354" s="629" t="s">
        <v>592</v>
      </c>
      <c r="G354" s="630">
        <v>18000</v>
      </c>
      <c r="H354" s="631"/>
      <c r="I354" s="632"/>
      <c r="J354" s="633"/>
      <c r="K354" s="633"/>
      <c r="L354" s="631"/>
      <c r="M354" s="632"/>
      <c r="N354" s="631"/>
      <c r="O354" s="632"/>
      <c r="P354" s="631"/>
      <c r="Q354" s="634">
        <f t="shared" si="19"/>
        <v>18000</v>
      </c>
      <c r="R354" s="658"/>
    </row>
    <row r="355" spans="1:18" s="619" customFormat="1" ht="14.45" customHeight="1" x14ac:dyDescent="0.25">
      <c r="A355" s="644">
        <v>313</v>
      </c>
      <c r="B355" s="645">
        <v>24</v>
      </c>
      <c r="C355" s="646" t="s">
        <v>1254</v>
      </c>
      <c r="D355" s="668">
        <v>1</v>
      </c>
      <c r="E355" s="646">
        <v>113</v>
      </c>
      <c r="F355" s="647" t="s">
        <v>349</v>
      </c>
      <c r="G355" s="609">
        <v>246537.65999999997</v>
      </c>
      <c r="H355" s="648"/>
      <c r="I355" s="649"/>
      <c r="J355" s="650"/>
      <c r="K355" s="650"/>
      <c r="L355" s="648"/>
      <c r="M355" s="649"/>
      <c r="N355" s="648"/>
      <c r="O355" s="649"/>
      <c r="P355" s="648"/>
      <c r="Q355" s="651">
        <f t="shared" si="19"/>
        <v>246537.65999999997</v>
      </c>
      <c r="R355" s="660"/>
    </row>
    <row r="356" spans="1:18" s="619" customFormat="1" ht="14.45" customHeight="1" x14ac:dyDescent="0.25">
      <c r="A356" s="612">
        <v>314</v>
      </c>
      <c r="B356" s="585">
        <v>24</v>
      </c>
      <c r="C356" s="613" t="s">
        <v>1254</v>
      </c>
      <c r="D356" s="665">
        <v>1</v>
      </c>
      <c r="E356" s="613">
        <v>132</v>
      </c>
      <c r="F356" s="620" t="s">
        <v>358</v>
      </c>
      <c r="G356" s="572">
        <v>37149.591834721832</v>
      </c>
      <c r="H356" s="615"/>
      <c r="I356" s="616"/>
      <c r="J356" s="617"/>
      <c r="K356" s="617"/>
      <c r="L356" s="615"/>
      <c r="M356" s="616"/>
      <c r="N356" s="615"/>
      <c r="O356" s="616"/>
      <c r="P356" s="615"/>
      <c r="Q356" s="618">
        <f t="shared" si="19"/>
        <v>37149.591834721832</v>
      </c>
      <c r="R356" s="657"/>
    </row>
    <row r="357" spans="1:18" s="619" customFormat="1" ht="14.45" customHeight="1" x14ac:dyDescent="0.25">
      <c r="A357" s="612">
        <v>315</v>
      </c>
      <c r="B357" s="585">
        <v>24</v>
      </c>
      <c r="C357" s="613" t="s">
        <v>1252</v>
      </c>
      <c r="D357" s="665" t="str">
        <f t="shared" ref="D357:D376" si="22">MID(E357,1,1)</f>
        <v>2</v>
      </c>
      <c r="E357" s="613">
        <v>211</v>
      </c>
      <c r="F357" s="614" t="s">
        <v>384</v>
      </c>
      <c r="G357" s="572">
        <v>12000</v>
      </c>
      <c r="H357" s="615">
        <v>0</v>
      </c>
      <c r="I357" s="616">
        <v>0</v>
      </c>
      <c r="J357" s="617">
        <v>0</v>
      </c>
      <c r="K357" s="617">
        <v>0</v>
      </c>
      <c r="L357" s="615">
        <v>0</v>
      </c>
      <c r="M357" s="616">
        <v>0</v>
      </c>
      <c r="N357" s="615">
        <v>0</v>
      </c>
      <c r="O357" s="616">
        <v>0</v>
      </c>
      <c r="P357" s="615">
        <v>0</v>
      </c>
      <c r="Q357" s="618">
        <f t="shared" si="19"/>
        <v>12000</v>
      </c>
      <c r="R357" s="657"/>
    </row>
    <row r="358" spans="1:18" s="619" customFormat="1" ht="14.45" customHeight="1" x14ac:dyDescent="0.25">
      <c r="A358" s="612">
        <v>316</v>
      </c>
      <c r="B358" s="585">
        <v>24</v>
      </c>
      <c r="C358" s="613" t="s">
        <v>1252</v>
      </c>
      <c r="D358" s="665" t="str">
        <f t="shared" si="22"/>
        <v>2</v>
      </c>
      <c r="E358" s="613">
        <v>212</v>
      </c>
      <c r="F358" s="621" t="s">
        <v>385</v>
      </c>
      <c r="G358" s="572">
        <v>17000</v>
      </c>
      <c r="H358" s="615">
        <v>0</v>
      </c>
      <c r="I358" s="616">
        <v>0</v>
      </c>
      <c r="J358" s="617">
        <v>0</v>
      </c>
      <c r="K358" s="617">
        <v>0</v>
      </c>
      <c r="L358" s="615">
        <v>0</v>
      </c>
      <c r="M358" s="616">
        <v>0</v>
      </c>
      <c r="N358" s="615">
        <v>0</v>
      </c>
      <c r="O358" s="616">
        <v>0</v>
      </c>
      <c r="P358" s="615">
        <v>0</v>
      </c>
      <c r="Q358" s="618">
        <f t="shared" si="19"/>
        <v>17000</v>
      </c>
      <c r="R358" s="657"/>
    </row>
    <row r="359" spans="1:18" s="619" customFormat="1" ht="14.45" customHeight="1" x14ac:dyDescent="0.25">
      <c r="A359" s="612">
        <v>317</v>
      </c>
      <c r="B359" s="585">
        <v>24</v>
      </c>
      <c r="C359" s="613" t="s">
        <v>1252</v>
      </c>
      <c r="D359" s="665" t="str">
        <f t="shared" si="22"/>
        <v>2</v>
      </c>
      <c r="E359" s="613">
        <v>214</v>
      </c>
      <c r="F359" s="621" t="s">
        <v>387</v>
      </c>
      <c r="G359" s="572">
        <v>2000</v>
      </c>
      <c r="H359" s="615"/>
      <c r="I359" s="616">
        <v>0</v>
      </c>
      <c r="J359" s="617">
        <v>0</v>
      </c>
      <c r="K359" s="617">
        <v>0</v>
      </c>
      <c r="L359" s="615">
        <v>0</v>
      </c>
      <c r="M359" s="616">
        <v>0</v>
      </c>
      <c r="N359" s="615">
        <v>0</v>
      </c>
      <c r="O359" s="616">
        <v>0</v>
      </c>
      <c r="P359" s="615">
        <v>0</v>
      </c>
      <c r="Q359" s="618">
        <f t="shared" si="19"/>
        <v>2000</v>
      </c>
      <c r="R359" s="657" t="s">
        <v>1921</v>
      </c>
    </row>
    <row r="360" spans="1:18" s="619" customFormat="1" ht="14.45" customHeight="1" x14ac:dyDescent="0.25">
      <c r="A360" s="612">
        <v>318</v>
      </c>
      <c r="B360" s="585">
        <v>24</v>
      </c>
      <c r="C360" s="613" t="s">
        <v>1252</v>
      </c>
      <c r="D360" s="665" t="str">
        <f t="shared" si="22"/>
        <v>2</v>
      </c>
      <c r="E360" s="613">
        <v>215</v>
      </c>
      <c r="F360" s="621" t="s">
        <v>388</v>
      </c>
      <c r="G360" s="572">
        <v>80000</v>
      </c>
      <c r="H360" s="615">
        <v>0</v>
      </c>
      <c r="I360" s="616">
        <v>0</v>
      </c>
      <c r="J360" s="617">
        <v>0</v>
      </c>
      <c r="K360" s="617">
        <v>0</v>
      </c>
      <c r="L360" s="615">
        <v>0</v>
      </c>
      <c r="M360" s="616">
        <v>0</v>
      </c>
      <c r="N360" s="615">
        <v>0</v>
      </c>
      <c r="O360" s="616">
        <v>0</v>
      </c>
      <c r="P360" s="615">
        <v>0</v>
      </c>
      <c r="Q360" s="618">
        <f t="shared" si="19"/>
        <v>80000</v>
      </c>
      <c r="R360" s="657" t="s">
        <v>1921</v>
      </c>
    </row>
    <row r="361" spans="1:18" s="619" customFormat="1" ht="14.45" customHeight="1" x14ac:dyDescent="0.25">
      <c r="A361" s="612">
        <v>319</v>
      </c>
      <c r="B361" s="585">
        <v>24</v>
      </c>
      <c r="C361" s="613" t="s">
        <v>1252</v>
      </c>
      <c r="D361" s="665" t="str">
        <f t="shared" si="22"/>
        <v>2</v>
      </c>
      <c r="E361" s="613">
        <v>221</v>
      </c>
      <c r="F361" s="614" t="s">
        <v>393</v>
      </c>
      <c r="G361" s="572">
        <v>35000</v>
      </c>
      <c r="H361" s="615">
        <v>0</v>
      </c>
      <c r="I361" s="616">
        <v>0</v>
      </c>
      <c r="J361" s="617">
        <v>0</v>
      </c>
      <c r="K361" s="617">
        <v>0</v>
      </c>
      <c r="L361" s="615">
        <v>0</v>
      </c>
      <c r="M361" s="616">
        <v>0</v>
      </c>
      <c r="N361" s="615">
        <v>0</v>
      </c>
      <c r="O361" s="616">
        <v>0</v>
      </c>
      <c r="P361" s="615">
        <v>0</v>
      </c>
      <c r="Q361" s="618">
        <f t="shared" si="19"/>
        <v>35000</v>
      </c>
      <c r="R361" s="657" t="s">
        <v>1921</v>
      </c>
    </row>
    <row r="362" spans="1:18" s="619" customFormat="1" ht="14.45" customHeight="1" x14ac:dyDescent="0.25">
      <c r="A362" s="612">
        <v>320</v>
      </c>
      <c r="B362" s="585">
        <v>24</v>
      </c>
      <c r="C362" s="613" t="s">
        <v>1252</v>
      </c>
      <c r="D362" s="665" t="str">
        <f t="shared" si="22"/>
        <v>2</v>
      </c>
      <c r="E362" s="613">
        <v>261</v>
      </c>
      <c r="F362" s="614" t="s">
        <v>425</v>
      </c>
      <c r="G362" s="572">
        <v>12000</v>
      </c>
      <c r="H362" s="615">
        <v>0</v>
      </c>
      <c r="I362" s="616">
        <v>0</v>
      </c>
      <c r="J362" s="617">
        <v>0</v>
      </c>
      <c r="K362" s="617">
        <v>0</v>
      </c>
      <c r="L362" s="615">
        <v>0</v>
      </c>
      <c r="M362" s="616">
        <v>0</v>
      </c>
      <c r="N362" s="615">
        <v>0</v>
      </c>
      <c r="O362" s="616">
        <v>0</v>
      </c>
      <c r="P362" s="615">
        <v>0</v>
      </c>
      <c r="Q362" s="618">
        <f t="shared" si="19"/>
        <v>12000</v>
      </c>
      <c r="R362" s="657" t="s">
        <v>1921</v>
      </c>
    </row>
    <row r="363" spans="1:18" s="619" customFormat="1" ht="14.45" customHeight="1" x14ac:dyDescent="0.25">
      <c r="A363" s="612">
        <v>321</v>
      </c>
      <c r="B363" s="585">
        <v>24</v>
      </c>
      <c r="C363" s="613" t="s">
        <v>1252</v>
      </c>
      <c r="D363" s="665" t="str">
        <f t="shared" si="22"/>
        <v>3</v>
      </c>
      <c r="E363" s="613">
        <v>317</v>
      </c>
      <c r="F363" s="614" t="s">
        <v>454</v>
      </c>
      <c r="G363" s="572">
        <v>2400</v>
      </c>
      <c r="H363" s="615">
        <v>0</v>
      </c>
      <c r="I363" s="616">
        <v>0</v>
      </c>
      <c r="J363" s="617">
        <v>0</v>
      </c>
      <c r="K363" s="617">
        <v>0</v>
      </c>
      <c r="L363" s="615">
        <v>0</v>
      </c>
      <c r="M363" s="616">
        <v>0</v>
      </c>
      <c r="N363" s="615">
        <v>0</v>
      </c>
      <c r="O363" s="616">
        <v>0</v>
      </c>
      <c r="P363" s="615">
        <v>0</v>
      </c>
      <c r="Q363" s="618">
        <f t="shared" si="19"/>
        <v>2400</v>
      </c>
      <c r="R363" s="657" t="s">
        <v>1921</v>
      </c>
    </row>
    <row r="364" spans="1:18" s="619" customFormat="1" ht="14.45" customHeight="1" x14ac:dyDescent="0.25">
      <c r="A364" s="612">
        <v>322</v>
      </c>
      <c r="B364" s="585">
        <v>24</v>
      </c>
      <c r="C364" s="613" t="s">
        <v>1252</v>
      </c>
      <c r="D364" s="665" t="str">
        <f t="shared" si="22"/>
        <v>3</v>
      </c>
      <c r="E364" s="613">
        <v>334</v>
      </c>
      <c r="F364" s="614" t="s">
        <v>471</v>
      </c>
      <c r="G364" s="572">
        <v>8000</v>
      </c>
      <c r="H364" s="615">
        <v>0</v>
      </c>
      <c r="I364" s="616">
        <v>0</v>
      </c>
      <c r="J364" s="617">
        <v>0</v>
      </c>
      <c r="K364" s="617">
        <v>0</v>
      </c>
      <c r="L364" s="615">
        <v>0</v>
      </c>
      <c r="M364" s="616">
        <v>0</v>
      </c>
      <c r="N364" s="615">
        <v>0</v>
      </c>
      <c r="O364" s="616">
        <v>0</v>
      </c>
      <c r="P364" s="615">
        <v>0</v>
      </c>
      <c r="Q364" s="618">
        <f t="shared" si="19"/>
        <v>8000</v>
      </c>
      <c r="R364" s="657" t="s">
        <v>1921</v>
      </c>
    </row>
    <row r="365" spans="1:18" s="619" customFormat="1" ht="14.45" customHeight="1" x14ac:dyDescent="0.25">
      <c r="A365" s="612">
        <v>323</v>
      </c>
      <c r="B365" s="585">
        <v>24</v>
      </c>
      <c r="C365" s="613" t="s">
        <v>1252</v>
      </c>
      <c r="D365" s="665" t="str">
        <f t="shared" si="22"/>
        <v>3</v>
      </c>
      <c r="E365" s="613">
        <v>351</v>
      </c>
      <c r="F365" s="614" t="s">
        <v>488</v>
      </c>
      <c r="G365" s="572">
        <v>6000</v>
      </c>
      <c r="H365" s="615">
        <v>0</v>
      </c>
      <c r="I365" s="616">
        <v>0</v>
      </c>
      <c r="J365" s="617">
        <v>0</v>
      </c>
      <c r="K365" s="617">
        <v>0</v>
      </c>
      <c r="L365" s="615">
        <v>0</v>
      </c>
      <c r="M365" s="616">
        <v>0</v>
      </c>
      <c r="N365" s="615">
        <v>0</v>
      </c>
      <c r="O365" s="616">
        <v>0</v>
      </c>
      <c r="P365" s="615">
        <v>0</v>
      </c>
      <c r="Q365" s="618">
        <f t="shared" si="19"/>
        <v>6000</v>
      </c>
      <c r="R365" s="657" t="s">
        <v>1921</v>
      </c>
    </row>
    <row r="366" spans="1:18" s="619" customFormat="1" ht="14.45" customHeight="1" x14ac:dyDescent="0.25">
      <c r="A366" s="612">
        <v>324</v>
      </c>
      <c r="B366" s="585">
        <v>24</v>
      </c>
      <c r="C366" s="613" t="s">
        <v>1252</v>
      </c>
      <c r="D366" s="665" t="str">
        <f t="shared" si="22"/>
        <v>3</v>
      </c>
      <c r="E366" s="613">
        <v>352</v>
      </c>
      <c r="F366" s="614" t="s">
        <v>489</v>
      </c>
      <c r="G366" s="572">
        <v>5000</v>
      </c>
      <c r="H366" s="615">
        <v>0</v>
      </c>
      <c r="I366" s="616">
        <v>0</v>
      </c>
      <c r="J366" s="617">
        <v>0</v>
      </c>
      <c r="K366" s="617">
        <v>0</v>
      </c>
      <c r="L366" s="615">
        <v>0</v>
      </c>
      <c r="M366" s="616">
        <v>0</v>
      </c>
      <c r="N366" s="615">
        <v>0</v>
      </c>
      <c r="O366" s="616">
        <v>0</v>
      </c>
      <c r="P366" s="615">
        <v>0</v>
      </c>
      <c r="Q366" s="618">
        <f t="shared" si="19"/>
        <v>5000</v>
      </c>
      <c r="R366" s="657" t="s">
        <v>1921</v>
      </c>
    </row>
    <row r="367" spans="1:18" s="619" customFormat="1" ht="14.45" customHeight="1" x14ac:dyDescent="0.25">
      <c r="A367" s="612">
        <v>325</v>
      </c>
      <c r="B367" s="585">
        <v>24</v>
      </c>
      <c r="C367" s="613" t="s">
        <v>1252</v>
      </c>
      <c r="D367" s="665" t="str">
        <f t="shared" si="22"/>
        <v>3</v>
      </c>
      <c r="E367" s="613">
        <v>353</v>
      </c>
      <c r="F367" s="614" t="s">
        <v>490</v>
      </c>
      <c r="G367" s="572">
        <v>6000</v>
      </c>
      <c r="H367" s="615">
        <v>0</v>
      </c>
      <c r="I367" s="616">
        <v>0</v>
      </c>
      <c r="J367" s="617">
        <v>0</v>
      </c>
      <c r="K367" s="617">
        <v>0</v>
      </c>
      <c r="L367" s="615">
        <v>0</v>
      </c>
      <c r="M367" s="616">
        <v>0</v>
      </c>
      <c r="N367" s="615">
        <v>0</v>
      </c>
      <c r="O367" s="616">
        <v>0</v>
      </c>
      <c r="P367" s="615">
        <v>0</v>
      </c>
      <c r="Q367" s="618">
        <f t="shared" si="19"/>
        <v>6000</v>
      </c>
      <c r="R367" s="657" t="s">
        <v>1925</v>
      </c>
    </row>
    <row r="368" spans="1:18" s="619" customFormat="1" ht="14.45" customHeight="1" x14ac:dyDescent="0.25">
      <c r="A368" s="612">
        <v>326</v>
      </c>
      <c r="B368" s="585">
        <v>24</v>
      </c>
      <c r="C368" s="613" t="s">
        <v>1252</v>
      </c>
      <c r="D368" s="665" t="str">
        <f t="shared" si="22"/>
        <v>3</v>
      </c>
      <c r="E368" s="613">
        <v>361</v>
      </c>
      <c r="F368" s="614" t="s">
        <v>498</v>
      </c>
      <c r="G368" s="572">
        <v>48000</v>
      </c>
      <c r="H368" s="615">
        <v>0</v>
      </c>
      <c r="I368" s="616">
        <v>0</v>
      </c>
      <c r="J368" s="617">
        <v>0</v>
      </c>
      <c r="K368" s="617">
        <v>0</v>
      </c>
      <c r="L368" s="615">
        <v>0</v>
      </c>
      <c r="M368" s="616">
        <v>0</v>
      </c>
      <c r="N368" s="615">
        <v>0</v>
      </c>
      <c r="O368" s="616">
        <v>0</v>
      </c>
      <c r="P368" s="615">
        <v>0</v>
      </c>
      <c r="Q368" s="618">
        <f t="shared" si="19"/>
        <v>48000</v>
      </c>
      <c r="R368" s="657" t="s">
        <v>1925</v>
      </c>
    </row>
    <row r="369" spans="1:18" s="619" customFormat="1" ht="14.45" customHeight="1" x14ac:dyDescent="0.25">
      <c r="A369" s="612">
        <v>327</v>
      </c>
      <c r="B369" s="585">
        <v>24</v>
      </c>
      <c r="C369" s="613" t="s">
        <v>1252</v>
      </c>
      <c r="D369" s="665" t="str">
        <f t="shared" si="22"/>
        <v>3</v>
      </c>
      <c r="E369" s="613">
        <v>371</v>
      </c>
      <c r="F369" s="614" t="s">
        <v>506</v>
      </c>
      <c r="G369" s="572">
        <v>21000</v>
      </c>
      <c r="H369" s="615">
        <v>0</v>
      </c>
      <c r="I369" s="616">
        <v>0</v>
      </c>
      <c r="J369" s="617">
        <v>0</v>
      </c>
      <c r="K369" s="617">
        <v>0</v>
      </c>
      <c r="L369" s="615">
        <v>0</v>
      </c>
      <c r="M369" s="616">
        <v>0</v>
      </c>
      <c r="N369" s="615">
        <v>0</v>
      </c>
      <c r="O369" s="616">
        <v>0</v>
      </c>
      <c r="P369" s="615">
        <v>0</v>
      </c>
      <c r="Q369" s="618">
        <f t="shared" si="19"/>
        <v>21000</v>
      </c>
      <c r="R369" s="657" t="s">
        <v>1925</v>
      </c>
    </row>
    <row r="370" spans="1:18" s="619" customFormat="1" ht="14.45" customHeight="1" x14ac:dyDescent="0.25">
      <c r="A370" s="612">
        <v>328</v>
      </c>
      <c r="B370" s="585">
        <v>24</v>
      </c>
      <c r="C370" s="613" t="s">
        <v>1252</v>
      </c>
      <c r="D370" s="665" t="str">
        <f t="shared" si="22"/>
        <v>3</v>
      </c>
      <c r="E370" s="613">
        <v>372</v>
      </c>
      <c r="F370" s="614" t="s">
        <v>507</v>
      </c>
      <c r="G370" s="572">
        <v>30000</v>
      </c>
      <c r="H370" s="615">
        <v>0</v>
      </c>
      <c r="I370" s="616">
        <v>0</v>
      </c>
      <c r="J370" s="617">
        <v>0</v>
      </c>
      <c r="K370" s="617">
        <v>0</v>
      </c>
      <c r="L370" s="615">
        <v>0</v>
      </c>
      <c r="M370" s="616">
        <v>0</v>
      </c>
      <c r="N370" s="615">
        <v>0</v>
      </c>
      <c r="O370" s="616">
        <v>0</v>
      </c>
      <c r="P370" s="615">
        <v>0</v>
      </c>
      <c r="Q370" s="618">
        <f t="shared" si="19"/>
        <v>30000</v>
      </c>
      <c r="R370" s="657" t="s">
        <v>1925</v>
      </c>
    </row>
    <row r="371" spans="1:18" s="619" customFormat="1" ht="14.45" customHeight="1" x14ac:dyDescent="0.25">
      <c r="A371" s="612">
        <v>329</v>
      </c>
      <c r="B371" s="585">
        <v>24</v>
      </c>
      <c r="C371" s="613" t="s">
        <v>1252</v>
      </c>
      <c r="D371" s="665" t="str">
        <f t="shared" si="22"/>
        <v>3</v>
      </c>
      <c r="E371" s="613">
        <v>375</v>
      </c>
      <c r="F371" s="614" t="s">
        <v>510</v>
      </c>
      <c r="G371" s="572">
        <v>65000</v>
      </c>
      <c r="H371" s="615">
        <v>0</v>
      </c>
      <c r="I371" s="616">
        <v>0</v>
      </c>
      <c r="J371" s="617">
        <v>0</v>
      </c>
      <c r="K371" s="617">
        <v>0</v>
      </c>
      <c r="L371" s="615">
        <v>0</v>
      </c>
      <c r="M371" s="616">
        <v>0</v>
      </c>
      <c r="N371" s="615">
        <v>0</v>
      </c>
      <c r="O371" s="616">
        <v>0</v>
      </c>
      <c r="P371" s="615">
        <v>0</v>
      </c>
      <c r="Q371" s="618">
        <f t="shared" si="19"/>
        <v>65000</v>
      </c>
      <c r="R371" s="657" t="s">
        <v>1925</v>
      </c>
    </row>
    <row r="372" spans="1:18" s="619" customFormat="1" ht="14.45" customHeight="1" x14ac:dyDescent="0.25">
      <c r="A372" s="612">
        <v>330</v>
      </c>
      <c r="B372" s="585">
        <v>24</v>
      </c>
      <c r="C372" s="613" t="s">
        <v>1252</v>
      </c>
      <c r="D372" s="665" t="str">
        <f t="shared" si="22"/>
        <v>3</v>
      </c>
      <c r="E372" s="613">
        <v>379</v>
      </c>
      <c r="F372" s="614" t="s">
        <v>514</v>
      </c>
      <c r="G372" s="572">
        <v>48000</v>
      </c>
      <c r="H372" s="615">
        <v>0</v>
      </c>
      <c r="I372" s="616">
        <v>0</v>
      </c>
      <c r="J372" s="617">
        <v>0</v>
      </c>
      <c r="K372" s="617">
        <v>0</v>
      </c>
      <c r="L372" s="615">
        <v>0</v>
      </c>
      <c r="M372" s="616">
        <v>0</v>
      </c>
      <c r="N372" s="615">
        <v>0</v>
      </c>
      <c r="O372" s="616">
        <v>0</v>
      </c>
      <c r="P372" s="615">
        <v>0</v>
      </c>
      <c r="Q372" s="618">
        <f t="shared" si="19"/>
        <v>48000</v>
      </c>
      <c r="R372" s="657" t="s">
        <v>1925</v>
      </c>
    </row>
    <row r="373" spans="1:18" s="619" customFormat="1" ht="14.45" customHeight="1" x14ac:dyDescent="0.25">
      <c r="A373" s="612">
        <v>331</v>
      </c>
      <c r="B373" s="585">
        <v>24</v>
      </c>
      <c r="C373" s="613" t="s">
        <v>1252</v>
      </c>
      <c r="D373" s="665" t="str">
        <f t="shared" si="22"/>
        <v>3</v>
      </c>
      <c r="E373" s="613">
        <v>383</v>
      </c>
      <c r="F373" s="614" t="s">
        <v>518</v>
      </c>
      <c r="G373" s="572">
        <v>10800</v>
      </c>
      <c r="H373" s="615">
        <v>0</v>
      </c>
      <c r="I373" s="616">
        <v>0</v>
      </c>
      <c r="J373" s="617">
        <v>0</v>
      </c>
      <c r="K373" s="617">
        <v>0</v>
      </c>
      <c r="L373" s="615">
        <v>0</v>
      </c>
      <c r="M373" s="616">
        <v>0</v>
      </c>
      <c r="N373" s="615">
        <v>0</v>
      </c>
      <c r="O373" s="616">
        <v>0</v>
      </c>
      <c r="P373" s="615">
        <v>0</v>
      </c>
      <c r="Q373" s="618">
        <f t="shared" si="19"/>
        <v>10800</v>
      </c>
      <c r="R373" s="657" t="s">
        <v>1925</v>
      </c>
    </row>
    <row r="374" spans="1:18" s="619" customFormat="1" ht="14.45" customHeight="1" x14ac:dyDescent="0.25">
      <c r="A374" s="612">
        <v>332</v>
      </c>
      <c r="B374" s="585">
        <v>24</v>
      </c>
      <c r="C374" s="613" t="s">
        <v>1252</v>
      </c>
      <c r="D374" s="665" t="str">
        <f t="shared" si="22"/>
        <v>5</v>
      </c>
      <c r="E374" s="613">
        <v>511</v>
      </c>
      <c r="F374" s="614" t="s">
        <v>588</v>
      </c>
      <c r="G374" s="572">
        <v>6000</v>
      </c>
      <c r="H374" s="615">
        <v>0</v>
      </c>
      <c r="I374" s="616">
        <v>0</v>
      </c>
      <c r="J374" s="617">
        <v>0</v>
      </c>
      <c r="K374" s="617">
        <v>0</v>
      </c>
      <c r="L374" s="615">
        <v>0</v>
      </c>
      <c r="M374" s="616">
        <v>0</v>
      </c>
      <c r="N374" s="615">
        <v>0</v>
      </c>
      <c r="O374" s="616">
        <v>0</v>
      </c>
      <c r="P374" s="615">
        <v>0</v>
      </c>
      <c r="Q374" s="618">
        <f t="shared" si="19"/>
        <v>6000</v>
      </c>
      <c r="R374" s="657" t="s">
        <v>1925</v>
      </c>
    </row>
    <row r="375" spans="1:18" s="619" customFormat="1" ht="14.45" customHeight="1" x14ac:dyDescent="0.25">
      <c r="A375" s="612">
        <v>333</v>
      </c>
      <c r="B375" s="585">
        <v>24</v>
      </c>
      <c r="C375" s="613" t="s">
        <v>1252</v>
      </c>
      <c r="D375" s="665" t="str">
        <f t="shared" si="22"/>
        <v>5</v>
      </c>
      <c r="E375" s="613">
        <v>515</v>
      </c>
      <c r="F375" s="621" t="s">
        <v>592</v>
      </c>
      <c r="G375" s="572">
        <v>7000</v>
      </c>
      <c r="H375" s="615">
        <v>0</v>
      </c>
      <c r="I375" s="616">
        <v>0</v>
      </c>
      <c r="J375" s="617">
        <v>0</v>
      </c>
      <c r="K375" s="617">
        <v>0</v>
      </c>
      <c r="L375" s="615">
        <v>0</v>
      </c>
      <c r="M375" s="616">
        <v>0</v>
      </c>
      <c r="N375" s="615">
        <v>0</v>
      </c>
      <c r="O375" s="616">
        <v>0</v>
      </c>
      <c r="P375" s="615">
        <v>0</v>
      </c>
      <c r="Q375" s="618">
        <f t="shared" si="19"/>
        <v>7000</v>
      </c>
      <c r="R375" s="657" t="s">
        <v>1925</v>
      </c>
    </row>
    <row r="376" spans="1:18" s="619" customFormat="1" ht="14.45" customHeight="1" x14ac:dyDescent="0.25">
      <c r="A376" s="626">
        <v>334</v>
      </c>
      <c r="B376" s="627">
        <v>24</v>
      </c>
      <c r="C376" s="628" t="s">
        <v>1252</v>
      </c>
      <c r="D376" s="666" t="str">
        <f t="shared" si="22"/>
        <v>5</v>
      </c>
      <c r="E376" s="628">
        <v>523</v>
      </c>
      <c r="F376" s="629" t="s">
        <v>597</v>
      </c>
      <c r="G376" s="630">
        <v>10000</v>
      </c>
      <c r="H376" s="631">
        <v>0</v>
      </c>
      <c r="I376" s="632">
        <v>0</v>
      </c>
      <c r="J376" s="633">
        <v>0</v>
      </c>
      <c r="K376" s="633">
        <v>0</v>
      </c>
      <c r="L376" s="631">
        <v>0</v>
      </c>
      <c r="M376" s="632">
        <v>0</v>
      </c>
      <c r="N376" s="631">
        <v>0</v>
      </c>
      <c r="O376" s="632">
        <v>0</v>
      </c>
      <c r="P376" s="631">
        <v>0</v>
      </c>
      <c r="Q376" s="634">
        <f t="shared" si="19"/>
        <v>10000</v>
      </c>
      <c r="R376" s="658" t="s">
        <v>1925</v>
      </c>
    </row>
    <row r="377" spans="1:18" s="619" customFormat="1" ht="14.45" customHeight="1" x14ac:dyDescent="0.25">
      <c r="A377" s="644">
        <v>335</v>
      </c>
      <c r="B377" s="645">
        <v>25</v>
      </c>
      <c r="C377" s="646" t="s">
        <v>1822</v>
      </c>
      <c r="D377" s="668">
        <v>1</v>
      </c>
      <c r="E377" s="646">
        <v>113</v>
      </c>
      <c r="F377" s="652" t="s">
        <v>349</v>
      </c>
      <c r="G377" s="609">
        <v>761338.26984000008</v>
      </c>
      <c r="H377" s="648"/>
      <c r="I377" s="649"/>
      <c r="J377" s="650"/>
      <c r="K377" s="650"/>
      <c r="L377" s="648"/>
      <c r="M377" s="649"/>
      <c r="N377" s="648"/>
      <c r="O377" s="649"/>
      <c r="P377" s="648"/>
      <c r="Q377" s="651">
        <f t="shared" si="19"/>
        <v>761338.26984000008</v>
      </c>
      <c r="R377" s="660" t="s">
        <v>1925</v>
      </c>
    </row>
    <row r="378" spans="1:18" s="619" customFormat="1" ht="14.45" customHeight="1" x14ac:dyDescent="0.25">
      <c r="A378" s="612">
        <v>336</v>
      </c>
      <c r="B378" s="585">
        <v>25</v>
      </c>
      <c r="C378" s="613" t="s">
        <v>1822</v>
      </c>
      <c r="D378" s="665">
        <v>1</v>
      </c>
      <c r="E378" s="613">
        <v>132</v>
      </c>
      <c r="F378" s="620" t="s">
        <v>358</v>
      </c>
      <c r="G378" s="572">
        <v>114722.45649086355</v>
      </c>
      <c r="H378" s="615"/>
      <c r="I378" s="616"/>
      <c r="J378" s="617"/>
      <c r="K378" s="617"/>
      <c r="L378" s="615"/>
      <c r="M378" s="616"/>
      <c r="N378" s="615"/>
      <c r="O378" s="616"/>
      <c r="P378" s="615"/>
      <c r="Q378" s="618">
        <f t="shared" si="19"/>
        <v>114722.45649086355</v>
      </c>
      <c r="R378" s="657" t="s">
        <v>1925</v>
      </c>
    </row>
    <row r="379" spans="1:18" s="619" customFormat="1" ht="14.45" customHeight="1" x14ac:dyDescent="0.25">
      <c r="A379" s="612">
        <v>337</v>
      </c>
      <c r="B379" s="585">
        <v>25</v>
      </c>
      <c r="C379" s="613" t="s">
        <v>1822</v>
      </c>
      <c r="D379" s="665" t="str">
        <f t="shared" ref="D379:D393" si="23">MID(E379,1,1)</f>
        <v>2</v>
      </c>
      <c r="E379" s="613">
        <v>211</v>
      </c>
      <c r="F379" s="614" t="s">
        <v>384</v>
      </c>
      <c r="G379" s="572">
        <v>6000</v>
      </c>
      <c r="H379" s="615"/>
      <c r="I379" s="616">
        <v>0</v>
      </c>
      <c r="J379" s="617">
        <v>0</v>
      </c>
      <c r="K379" s="617">
        <v>0</v>
      </c>
      <c r="L379" s="615">
        <v>0</v>
      </c>
      <c r="M379" s="616">
        <v>0</v>
      </c>
      <c r="N379" s="615">
        <v>0</v>
      </c>
      <c r="O379" s="616">
        <v>0</v>
      </c>
      <c r="P379" s="615">
        <v>0</v>
      </c>
      <c r="Q379" s="618">
        <f t="shared" si="19"/>
        <v>6000</v>
      </c>
      <c r="R379" s="657" t="s">
        <v>1925</v>
      </c>
    </row>
    <row r="380" spans="1:18" s="619" customFormat="1" ht="14.45" customHeight="1" x14ac:dyDescent="0.25">
      <c r="A380" s="612">
        <v>338</v>
      </c>
      <c r="B380" s="585">
        <v>25</v>
      </c>
      <c r="C380" s="613" t="s">
        <v>1822</v>
      </c>
      <c r="D380" s="665" t="str">
        <f t="shared" si="23"/>
        <v>2</v>
      </c>
      <c r="E380" s="613">
        <v>212</v>
      </c>
      <c r="F380" s="614" t="s">
        <v>385</v>
      </c>
      <c r="G380" s="572">
        <v>6000</v>
      </c>
      <c r="H380" s="615"/>
      <c r="I380" s="616">
        <v>0</v>
      </c>
      <c r="J380" s="617">
        <v>0</v>
      </c>
      <c r="K380" s="617">
        <v>0</v>
      </c>
      <c r="L380" s="615">
        <v>0</v>
      </c>
      <c r="M380" s="616">
        <v>0</v>
      </c>
      <c r="N380" s="615">
        <v>0</v>
      </c>
      <c r="O380" s="616">
        <v>0</v>
      </c>
      <c r="P380" s="615">
        <v>0</v>
      </c>
      <c r="Q380" s="618">
        <f t="shared" si="19"/>
        <v>6000</v>
      </c>
      <c r="R380" s="657" t="s">
        <v>1925</v>
      </c>
    </row>
    <row r="381" spans="1:18" s="619" customFormat="1" ht="14.45" customHeight="1" x14ac:dyDescent="0.25">
      <c r="A381" s="612">
        <v>339</v>
      </c>
      <c r="B381" s="585">
        <v>25</v>
      </c>
      <c r="C381" s="613" t="s">
        <v>1822</v>
      </c>
      <c r="D381" s="665" t="str">
        <f t="shared" si="23"/>
        <v>2</v>
      </c>
      <c r="E381" s="613">
        <v>214</v>
      </c>
      <c r="F381" s="614" t="s">
        <v>387</v>
      </c>
      <c r="G381" s="572">
        <v>1000</v>
      </c>
      <c r="H381" s="615"/>
      <c r="I381" s="616">
        <v>0</v>
      </c>
      <c r="J381" s="617">
        <v>0</v>
      </c>
      <c r="K381" s="617">
        <v>0</v>
      </c>
      <c r="L381" s="615">
        <v>0</v>
      </c>
      <c r="M381" s="616">
        <v>0</v>
      </c>
      <c r="N381" s="615">
        <v>0</v>
      </c>
      <c r="O381" s="616">
        <v>0</v>
      </c>
      <c r="P381" s="615">
        <v>0</v>
      </c>
      <c r="Q381" s="618">
        <f t="shared" si="19"/>
        <v>1000</v>
      </c>
      <c r="R381" s="657" t="s">
        <v>1925</v>
      </c>
    </row>
    <row r="382" spans="1:18" s="619" customFormat="1" ht="14.45" customHeight="1" x14ac:dyDescent="0.25">
      <c r="A382" s="612">
        <v>340</v>
      </c>
      <c r="B382" s="585">
        <v>25</v>
      </c>
      <c r="C382" s="613" t="s">
        <v>1822</v>
      </c>
      <c r="D382" s="665" t="str">
        <f t="shared" si="23"/>
        <v>2</v>
      </c>
      <c r="E382" s="613">
        <v>215</v>
      </c>
      <c r="F382" s="614" t="s">
        <v>388</v>
      </c>
      <c r="G382" s="572">
        <v>7500</v>
      </c>
      <c r="H382" s="615"/>
      <c r="I382" s="616">
        <v>0</v>
      </c>
      <c r="J382" s="617">
        <v>0</v>
      </c>
      <c r="K382" s="617">
        <v>0</v>
      </c>
      <c r="L382" s="615">
        <v>0</v>
      </c>
      <c r="M382" s="616">
        <v>0</v>
      </c>
      <c r="N382" s="615">
        <v>0</v>
      </c>
      <c r="O382" s="616">
        <v>0</v>
      </c>
      <c r="P382" s="615">
        <v>0</v>
      </c>
      <c r="Q382" s="618">
        <f t="shared" si="19"/>
        <v>7500</v>
      </c>
      <c r="R382" s="657" t="s">
        <v>1925</v>
      </c>
    </row>
    <row r="383" spans="1:18" s="619" customFormat="1" ht="14.45" customHeight="1" x14ac:dyDescent="0.25">
      <c r="A383" s="612">
        <v>341</v>
      </c>
      <c r="B383" s="585">
        <v>25</v>
      </c>
      <c r="C383" s="613" t="s">
        <v>1822</v>
      </c>
      <c r="D383" s="665" t="str">
        <f t="shared" si="23"/>
        <v>2</v>
      </c>
      <c r="E383" s="613">
        <v>216</v>
      </c>
      <c r="F383" s="614" t="s">
        <v>389</v>
      </c>
      <c r="G383" s="572">
        <v>60000</v>
      </c>
      <c r="H383" s="615"/>
      <c r="I383" s="616">
        <v>0</v>
      </c>
      <c r="J383" s="617">
        <v>0</v>
      </c>
      <c r="K383" s="617">
        <v>0</v>
      </c>
      <c r="L383" s="615">
        <v>0</v>
      </c>
      <c r="M383" s="616">
        <v>0</v>
      </c>
      <c r="N383" s="615">
        <v>0</v>
      </c>
      <c r="O383" s="616">
        <v>0</v>
      </c>
      <c r="P383" s="615">
        <v>0</v>
      </c>
      <c r="Q383" s="618">
        <f t="shared" si="19"/>
        <v>60000</v>
      </c>
      <c r="R383" s="657" t="s">
        <v>1925</v>
      </c>
    </row>
    <row r="384" spans="1:18" s="619" customFormat="1" ht="14.45" customHeight="1" x14ac:dyDescent="0.25">
      <c r="A384" s="612">
        <v>342</v>
      </c>
      <c r="B384" s="585">
        <v>25</v>
      </c>
      <c r="C384" s="613" t="s">
        <v>1822</v>
      </c>
      <c r="D384" s="665" t="str">
        <f t="shared" si="23"/>
        <v>2</v>
      </c>
      <c r="E384" s="613">
        <v>221</v>
      </c>
      <c r="F384" s="614" t="s">
        <v>393</v>
      </c>
      <c r="G384" s="572">
        <v>10000</v>
      </c>
      <c r="H384" s="615"/>
      <c r="I384" s="616">
        <v>0</v>
      </c>
      <c r="J384" s="617">
        <v>0</v>
      </c>
      <c r="K384" s="617">
        <v>0</v>
      </c>
      <c r="L384" s="615">
        <v>0</v>
      </c>
      <c r="M384" s="616">
        <v>0</v>
      </c>
      <c r="N384" s="615">
        <v>0</v>
      </c>
      <c r="O384" s="616">
        <v>0</v>
      </c>
      <c r="P384" s="615">
        <v>0</v>
      </c>
      <c r="Q384" s="618">
        <f t="shared" si="19"/>
        <v>10000</v>
      </c>
      <c r="R384" s="657" t="s">
        <v>1925</v>
      </c>
    </row>
    <row r="385" spans="1:18" s="619" customFormat="1" ht="14.45" customHeight="1" x14ac:dyDescent="0.25">
      <c r="A385" s="612">
        <v>343</v>
      </c>
      <c r="B385" s="585">
        <v>25</v>
      </c>
      <c r="C385" s="613" t="s">
        <v>1822</v>
      </c>
      <c r="D385" s="665" t="str">
        <f t="shared" si="23"/>
        <v>2</v>
      </c>
      <c r="E385" s="613">
        <v>223</v>
      </c>
      <c r="F385" s="614" t="s">
        <v>395</v>
      </c>
      <c r="G385" s="572">
        <v>1500</v>
      </c>
      <c r="H385" s="615"/>
      <c r="I385" s="616">
        <v>0</v>
      </c>
      <c r="J385" s="617">
        <v>0</v>
      </c>
      <c r="K385" s="617">
        <v>0</v>
      </c>
      <c r="L385" s="615">
        <v>0</v>
      </c>
      <c r="M385" s="616">
        <v>0</v>
      </c>
      <c r="N385" s="615">
        <v>0</v>
      </c>
      <c r="O385" s="616">
        <v>0</v>
      </c>
      <c r="P385" s="615">
        <v>0</v>
      </c>
      <c r="Q385" s="618">
        <f t="shared" si="19"/>
        <v>1500</v>
      </c>
      <c r="R385" s="657" t="s">
        <v>1925</v>
      </c>
    </row>
    <row r="386" spans="1:18" s="619" customFormat="1" ht="14.45" customHeight="1" x14ac:dyDescent="0.25">
      <c r="A386" s="612">
        <v>344</v>
      </c>
      <c r="B386" s="585">
        <v>25</v>
      </c>
      <c r="C386" s="613" t="s">
        <v>1822</v>
      </c>
      <c r="D386" s="665" t="str">
        <f t="shared" si="23"/>
        <v>2</v>
      </c>
      <c r="E386" s="613">
        <v>261</v>
      </c>
      <c r="F386" s="614" t="s">
        <v>425</v>
      </c>
      <c r="G386" s="572">
        <v>12000</v>
      </c>
      <c r="H386" s="615"/>
      <c r="I386" s="616">
        <v>0</v>
      </c>
      <c r="J386" s="617">
        <v>0</v>
      </c>
      <c r="K386" s="617">
        <v>0</v>
      </c>
      <c r="L386" s="615">
        <v>0</v>
      </c>
      <c r="M386" s="616">
        <v>0</v>
      </c>
      <c r="N386" s="615">
        <v>0</v>
      </c>
      <c r="O386" s="616">
        <v>0</v>
      </c>
      <c r="P386" s="615">
        <v>0</v>
      </c>
      <c r="Q386" s="618">
        <f t="shared" si="19"/>
        <v>12000</v>
      </c>
      <c r="R386" s="657" t="s">
        <v>1925</v>
      </c>
    </row>
    <row r="387" spans="1:18" s="619" customFormat="1" ht="14.45" customHeight="1" x14ac:dyDescent="0.25">
      <c r="A387" s="612">
        <v>345</v>
      </c>
      <c r="B387" s="585">
        <v>25</v>
      </c>
      <c r="C387" s="613" t="s">
        <v>1822</v>
      </c>
      <c r="D387" s="665" t="str">
        <f t="shared" si="23"/>
        <v>2</v>
      </c>
      <c r="E387" s="613">
        <v>296</v>
      </c>
      <c r="F387" s="614" t="s">
        <v>443</v>
      </c>
      <c r="G387" s="572">
        <v>6000</v>
      </c>
      <c r="H387" s="615"/>
      <c r="I387" s="616">
        <v>0</v>
      </c>
      <c r="J387" s="617">
        <v>0</v>
      </c>
      <c r="K387" s="617">
        <v>0</v>
      </c>
      <c r="L387" s="615">
        <v>0</v>
      </c>
      <c r="M387" s="616">
        <v>0</v>
      </c>
      <c r="N387" s="615">
        <v>0</v>
      </c>
      <c r="O387" s="616">
        <v>0</v>
      </c>
      <c r="P387" s="615">
        <v>0</v>
      </c>
      <c r="Q387" s="618">
        <f t="shared" si="19"/>
        <v>6000</v>
      </c>
      <c r="R387" s="657"/>
    </row>
    <row r="388" spans="1:18" s="619" customFormat="1" ht="14.45" customHeight="1" x14ac:dyDescent="0.25">
      <c r="A388" s="612">
        <v>346</v>
      </c>
      <c r="B388" s="585">
        <v>25</v>
      </c>
      <c r="C388" s="613" t="s">
        <v>1822</v>
      </c>
      <c r="D388" s="665" t="str">
        <f t="shared" si="23"/>
        <v>3</v>
      </c>
      <c r="E388" s="613">
        <v>334</v>
      </c>
      <c r="F388" s="614" t="s">
        <v>471</v>
      </c>
      <c r="G388" s="572">
        <v>10000</v>
      </c>
      <c r="H388" s="615"/>
      <c r="I388" s="616">
        <v>0</v>
      </c>
      <c r="J388" s="617">
        <v>0</v>
      </c>
      <c r="K388" s="617">
        <v>0</v>
      </c>
      <c r="L388" s="615">
        <v>0</v>
      </c>
      <c r="M388" s="616">
        <v>0</v>
      </c>
      <c r="N388" s="615">
        <v>0</v>
      </c>
      <c r="O388" s="616">
        <v>0</v>
      </c>
      <c r="P388" s="615">
        <v>0</v>
      </c>
      <c r="Q388" s="618">
        <f t="shared" si="19"/>
        <v>10000</v>
      </c>
      <c r="R388" s="657"/>
    </row>
    <row r="389" spans="1:18" s="619" customFormat="1" ht="14.45" customHeight="1" x14ac:dyDescent="0.25">
      <c r="A389" s="612">
        <v>347</v>
      </c>
      <c r="B389" s="585">
        <v>25</v>
      </c>
      <c r="C389" s="613" t="s">
        <v>1822</v>
      </c>
      <c r="D389" s="665" t="str">
        <f t="shared" si="23"/>
        <v>3</v>
      </c>
      <c r="E389" s="613">
        <v>353</v>
      </c>
      <c r="F389" s="614" t="s">
        <v>490</v>
      </c>
      <c r="G389" s="572">
        <v>3000</v>
      </c>
      <c r="H389" s="615"/>
      <c r="I389" s="616">
        <v>0</v>
      </c>
      <c r="J389" s="617">
        <v>0</v>
      </c>
      <c r="K389" s="617">
        <v>0</v>
      </c>
      <c r="L389" s="615">
        <v>0</v>
      </c>
      <c r="M389" s="616">
        <v>0</v>
      </c>
      <c r="N389" s="615">
        <v>0</v>
      </c>
      <c r="O389" s="616">
        <v>0</v>
      </c>
      <c r="P389" s="615">
        <v>0</v>
      </c>
      <c r="Q389" s="618">
        <f t="shared" si="19"/>
        <v>3000</v>
      </c>
      <c r="R389" s="657"/>
    </row>
    <row r="390" spans="1:18" s="619" customFormat="1" ht="14.45" customHeight="1" x14ac:dyDescent="0.25">
      <c r="A390" s="612">
        <v>348</v>
      </c>
      <c r="B390" s="585">
        <v>25</v>
      </c>
      <c r="C390" s="613" t="s">
        <v>1822</v>
      </c>
      <c r="D390" s="665" t="str">
        <f t="shared" si="23"/>
        <v>3</v>
      </c>
      <c r="E390" s="613">
        <v>355</v>
      </c>
      <c r="F390" s="614" t="s">
        <v>492</v>
      </c>
      <c r="G390" s="572">
        <v>20000</v>
      </c>
      <c r="H390" s="615"/>
      <c r="I390" s="616">
        <v>0</v>
      </c>
      <c r="J390" s="617">
        <v>0</v>
      </c>
      <c r="K390" s="617">
        <v>0</v>
      </c>
      <c r="L390" s="615">
        <v>0</v>
      </c>
      <c r="M390" s="616">
        <v>0</v>
      </c>
      <c r="N390" s="615">
        <v>0</v>
      </c>
      <c r="O390" s="616">
        <v>0</v>
      </c>
      <c r="P390" s="615">
        <v>0</v>
      </c>
      <c r="Q390" s="618">
        <f t="shared" ref="Q390:Q453" si="24">SUM(G390:P390)</f>
        <v>20000</v>
      </c>
      <c r="R390" s="657"/>
    </row>
    <row r="391" spans="1:18" s="619" customFormat="1" ht="14.45" customHeight="1" x14ac:dyDescent="0.25">
      <c r="A391" s="612">
        <v>349</v>
      </c>
      <c r="B391" s="585">
        <v>25</v>
      </c>
      <c r="C391" s="613" t="s">
        <v>1822</v>
      </c>
      <c r="D391" s="665" t="str">
        <f t="shared" si="23"/>
        <v>3</v>
      </c>
      <c r="E391" s="613">
        <v>372</v>
      </c>
      <c r="F391" s="614" t="s">
        <v>507</v>
      </c>
      <c r="G391" s="572">
        <v>10000</v>
      </c>
      <c r="H391" s="615"/>
      <c r="I391" s="616">
        <v>0</v>
      </c>
      <c r="J391" s="617">
        <v>0</v>
      </c>
      <c r="K391" s="617">
        <v>0</v>
      </c>
      <c r="L391" s="615">
        <v>0</v>
      </c>
      <c r="M391" s="616">
        <v>0</v>
      </c>
      <c r="N391" s="615">
        <v>0</v>
      </c>
      <c r="O391" s="616">
        <v>0</v>
      </c>
      <c r="P391" s="615">
        <v>0</v>
      </c>
      <c r="Q391" s="618">
        <f t="shared" si="24"/>
        <v>10000</v>
      </c>
      <c r="R391" s="657"/>
    </row>
    <row r="392" spans="1:18" s="619" customFormat="1" ht="14.45" customHeight="1" x14ac:dyDescent="0.25">
      <c r="A392" s="612">
        <v>350</v>
      </c>
      <c r="B392" s="585">
        <v>25</v>
      </c>
      <c r="C392" s="613" t="s">
        <v>1822</v>
      </c>
      <c r="D392" s="665" t="str">
        <f t="shared" si="23"/>
        <v>3</v>
      </c>
      <c r="E392" s="613">
        <v>375</v>
      </c>
      <c r="F392" s="614" t="s">
        <v>510</v>
      </c>
      <c r="G392" s="572">
        <v>10000</v>
      </c>
      <c r="H392" s="615"/>
      <c r="I392" s="616">
        <v>0</v>
      </c>
      <c r="J392" s="617">
        <v>0</v>
      </c>
      <c r="K392" s="617">
        <v>0</v>
      </c>
      <c r="L392" s="615">
        <v>0</v>
      </c>
      <c r="M392" s="616">
        <v>0</v>
      </c>
      <c r="N392" s="615">
        <v>0</v>
      </c>
      <c r="O392" s="616">
        <v>0</v>
      </c>
      <c r="P392" s="615">
        <v>0</v>
      </c>
      <c r="Q392" s="618">
        <f t="shared" si="24"/>
        <v>10000</v>
      </c>
      <c r="R392" s="657"/>
    </row>
    <row r="393" spans="1:18" s="619" customFormat="1" ht="14.45" customHeight="1" x14ac:dyDescent="0.25">
      <c r="A393" s="626">
        <v>351</v>
      </c>
      <c r="B393" s="627">
        <v>25</v>
      </c>
      <c r="C393" s="628" t="s">
        <v>1822</v>
      </c>
      <c r="D393" s="666" t="str">
        <f t="shared" si="23"/>
        <v>5</v>
      </c>
      <c r="E393" s="628">
        <v>515</v>
      </c>
      <c r="F393" s="629" t="s">
        <v>592</v>
      </c>
      <c r="G393" s="630">
        <v>15000</v>
      </c>
      <c r="H393" s="631"/>
      <c r="I393" s="632">
        <v>0</v>
      </c>
      <c r="J393" s="633">
        <v>0</v>
      </c>
      <c r="K393" s="633">
        <v>0</v>
      </c>
      <c r="L393" s="631">
        <v>0</v>
      </c>
      <c r="M393" s="632">
        <v>0</v>
      </c>
      <c r="N393" s="631">
        <v>0</v>
      </c>
      <c r="O393" s="632">
        <v>0</v>
      </c>
      <c r="P393" s="631">
        <v>0</v>
      </c>
      <c r="Q393" s="634">
        <f t="shared" si="24"/>
        <v>15000</v>
      </c>
      <c r="R393" s="658"/>
    </row>
    <row r="394" spans="1:18" s="619" customFormat="1" ht="14.45" customHeight="1" x14ac:dyDescent="0.25">
      <c r="A394" s="644">
        <v>352</v>
      </c>
      <c r="B394" s="645">
        <v>26</v>
      </c>
      <c r="C394" s="646" t="s">
        <v>1804</v>
      </c>
      <c r="D394" s="668">
        <v>1</v>
      </c>
      <c r="E394" s="646">
        <v>113</v>
      </c>
      <c r="F394" s="647" t="s">
        <v>349</v>
      </c>
      <c r="G394" s="609">
        <v>67176</v>
      </c>
      <c r="H394" s="648"/>
      <c r="I394" s="649"/>
      <c r="J394" s="650"/>
      <c r="K394" s="650"/>
      <c r="L394" s="648"/>
      <c r="M394" s="649"/>
      <c r="N394" s="648"/>
      <c r="O394" s="649"/>
      <c r="P394" s="648"/>
      <c r="Q394" s="651">
        <f t="shared" si="24"/>
        <v>67176</v>
      </c>
      <c r="R394" s="660"/>
    </row>
    <row r="395" spans="1:18" s="619" customFormat="1" ht="14.45" customHeight="1" x14ac:dyDescent="0.25">
      <c r="A395" s="612">
        <v>353</v>
      </c>
      <c r="B395" s="585">
        <v>26</v>
      </c>
      <c r="C395" s="613" t="s">
        <v>1804</v>
      </c>
      <c r="D395" s="665">
        <v>1</v>
      </c>
      <c r="E395" s="613">
        <v>122</v>
      </c>
      <c r="F395" s="620" t="s">
        <v>353</v>
      </c>
      <c r="G395" s="572">
        <v>28566</v>
      </c>
      <c r="H395" s="615"/>
      <c r="I395" s="616"/>
      <c r="J395" s="617"/>
      <c r="K395" s="617"/>
      <c r="L395" s="615"/>
      <c r="M395" s="616"/>
      <c r="N395" s="615"/>
      <c r="O395" s="616"/>
      <c r="P395" s="615"/>
      <c r="Q395" s="618">
        <f t="shared" si="24"/>
        <v>28566</v>
      </c>
      <c r="R395" s="657"/>
    </row>
    <row r="396" spans="1:18" s="619" customFormat="1" ht="14.45" customHeight="1" x14ac:dyDescent="0.25">
      <c r="A396" s="612">
        <v>354</v>
      </c>
      <c r="B396" s="585">
        <v>26</v>
      </c>
      <c r="C396" s="613" t="s">
        <v>1804</v>
      </c>
      <c r="D396" s="665">
        <v>1</v>
      </c>
      <c r="E396" s="613">
        <v>132</v>
      </c>
      <c r="F396" s="620" t="s">
        <v>358</v>
      </c>
      <c r="G396" s="572">
        <v>10122.433145058949</v>
      </c>
      <c r="H396" s="615"/>
      <c r="I396" s="616"/>
      <c r="J396" s="617"/>
      <c r="K396" s="617"/>
      <c r="L396" s="615"/>
      <c r="M396" s="616"/>
      <c r="N396" s="615"/>
      <c r="O396" s="616"/>
      <c r="P396" s="615"/>
      <c r="Q396" s="618">
        <f t="shared" si="24"/>
        <v>10122.433145058949</v>
      </c>
      <c r="R396" s="657"/>
    </row>
    <row r="397" spans="1:18" s="619" customFormat="1" ht="14.45" customHeight="1" x14ac:dyDescent="0.25">
      <c r="A397" s="612">
        <v>355</v>
      </c>
      <c r="B397" s="585">
        <v>26</v>
      </c>
      <c r="C397" s="613" t="s">
        <v>1804</v>
      </c>
      <c r="D397" s="665">
        <v>1</v>
      </c>
      <c r="E397" s="613">
        <v>132</v>
      </c>
      <c r="F397" s="620" t="s">
        <v>358</v>
      </c>
      <c r="G397" s="572">
        <v>4304.4751878908228</v>
      </c>
      <c r="H397" s="615"/>
      <c r="I397" s="616"/>
      <c r="J397" s="617"/>
      <c r="K397" s="617"/>
      <c r="L397" s="615"/>
      <c r="M397" s="616"/>
      <c r="N397" s="615"/>
      <c r="O397" s="616"/>
      <c r="P397" s="615"/>
      <c r="Q397" s="618">
        <f t="shared" si="24"/>
        <v>4304.4751878908228</v>
      </c>
      <c r="R397" s="657"/>
    </row>
    <row r="398" spans="1:18" s="619" customFormat="1" ht="14.45" customHeight="1" x14ac:dyDescent="0.25">
      <c r="A398" s="612">
        <v>356</v>
      </c>
      <c r="B398" s="585">
        <v>26</v>
      </c>
      <c r="C398" s="613" t="s">
        <v>1804</v>
      </c>
      <c r="D398" s="665" t="str">
        <f t="shared" ref="D398:D411" si="25">MID(E398,1,1)</f>
        <v>2</v>
      </c>
      <c r="E398" s="613">
        <v>211</v>
      </c>
      <c r="F398" s="614" t="s">
        <v>384</v>
      </c>
      <c r="G398" s="572">
        <v>4800</v>
      </c>
      <c r="H398" s="615"/>
      <c r="I398" s="616"/>
      <c r="J398" s="617"/>
      <c r="K398" s="617"/>
      <c r="L398" s="615"/>
      <c r="M398" s="616"/>
      <c r="N398" s="615"/>
      <c r="O398" s="616"/>
      <c r="P398" s="615"/>
      <c r="Q398" s="618">
        <f t="shared" si="24"/>
        <v>4800</v>
      </c>
      <c r="R398" s="657"/>
    </row>
    <row r="399" spans="1:18" s="619" customFormat="1" ht="14.45" customHeight="1" x14ac:dyDescent="0.25">
      <c r="A399" s="612">
        <v>357</v>
      </c>
      <c r="B399" s="585">
        <v>26</v>
      </c>
      <c r="C399" s="613" t="s">
        <v>1804</v>
      </c>
      <c r="D399" s="665" t="str">
        <f t="shared" si="25"/>
        <v>2</v>
      </c>
      <c r="E399" s="613">
        <v>212</v>
      </c>
      <c r="F399" s="614" t="s">
        <v>385</v>
      </c>
      <c r="G399" s="572">
        <v>6000</v>
      </c>
      <c r="H399" s="615"/>
      <c r="I399" s="616"/>
      <c r="J399" s="617"/>
      <c r="K399" s="617"/>
      <c r="L399" s="615"/>
      <c r="M399" s="616"/>
      <c r="N399" s="615"/>
      <c r="O399" s="616"/>
      <c r="P399" s="615"/>
      <c r="Q399" s="618">
        <f t="shared" si="24"/>
        <v>6000</v>
      </c>
      <c r="R399" s="657"/>
    </row>
    <row r="400" spans="1:18" s="619" customFormat="1" ht="14.45" customHeight="1" x14ac:dyDescent="0.25">
      <c r="A400" s="612">
        <v>358</v>
      </c>
      <c r="B400" s="585">
        <v>26</v>
      </c>
      <c r="C400" s="613" t="s">
        <v>1804</v>
      </c>
      <c r="D400" s="665" t="str">
        <f t="shared" si="25"/>
        <v>2</v>
      </c>
      <c r="E400" s="613">
        <v>215</v>
      </c>
      <c r="F400" s="614" t="s">
        <v>388</v>
      </c>
      <c r="G400" s="572">
        <v>2000</v>
      </c>
      <c r="H400" s="615"/>
      <c r="I400" s="616"/>
      <c r="J400" s="617"/>
      <c r="K400" s="617"/>
      <c r="L400" s="615"/>
      <c r="M400" s="616"/>
      <c r="N400" s="615"/>
      <c r="O400" s="616"/>
      <c r="P400" s="615"/>
      <c r="Q400" s="618">
        <f t="shared" si="24"/>
        <v>2000</v>
      </c>
      <c r="R400" s="657"/>
    </row>
    <row r="401" spans="1:18" s="619" customFormat="1" ht="14.45" customHeight="1" x14ac:dyDescent="0.25">
      <c r="A401" s="612">
        <v>359</v>
      </c>
      <c r="B401" s="585">
        <v>26</v>
      </c>
      <c r="C401" s="613" t="s">
        <v>1804</v>
      </c>
      <c r="D401" s="665" t="str">
        <f t="shared" si="25"/>
        <v>2</v>
      </c>
      <c r="E401" s="613">
        <v>216</v>
      </c>
      <c r="F401" s="614" t="s">
        <v>389</v>
      </c>
      <c r="G401" s="572">
        <v>3000</v>
      </c>
      <c r="H401" s="615"/>
      <c r="I401" s="616"/>
      <c r="J401" s="617"/>
      <c r="K401" s="617"/>
      <c r="L401" s="615"/>
      <c r="M401" s="616"/>
      <c r="N401" s="615"/>
      <c r="O401" s="616"/>
      <c r="P401" s="615"/>
      <c r="Q401" s="618">
        <f t="shared" si="24"/>
        <v>3000</v>
      </c>
      <c r="R401" s="657"/>
    </row>
    <row r="402" spans="1:18" s="619" customFormat="1" ht="14.45" customHeight="1" x14ac:dyDescent="0.25">
      <c r="A402" s="612">
        <v>360</v>
      </c>
      <c r="B402" s="585">
        <v>26</v>
      </c>
      <c r="C402" s="613" t="s">
        <v>1804</v>
      </c>
      <c r="D402" s="665" t="str">
        <f t="shared" si="25"/>
        <v>2</v>
      </c>
      <c r="E402" s="613">
        <v>273</v>
      </c>
      <c r="F402" s="614" t="s">
        <v>430</v>
      </c>
      <c r="G402" s="572">
        <v>1000</v>
      </c>
      <c r="H402" s="615"/>
      <c r="I402" s="616"/>
      <c r="J402" s="617"/>
      <c r="K402" s="617"/>
      <c r="L402" s="615"/>
      <c r="M402" s="616"/>
      <c r="N402" s="615"/>
      <c r="O402" s="616"/>
      <c r="P402" s="615"/>
      <c r="Q402" s="618">
        <f t="shared" si="24"/>
        <v>1000</v>
      </c>
      <c r="R402" s="657"/>
    </row>
    <row r="403" spans="1:18" s="619" customFormat="1" ht="14.45" customHeight="1" x14ac:dyDescent="0.25">
      <c r="A403" s="612">
        <v>361</v>
      </c>
      <c r="B403" s="585">
        <v>26</v>
      </c>
      <c r="C403" s="613" t="s">
        <v>1804</v>
      </c>
      <c r="D403" s="665" t="str">
        <f t="shared" si="25"/>
        <v>3</v>
      </c>
      <c r="E403" s="613">
        <v>314</v>
      </c>
      <c r="F403" s="614" t="s">
        <v>451</v>
      </c>
      <c r="G403" s="572">
        <v>9000</v>
      </c>
      <c r="H403" s="615"/>
      <c r="I403" s="616"/>
      <c r="J403" s="617"/>
      <c r="K403" s="617"/>
      <c r="L403" s="615"/>
      <c r="M403" s="616"/>
      <c r="N403" s="615"/>
      <c r="O403" s="616"/>
      <c r="P403" s="615"/>
      <c r="Q403" s="618">
        <f t="shared" si="24"/>
        <v>9000</v>
      </c>
      <c r="R403" s="657"/>
    </row>
    <row r="404" spans="1:18" s="619" customFormat="1" ht="14.45" customHeight="1" x14ac:dyDescent="0.25">
      <c r="A404" s="612">
        <v>362</v>
      </c>
      <c r="B404" s="585">
        <v>26</v>
      </c>
      <c r="C404" s="613" t="s">
        <v>1804</v>
      </c>
      <c r="D404" s="665" t="str">
        <f t="shared" si="25"/>
        <v>3</v>
      </c>
      <c r="E404" s="613">
        <v>352</v>
      </c>
      <c r="F404" s="614" t="s">
        <v>489</v>
      </c>
      <c r="G404" s="572">
        <v>3600</v>
      </c>
      <c r="H404" s="615"/>
      <c r="I404" s="616"/>
      <c r="J404" s="617"/>
      <c r="K404" s="617"/>
      <c r="L404" s="615"/>
      <c r="M404" s="616"/>
      <c r="N404" s="615"/>
      <c r="O404" s="616"/>
      <c r="P404" s="615"/>
      <c r="Q404" s="618">
        <f t="shared" si="24"/>
        <v>3600</v>
      </c>
      <c r="R404" s="657"/>
    </row>
    <row r="405" spans="1:18" s="619" customFormat="1" ht="14.45" customHeight="1" x14ac:dyDescent="0.25">
      <c r="A405" s="612">
        <v>363</v>
      </c>
      <c r="B405" s="585">
        <v>26</v>
      </c>
      <c r="C405" s="613" t="s">
        <v>1804</v>
      </c>
      <c r="D405" s="665" t="str">
        <f t="shared" si="25"/>
        <v>3</v>
      </c>
      <c r="E405" s="613">
        <v>353</v>
      </c>
      <c r="F405" s="614" t="s">
        <v>490</v>
      </c>
      <c r="G405" s="572">
        <v>7500</v>
      </c>
      <c r="H405" s="615"/>
      <c r="I405" s="616"/>
      <c r="J405" s="617"/>
      <c r="K405" s="617"/>
      <c r="L405" s="615"/>
      <c r="M405" s="616"/>
      <c r="N405" s="615"/>
      <c r="O405" s="616"/>
      <c r="P405" s="615"/>
      <c r="Q405" s="618">
        <f t="shared" si="24"/>
        <v>7500</v>
      </c>
      <c r="R405" s="657"/>
    </row>
    <row r="406" spans="1:18" s="619" customFormat="1" ht="14.45" customHeight="1" x14ac:dyDescent="0.25">
      <c r="A406" s="612">
        <v>364</v>
      </c>
      <c r="B406" s="585">
        <v>26</v>
      </c>
      <c r="C406" s="613" t="s">
        <v>1804</v>
      </c>
      <c r="D406" s="665" t="str">
        <f t="shared" si="25"/>
        <v>3</v>
      </c>
      <c r="E406" s="613">
        <v>372</v>
      </c>
      <c r="F406" s="614" t="s">
        <v>507</v>
      </c>
      <c r="G406" s="572">
        <v>2000</v>
      </c>
      <c r="H406" s="615"/>
      <c r="I406" s="616"/>
      <c r="J406" s="617"/>
      <c r="K406" s="617"/>
      <c r="L406" s="615"/>
      <c r="M406" s="616"/>
      <c r="N406" s="615"/>
      <c r="O406" s="616"/>
      <c r="P406" s="615"/>
      <c r="Q406" s="618">
        <f t="shared" si="24"/>
        <v>2000</v>
      </c>
      <c r="R406" s="657"/>
    </row>
    <row r="407" spans="1:18" s="619" customFormat="1" ht="14.45" customHeight="1" x14ac:dyDescent="0.25">
      <c r="A407" s="612">
        <v>365</v>
      </c>
      <c r="B407" s="585">
        <v>26</v>
      </c>
      <c r="C407" s="613" t="s">
        <v>1804</v>
      </c>
      <c r="D407" s="665" t="str">
        <f t="shared" si="25"/>
        <v>3</v>
      </c>
      <c r="E407" s="613">
        <v>375</v>
      </c>
      <c r="F407" s="614" t="s">
        <v>510</v>
      </c>
      <c r="G407" s="572">
        <v>1500</v>
      </c>
      <c r="H407" s="615"/>
      <c r="I407" s="616"/>
      <c r="J407" s="617"/>
      <c r="K407" s="617"/>
      <c r="L407" s="615"/>
      <c r="M407" s="616"/>
      <c r="N407" s="615"/>
      <c r="O407" s="616"/>
      <c r="P407" s="615"/>
      <c r="Q407" s="618">
        <f t="shared" si="24"/>
        <v>1500</v>
      </c>
      <c r="R407" s="657"/>
    </row>
    <row r="408" spans="1:18" s="619" customFormat="1" ht="14.45" customHeight="1" x14ac:dyDescent="0.25">
      <c r="A408" s="612">
        <v>366</v>
      </c>
      <c r="B408" s="585">
        <v>26</v>
      </c>
      <c r="C408" s="613" t="s">
        <v>1804</v>
      </c>
      <c r="D408" s="665" t="str">
        <f t="shared" si="25"/>
        <v>5</v>
      </c>
      <c r="E408" s="613">
        <v>515</v>
      </c>
      <c r="F408" s="614" t="s">
        <v>592</v>
      </c>
      <c r="G408" s="572">
        <v>8000</v>
      </c>
      <c r="H408" s="615"/>
      <c r="I408" s="616"/>
      <c r="J408" s="617"/>
      <c r="K408" s="617"/>
      <c r="L408" s="615"/>
      <c r="M408" s="616"/>
      <c r="N408" s="615"/>
      <c r="O408" s="616"/>
      <c r="P408" s="615"/>
      <c r="Q408" s="618">
        <f t="shared" si="24"/>
        <v>8000</v>
      </c>
      <c r="R408" s="657"/>
    </row>
    <row r="409" spans="1:18" s="619" customFormat="1" ht="14.45" customHeight="1" x14ac:dyDescent="0.25">
      <c r="A409" s="612">
        <v>367</v>
      </c>
      <c r="B409" s="585">
        <v>26</v>
      </c>
      <c r="C409" s="613" t="s">
        <v>1804</v>
      </c>
      <c r="D409" s="665" t="str">
        <f t="shared" si="25"/>
        <v>5</v>
      </c>
      <c r="E409" s="613">
        <v>521</v>
      </c>
      <c r="F409" s="614" t="s">
        <v>595</v>
      </c>
      <c r="G409" s="572">
        <v>2000</v>
      </c>
      <c r="H409" s="615"/>
      <c r="I409" s="616"/>
      <c r="J409" s="617"/>
      <c r="K409" s="617"/>
      <c r="L409" s="615"/>
      <c r="M409" s="616"/>
      <c r="N409" s="615"/>
      <c r="O409" s="616"/>
      <c r="P409" s="615"/>
      <c r="Q409" s="618">
        <f t="shared" si="24"/>
        <v>2000</v>
      </c>
      <c r="R409" s="657"/>
    </row>
    <row r="410" spans="1:18" s="619" customFormat="1" ht="14.45" customHeight="1" x14ac:dyDescent="0.25">
      <c r="A410" s="626">
        <v>368</v>
      </c>
      <c r="B410" s="627">
        <v>26</v>
      </c>
      <c r="C410" s="628" t="s">
        <v>1804</v>
      </c>
      <c r="D410" s="666" t="str">
        <f t="shared" si="25"/>
        <v>5</v>
      </c>
      <c r="E410" s="628">
        <v>529</v>
      </c>
      <c r="F410" s="629" t="s">
        <v>598</v>
      </c>
      <c r="G410" s="630">
        <v>3500</v>
      </c>
      <c r="H410" s="631"/>
      <c r="I410" s="632"/>
      <c r="J410" s="633"/>
      <c r="K410" s="633"/>
      <c r="L410" s="631"/>
      <c r="M410" s="632"/>
      <c r="N410" s="631"/>
      <c r="O410" s="632"/>
      <c r="P410" s="631"/>
      <c r="Q410" s="634">
        <f t="shared" si="24"/>
        <v>3500</v>
      </c>
      <c r="R410" s="658"/>
    </row>
    <row r="411" spans="1:18" s="619" customFormat="1" ht="14.45" customHeight="1" x14ac:dyDescent="0.25">
      <c r="A411" s="644">
        <v>369</v>
      </c>
      <c r="B411" s="645">
        <v>27</v>
      </c>
      <c r="C411" s="646" t="s">
        <v>1827</v>
      </c>
      <c r="D411" s="668" t="str">
        <f t="shared" si="25"/>
        <v>1</v>
      </c>
      <c r="E411" s="646">
        <v>113</v>
      </c>
      <c r="F411" s="647" t="s">
        <v>349</v>
      </c>
      <c r="G411" s="609"/>
      <c r="H411" s="648"/>
      <c r="I411" s="649"/>
      <c r="J411" s="650">
        <v>3651713.2644000007</v>
      </c>
      <c r="K411" s="650"/>
      <c r="L411" s="648"/>
      <c r="M411" s="649"/>
      <c r="N411" s="648"/>
      <c r="O411" s="649"/>
      <c r="P411" s="648"/>
      <c r="Q411" s="651">
        <f t="shared" si="24"/>
        <v>3651713.2644000007</v>
      </c>
      <c r="R411" s="660"/>
    </row>
    <row r="412" spans="1:18" s="619" customFormat="1" ht="14.45" customHeight="1" x14ac:dyDescent="0.25">
      <c r="A412" s="612">
        <v>370</v>
      </c>
      <c r="B412" s="585">
        <v>27</v>
      </c>
      <c r="C412" s="613" t="s">
        <v>1827</v>
      </c>
      <c r="D412" s="665">
        <v>1</v>
      </c>
      <c r="E412" s="613">
        <v>122</v>
      </c>
      <c r="F412" s="620" t="s">
        <v>353</v>
      </c>
      <c r="G412" s="572">
        <v>321202.20959999994</v>
      </c>
      <c r="H412" s="615"/>
      <c r="I412" s="616"/>
      <c r="J412" s="617"/>
      <c r="K412" s="617"/>
      <c r="L412" s="615"/>
      <c r="M412" s="616"/>
      <c r="N412" s="615"/>
      <c r="O412" s="616"/>
      <c r="P412" s="615"/>
      <c r="Q412" s="618">
        <f t="shared" si="24"/>
        <v>321202.20959999994</v>
      </c>
      <c r="R412" s="657"/>
    </row>
    <row r="413" spans="1:18" s="619" customFormat="1" ht="14.45" customHeight="1" x14ac:dyDescent="0.25">
      <c r="A413" s="612">
        <v>371</v>
      </c>
      <c r="B413" s="585">
        <v>27</v>
      </c>
      <c r="C413" s="613" t="s">
        <v>1827</v>
      </c>
      <c r="D413" s="665" t="str">
        <f>MID(E413,1,1)</f>
        <v>1</v>
      </c>
      <c r="E413" s="613">
        <v>132</v>
      </c>
      <c r="F413" s="614" t="s">
        <v>358</v>
      </c>
      <c r="G413" s="572"/>
      <c r="H413" s="615"/>
      <c r="I413" s="616"/>
      <c r="J413" s="617">
        <v>550259.36917669955</v>
      </c>
      <c r="K413" s="617"/>
      <c r="L413" s="615"/>
      <c r="M413" s="616"/>
      <c r="N413" s="615"/>
      <c r="O413" s="616"/>
      <c r="P413" s="615"/>
      <c r="Q413" s="618">
        <f t="shared" si="24"/>
        <v>550259.36917669955</v>
      </c>
      <c r="R413" s="657"/>
    </row>
    <row r="414" spans="1:18" s="619" customFormat="1" ht="14.45" customHeight="1" x14ac:dyDescent="0.25">
      <c r="A414" s="612">
        <v>372</v>
      </c>
      <c r="B414" s="585">
        <v>27</v>
      </c>
      <c r="C414" s="613" t="s">
        <v>1827</v>
      </c>
      <c r="D414" s="665">
        <v>1</v>
      </c>
      <c r="E414" s="613">
        <v>132</v>
      </c>
      <c r="F414" s="620" t="s">
        <v>358</v>
      </c>
      <c r="G414" s="572">
        <v>48400.439036578711</v>
      </c>
      <c r="H414" s="615"/>
      <c r="I414" s="616"/>
      <c r="J414" s="617"/>
      <c r="K414" s="617"/>
      <c r="L414" s="615"/>
      <c r="M414" s="616"/>
      <c r="N414" s="615"/>
      <c r="O414" s="616"/>
      <c r="P414" s="615"/>
      <c r="Q414" s="618">
        <f t="shared" si="24"/>
        <v>48400.439036578711</v>
      </c>
      <c r="R414" s="657"/>
    </row>
    <row r="415" spans="1:18" s="619" customFormat="1" ht="14.45" customHeight="1" x14ac:dyDescent="0.25">
      <c r="A415" s="612">
        <v>373</v>
      </c>
      <c r="B415" s="585">
        <v>27</v>
      </c>
      <c r="C415" s="613" t="s">
        <v>1827</v>
      </c>
      <c r="D415" s="665" t="str">
        <f t="shared" ref="D415:D467" si="26">MID(E415,1,1)</f>
        <v>2</v>
      </c>
      <c r="E415" s="613">
        <v>211</v>
      </c>
      <c r="F415" s="614" t="s">
        <v>384</v>
      </c>
      <c r="G415" s="572">
        <v>12000</v>
      </c>
      <c r="H415" s="615"/>
      <c r="I415" s="616">
        <v>0</v>
      </c>
      <c r="J415" s="617">
        <v>0</v>
      </c>
      <c r="K415" s="617">
        <v>0</v>
      </c>
      <c r="L415" s="615">
        <v>0</v>
      </c>
      <c r="M415" s="616">
        <v>0</v>
      </c>
      <c r="N415" s="615">
        <v>0</v>
      </c>
      <c r="O415" s="616">
        <v>0</v>
      </c>
      <c r="P415" s="615">
        <v>0</v>
      </c>
      <c r="Q415" s="618">
        <f t="shared" si="24"/>
        <v>12000</v>
      </c>
      <c r="R415" s="657"/>
    </row>
    <row r="416" spans="1:18" s="619" customFormat="1" ht="14.45" customHeight="1" x14ac:dyDescent="0.25">
      <c r="A416" s="612">
        <v>374</v>
      </c>
      <c r="B416" s="585">
        <v>27</v>
      </c>
      <c r="C416" s="613" t="s">
        <v>1827</v>
      </c>
      <c r="D416" s="665" t="str">
        <f t="shared" si="26"/>
        <v>2</v>
      </c>
      <c r="E416" s="613">
        <v>212</v>
      </c>
      <c r="F416" s="614" t="s">
        <v>385</v>
      </c>
      <c r="G416" s="572">
        <f>500*12</f>
        <v>6000</v>
      </c>
      <c r="H416" s="615"/>
      <c r="I416" s="616">
        <v>0</v>
      </c>
      <c r="J416" s="617">
        <v>0</v>
      </c>
      <c r="K416" s="617">
        <v>0</v>
      </c>
      <c r="L416" s="615">
        <v>0</v>
      </c>
      <c r="M416" s="616">
        <v>0</v>
      </c>
      <c r="N416" s="615">
        <v>0</v>
      </c>
      <c r="O416" s="616">
        <v>0</v>
      </c>
      <c r="P416" s="615">
        <v>0</v>
      </c>
      <c r="Q416" s="618">
        <f t="shared" si="24"/>
        <v>6000</v>
      </c>
      <c r="R416" s="657"/>
    </row>
    <row r="417" spans="1:18" s="619" customFormat="1" ht="14.45" customHeight="1" x14ac:dyDescent="0.25">
      <c r="A417" s="612">
        <v>375</v>
      </c>
      <c r="B417" s="585">
        <v>27</v>
      </c>
      <c r="C417" s="613" t="s">
        <v>1827</v>
      </c>
      <c r="D417" s="665" t="str">
        <f t="shared" si="26"/>
        <v>2</v>
      </c>
      <c r="E417" s="613">
        <v>214</v>
      </c>
      <c r="F417" s="614" t="s">
        <v>387</v>
      </c>
      <c r="G417" s="572">
        <v>1500</v>
      </c>
      <c r="H417" s="615"/>
      <c r="I417" s="616">
        <v>0</v>
      </c>
      <c r="J417" s="617">
        <v>0</v>
      </c>
      <c r="K417" s="617">
        <v>0</v>
      </c>
      <c r="L417" s="615">
        <v>0</v>
      </c>
      <c r="M417" s="616">
        <v>0</v>
      </c>
      <c r="N417" s="615">
        <v>0</v>
      </c>
      <c r="O417" s="616">
        <v>0</v>
      </c>
      <c r="P417" s="615">
        <v>0</v>
      </c>
      <c r="Q417" s="618">
        <f t="shared" si="24"/>
        <v>1500</v>
      </c>
      <c r="R417" s="657"/>
    </row>
    <row r="418" spans="1:18" s="619" customFormat="1" ht="14.45" customHeight="1" x14ac:dyDescent="0.25">
      <c r="A418" s="612">
        <v>376</v>
      </c>
      <c r="B418" s="585">
        <v>27</v>
      </c>
      <c r="C418" s="613" t="s">
        <v>1827</v>
      </c>
      <c r="D418" s="665" t="str">
        <f t="shared" si="26"/>
        <v>2</v>
      </c>
      <c r="E418" s="613">
        <v>216</v>
      </c>
      <c r="F418" s="614" t="s">
        <v>389</v>
      </c>
      <c r="G418" s="572">
        <v>10000</v>
      </c>
      <c r="H418" s="615"/>
      <c r="I418" s="616">
        <v>0</v>
      </c>
      <c r="J418" s="617">
        <v>0</v>
      </c>
      <c r="K418" s="617">
        <v>0</v>
      </c>
      <c r="L418" s="615">
        <v>0</v>
      </c>
      <c r="M418" s="616">
        <v>0</v>
      </c>
      <c r="N418" s="615">
        <v>0</v>
      </c>
      <c r="O418" s="616">
        <v>0</v>
      </c>
      <c r="P418" s="615">
        <v>0</v>
      </c>
      <c r="Q418" s="618">
        <f t="shared" si="24"/>
        <v>10000</v>
      </c>
      <c r="R418" s="657"/>
    </row>
    <row r="419" spans="1:18" s="619" customFormat="1" ht="14.45" customHeight="1" x14ac:dyDescent="0.25">
      <c r="A419" s="612">
        <v>377</v>
      </c>
      <c r="B419" s="585">
        <v>27</v>
      </c>
      <c r="C419" s="613" t="s">
        <v>1827</v>
      </c>
      <c r="D419" s="665" t="str">
        <f t="shared" si="26"/>
        <v>2</v>
      </c>
      <c r="E419" s="613">
        <v>221</v>
      </c>
      <c r="F419" s="614" t="s">
        <v>393</v>
      </c>
      <c r="G419" s="572">
        <v>840000</v>
      </c>
      <c r="H419" s="615"/>
      <c r="I419" s="616">
        <v>0</v>
      </c>
      <c r="J419" s="617">
        <v>0</v>
      </c>
      <c r="K419" s="617">
        <v>0</v>
      </c>
      <c r="L419" s="615">
        <v>0</v>
      </c>
      <c r="M419" s="616">
        <v>0</v>
      </c>
      <c r="N419" s="615">
        <v>0</v>
      </c>
      <c r="O419" s="616">
        <v>0</v>
      </c>
      <c r="P419" s="615">
        <v>0</v>
      </c>
      <c r="Q419" s="618">
        <f t="shared" si="24"/>
        <v>840000</v>
      </c>
      <c r="R419" s="657"/>
    </row>
    <row r="420" spans="1:18" s="619" customFormat="1" ht="14.45" customHeight="1" x14ac:dyDescent="0.25">
      <c r="A420" s="612">
        <v>378</v>
      </c>
      <c r="B420" s="585">
        <v>27</v>
      </c>
      <c r="C420" s="613" t="s">
        <v>1827</v>
      </c>
      <c r="D420" s="665" t="str">
        <f t="shared" si="26"/>
        <v>2</v>
      </c>
      <c r="E420" s="613">
        <v>261</v>
      </c>
      <c r="F420" s="614" t="s">
        <v>425</v>
      </c>
      <c r="G420" s="572">
        <v>70000</v>
      </c>
      <c r="H420" s="615">
        <v>0</v>
      </c>
      <c r="I420" s="616">
        <v>0</v>
      </c>
      <c r="J420" s="617">
        <v>0</v>
      </c>
      <c r="K420" s="617">
        <v>0</v>
      </c>
      <c r="L420" s="615">
        <v>0</v>
      </c>
      <c r="M420" s="616">
        <v>0</v>
      </c>
      <c r="N420" s="615">
        <v>0</v>
      </c>
      <c r="O420" s="616">
        <v>0</v>
      </c>
      <c r="P420" s="615">
        <v>0</v>
      </c>
      <c r="Q420" s="618">
        <f t="shared" si="24"/>
        <v>70000</v>
      </c>
      <c r="R420" s="657"/>
    </row>
    <row r="421" spans="1:18" s="619" customFormat="1" ht="14.45" customHeight="1" x14ac:dyDescent="0.25">
      <c r="A421" s="612">
        <v>379</v>
      </c>
      <c r="B421" s="585">
        <v>27</v>
      </c>
      <c r="C421" s="613" t="s">
        <v>1827</v>
      </c>
      <c r="D421" s="665" t="str">
        <f t="shared" si="26"/>
        <v>2</v>
      </c>
      <c r="E421" s="613">
        <v>272</v>
      </c>
      <c r="F421" s="614" t="s">
        <v>429</v>
      </c>
      <c r="G421" s="572">
        <v>70000</v>
      </c>
      <c r="H421" s="615">
        <v>0</v>
      </c>
      <c r="I421" s="616">
        <v>0</v>
      </c>
      <c r="J421" s="617">
        <v>0</v>
      </c>
      <c r="K421" s="617">
        <v>0</v>
      </c>
      <c r="L421" s="615">
        <v>0</v>
      </c>
      <c r="M421" s="616">
        <v>0</v>
      </c>
      <c r="N421" s="615">
        <v>0</v>
      </c>
      <c r="O421" s="616">
        <v>0</v>
      </c>
      <c r="P421" s="615">
        <v>0</v>
      </c>
      <c r="Q421" s="618">
        <f t="shared" si="24"/>
        <v>70000</v>
      </c>
      <c r="R421" s="657"/>
    </row>
    <row r="422" spans="1:18" s="619" customFormat="1" ht="14.45" customHeight="1" x14ac:dyDescent="0.25">
      <c r="A422" s="612">
        <v>380</v>
      </c>
      <c r="B422" s="585">
        <v>27</v>
      </c>
      <c r="C422" s="613" t="s">
        <v>1827</v>
      </c>
      <c r="D422" s="665" t="str">
        <f t="shared" si="26"/>
        <v>3</v>
      </c>
      <c r="E422" s="613">
        <v>351</v>
      </c>
      <c r="F422" s="614" t="s">
        <v>488</v>
      </c>
      <c r="G422" s="572">
        <v>10000</v>
      </c>
      <c r="H422" s="615">
        <v>0</v>
      </c>
      <c r="I422" s="616">
        <v>0</v>
      </c>
      <c r="J422" s="617">
        <v>0</v>
      </c>
      <c r="K422" s="617">
        <v>0</v>
      </c>
      <c r="L422" s="615">
        <v>0</v>
      </c>
      <c r="M422" s="616">
        <v>0</v>
      </c>
      <c r="N422" s="615">
        <v>0</v>
      </c>
      <c r="O422" s="616">
        <v>0</v>
      </c>
      <c r="P422" s="615">
        <v>0</v>
      </c>
      <c r="Q422" s="618">
        <f t="shared" si="24"/>
        <v>10000</v>
      </c>
      <c r="R422" s="657"/>
    </row>
    <row r="423" spans="1:18" s="619" customFormat="1" ht="14.45" customHeight="1" x14ac:dyDescent="0.25">
      <c r="A423" s="612">
        <v>381</v>
      </c>
      <c r="B423" s="585">
        <v>27</v>
      </c>
      <c r="C423" s="613" t="s">
        <v>1827</v>
      </c>
      <c r="D423" s="665" t="str">
        <f t="shared" si="26"/>
        <v>3</v>
      </c>
      <c r="E423" s="613">
        <v>353</v>
      </c>
      <c r="F423" s="614" t="s">
        <v>490</v>
      </c>
      <c r="G423" s="572">
        <v>5000</v>
      </c>
      <c r="H423" s="615">
        <v>0</v>
      </c>
      <c r="I423" s="616">
        <v>0</v>
      </c>
      <c r="J423" s="617">
        <v>0</v>
      </c>
      <c r="K423" s="617">
        <v>0</v>
      </c>
      <c r="L423" s="615">
        <v>0</v>
      </c>
      <c r="M423" s="616">
        <v>0</v>
      </c>
      <c r="N423" s="615">
        <v>0</v>
      </c>
      <c r="O423" s="616">
        <v>0</v>
      </c>
      <c r="P423" s="615">
        <v>0</v>
      </c>
      <c r="Q423" s="618">
        <f t="shared" si="24"/>
        <v>5000</v>
      </c>
      <c r="R423" s="657"/>
    </row>
    <row r="424" spans="1:18" s="619" customFormat="1" ht="14.45" customHeight="1" x14ac:dyDescent="0.25">
      <c r="A424" s="612">
        <v>382</v>
      </c>
      <c r="B424" s="585">
        <v>27</v>
      </c>
      <c r="C424" s="613" t="s">
        <v>1827</v>
      </c>
      <c r="D424" s="665" t="str">
        <f t="shared" si="26"/>
        <v>3</v>
      </c>
      <c r="E424" s="613">
        <v>372</v>
      </c>
      <c r="F424" s="614" t="s">
        <v>507</v>
      </c>
      <c r="G424" s="572">
        <v>15000</v>
      </c>
      <c r="H424" s="615">
        <v>0</v>
      </c>
      <c r="I424" s="616">
        <v>0</v>
      </c>
      <c r="J424" s="617">
        <v>0</v>
      </c>
      <c r="K424" s="617">
        <v>0</v>
      </c>
      <c r="L424" s="615">
        <v>0</v>
      </c>
      <c r="M424" s="616">
        <v>0</v>
      </c>
      <c r="N424" s="615">
        <v>0</v>
      </c>
      <c r="O424" s="616">
        <v>0</v>
      </c>
      <c r="P424" s="615">
        <v>0</v>
      </c>
      <c r="Q424" s="618">
        <f t="shared" si="24"/>
        <v>15000</v>
      </c>
      <c r="R424" s="657"/>
    </row>
    <row r="425" spans="1:18" s="619" customFormat="1" ht="14.45" customHeight="1" x14ac:dyDescent="0.25">
      <c r="A425" s="612">
        <v>383</v>
      </c>
      <c r="B425" s="585">
        <v>27</v>
      </c>
      <c r="C425" s="613" t="s">
        <v>1827</v>
      </c>
      <c r="D425" s="665" t="str">
        <f t="shared" si="26"/>
        <v>3</v>
      </c>
      <c r="E425" s="613">
        <v>375</v>
      </c>
      <c r="F425" s="614" t="s">
        <v>510</v>
      </c>
      <c r="G425" s="572">
        <v>30000</v>
      </c>
      <c r="H425" s="615">
        <v>0</v>
      </c>
      <c r="I425" s="616">
        <v>0</v>
      </c>
      <c r="J425" s="617">
        <v>0</v>
      </c>
      <c r="K425" s="617">
        <v>0</v>
      </c>
      <c r="L425" s="615">
        <v>0</v>
      </c>
      <c r="M425" s="616">
        <v>0</v>
      </c>
      <c r="N425" s="615">
        <v>0</v>
      </c>
      <c r="O425" s="616">
        <v>0</v>
      </c>
      <c r="P425" s="615">
        <v>0</v>
      </c>
      <c r="Q425" s="618">
        <f t="shared" si="24"/>
        <v>30000</v>
      </c>
      <c r="R425" s="657"/>
    </row>
    <row r="426" spans="1:18" s="619" customFormat="1" ht="14.45" customHeight="1" x14ac:dyDescent="0.25">
      <c r="A426" s="612">
        <v>384</v>
      </c>
      <c r="B426" s="585">
        <v>27</v>
      </c>
      <c r="C426" s="613" t="s">
        <v>1827</v>
      </c>
      <c r="D426" s="665" t="str">
        <f t="shared" si="26"/>
        <v>5</v>
      </c>
      <c r="E426" s="613">
        <v>511</v>
      </c>
      <c r="F426" s="614" t="s">
        <v>588</v>
      </c>
      <c r="G426" s="572">
        <v>10000</v>
      </c>
      <c r="H426" s="615">
        <v>0</v>
      </c>
      <c r="I426" s="616">
        <v>0</v>
      </c>
      <c r="J426" s="617">
        <v>0</v>
      </c>
      <c r="K426" s="617">
        <v>0</v>
      </c>
      <c r="L426" s="615">
        <v>0</v>
      </c>
      <c r="M426" s="616">
        <v>0</v>
      </c>
      <c r="N426" s="615">
        <v>0</v>
      </c>
      <c r="O426" s="616">
        <v>0</v>
      </c>
      <c r="P426" s="615">
        <v>0</v>
      </c>
      <c r="Q426" s="618">
        <f t="shared" si="24"/>
        <v>10000</v>
      </c>
      <c r="R426" s="657"/>
    </row>
    <row r="427" spans="1:18" s="619" customFormat="1" ht="14.45" customHeight="1" x14ac:dyDescent="0.25">
      <c r="A427" s="626">
        <v>385</v>
      </c>
      <c r="B427" s="627">
        <v>27</v>
      </c>
      <c r="C427" s="628" t="s">
        <v>1827</v>
      </c>
      <c r="D427" s="666" t="str">
        <f t="shared" si="26"/>
        <v>5</v>
      </c>
      <c r="E427" s="628">
        <v>515</v>
      </c>
      <c r="F427" s="629" t="s">
        <v>592</v>
      </c>
      <c r="G427" s="630">
        <v>10000</v>
      </c>
      <c r="H427" s="631">
        <v>0</v>
      </c>
      <c r="I427" s="632">
        <v>0</v>
      </c>
      <c r="J427" s="633">
        <v>0</v>
      </c>
      <c r="K427" s="633">
        <v>0</v>
      </c>
      <c r="L427" s="631">
        <v>0</v>
      </c>
      <c r="M427" s="632">
        <v>0</v>
      </c>
      <c r="N427" s="631">
        <v>0</v>
      </c>
      <c r="O427" s="632">
        <v>0</v>
      </c>
      <c r="P427" s="631">
        <v>0</v>
      </c>
      <c r="Q427" s="634">
        <f t="shared" si="24"/>
        <v>10000</v>
      </c>
      <c r="R427" s="658"/>
    </row>
    <row r="428" spans="1:18" s="619" customFormat="1" ht="14.45" customHeight="1" x14ac:dyDescent="0.25">
      <c r="A428" s="644">
        <v>386</v>
      </c>
      <c r="B428" s="645">
        <v>28</v>
      </c>
      <c r="C428" s="646" t="s">
        <v>1829</v>
      </c>
      <c r="D428" s="668" t="str">
        <f t="shared" si="26"/>
        <v>2</v>
      </c>
      <c r="E428" s="646">
        <v>211</v>
      </c>
      <c r="F428" s="647" t="s">
        <v>384</v>
      </c>
      <c r="G428" s="609">
        <v>8000</v>
      </c>
      <c r="H428" s="648"/>
      <c r="I428" s="649">
        <v>0</v>
      </c>
      <c r="J428" s="650">
        <v>0</v>
      </c>
      <c r="K428" s="650">
        <v>0</v>
      </c>
      <c r="L428" s="648">
        <v>0</v>
      </c>
      <c r="M428" s="649">
        <v>0</v>
      </c>
      <c r="N428" s="648">
        <v>0</v>
      </c>
      <c r="O428" s="649">
        <v>0</v>
      </c>
      <c r="P428" s="648">
        <v>0</v>
      </c>
      <c r="Q428" s="651">
        <f t="shared" si="24"/>
        <v>8000</v>
      </c>
      <c r="R428" s="660"/>
    </row>
    <row r="429" spans="1:18" s="619" customFormat="1" ht="14.45" customHeight="1" x14ac:dyDescent="0.25">
      <c r="A429" s="612">
        <v>387</v>
      </c>
      <c r="B429" s="585">
        <v>28</v>
      </c>
      <c r="C429" s="613" t="s">
        <v>1829</v>
      </c>
      <c r="D429" s="665" t="str">
        <f t="shared" si="26"/>
        <v>2</v>
      </c>
      <c r="E429" s="613">
        <v>212</v>
      </c>
      <c r="F429" s="614" t="s">
        <v>385</v>
      </c>
      <c r="G429" s="572">
        <v>8000</v>
      </c>
      <c r="H429" s="615"/>
      <c r="I429" s="616">
        <v>0</v>
      </c>
      <c r="J429" s="617">
        <v>0</v>
      </c>
      <c r="K429" s="617">
        <v>0</v>
      </c>
      <c r="L429" s="615">
        <v>0</v>
      </c>
      <c r="M429" s="616">
        <v>0</v>
      </c>
      <c r="N429" s="615">
        <v>0</v>
      </c>
      <c r="O429" s="616">
        <v>0</v>
      </c>
      <c r="P429" s="615">
        <v>0</v>
      </c>
      <c r="Q429" s="618">
        <f t="shared" si="24"/>
        <v>8000</v>
      </c>
      <c r="R429" s="657"/>
    </row>
    <row r="430" spans="1:18" s="619" customFormat="1" ht="14.45" customHeight="1" x14ac:dyDescent="0.25">
      <c r="A430" s="612">
        <v>388</v>
      </c>
      <c r="B430" s="585">
        <v>28</v>
      </c>
      <c r="C430" s="613" t="s">
        <v>1829</v>
      </c>
      <c r="D430" s="665" t="str">
        <f t="shared" si="26"/>
        <v>2</v>
      </c>
      <c r="E430" s="613">
        <v>214</v>
      </c>
      <c r="F430" s="614" t="s">
        <v>387</v>
      </c>
      <c r="G430" s="572">
        <v>800</v>
      </c>
      <c r="H430" s="615"/>
      <c r="I430" s="616">
        <v>0</v>
      </c>
      <c r="J430" s="617">
        <v>0</v>
      </c>
      <c r="K430" s="617">
        <v>0</v>
      </c>
      <c r="L430" s="615">
        <v>0</v>
      </c>
      <c r="M430" s="616">
        <v>0</v>
      </c>
      <c r="N430" s="615">
        <v>0</v>
      </c>
      <c r="O430" s="616">
        <v>0</v>
      </c>
      <c r="P430" s="615">
        <v>0</v>
      </c>
      <c r="Q430" s="618">
        <f t="shared" si="24"/>
        <v>800</v>
      </c>
      <c r="R430" s="657" t="s">
        <v>1931</v>
      </c>
    </row>
    <row r="431" spans="1:18" s="619" customFormat="1" ht="14.45" customHeight="1" x14ac:dyDescent="0.25">
      <c r="A431" s="612">
        <v>389</v>
      </c>
      <c r="B431" s="585">
        <v>28</v>
      </c>
      <c r="C431" s="613" t="s">
        <v>1829</v>
      </c>
      <c r="D431" s="665" t="str">
        <f t="shared" si="26"/>
        <v>2</v>
      </c>
      <c r="E431" s="613">
        <v>249</v>
      </c>
      <c r="F431" s="614" t="s">
        <v>415</v>
      </c>
      <c r="G431" s="572">
        <v>30000</v>
      </c>
      <c r="H431" s="615"/>
      <c r="I431" s="616">
        <v>0</v>
      </c>
      <c r="J431" s="617">
        <v>0</v>
      </c>
      <c r="K431" s="617">
        <v>0</v>
      </c>
      <c r="L431" s="615">
        <v>0</v>
      </c>
      <c r="M431" s="616">
        <v>0</v>
      </c>
      <c r="N431" s="615">
        <v>0</v>
      </c>
      <c r="O431" s="616">
        <v>0</v>
      </c>
      <c r="P431" s="615">
        <v>0</v>
      </c>
      <c r="Q431" s="618">
        <f t="shared" si="24"/>
        <v>30000</v>
      </c>
      <c r="R431" s="657" t="s">
        <v>1989</v>
      </c>
    </row>
    <row r="432" spans="1:18" s="619" customFormat="1" ht="14.45" customHeight="1" x14ac:dyDescent="0.25">
      <c r="A432" s="612">
        <v>390</v>
      </c>
      <c r="B432" s="585">
        <v>28</v>
      </c>
      <c r="C432" s="613" t="s">
        <v>1829</v>
      </c>
      <c r="D432" s="665" t="str">
        <f t="shared" si="26"/>
        <v>2</v>
      </c>
      <c r="E432" s="613">
        <v>261</v>
      </c>
      <c r="F432" s="621" t="s">
        <v>425</v>
      </c>
      <c r="G432" s="572">
        <v>50000</v>
      </c>
      <c r="H432" s="615"/>
      <c r="I432" s="616">
        <v>0</v>
      </c>
      <c r="J432" s="617">
        <v>0</v>
      </c>
      <c r="K432" s="617">
        <v>0</v>
      </c>
      <c r="L432" s="615">
        <v>0</v>
      </c>
      <c r="M432" s="616">
        <v>0</v>
      </c>
      <c r="N432" s="615">
        <v>0</v>
      </c>
      <c r="O432" s="616">
        <v>0</v>
      </c>
      <c r="P432" s="615">
        <v>0</v>
      </c>
      <c r="Q432" s="618">
        <f t="shared" si="24"/>
        <v>50000</v>
      </c>
      <c r="R432" s="657"/>
    </row>
    <row r="433" spans="1:18" s="619" customFormat="1" ht="14.45" customHeight="1" x14ac:dyDescent="0.25">
      <c r="A433" s="612">
        <v>391</v>
      </c>
      <c r="B433" s="585">
        <v>28</v>
      </c>
      <c r="C433" s="613" t="s">
        <v>1829</v>
      </c>
      <c r="D433" s="665" t="str">
        <f t="shared" si="26"/>
        <v>2</v>
      </c>
      <c r="E433" s="613">
        <v>296</v>
      </c>
      <c r="F433" s="621" t="s">
        <v>445</v>
      </c>
      <c r="G433" s="572">
        <v>35000</v>
      </c>
      <c r="H433" s="615"/>
      <c r="I433" s="616">
        <v>0</v>
      </c>
      <c r="J433" s="617">
        <v>0</v>
      </c>
      <c r="K433" s="617">
        <v>0</v>
      </c>
      <c r="L433" s="615">
        <v>0</v>
      </c>
      <c r="M433" s="616">
        <v>0</v>
      </c>
      <c r="N433" s="615">
        <v>0</v>
      </c>
      <c r="O433" s="616">
        <v>0</v>
      </c>
      <c r="P433" s="615">
        <v>0</v>
      </c>
      <c r="Q433" s="618">
        <f t="shared" si="24"/>
        <v>35000</v>
      </c>
      <c r="R433" s="657"/>
    </row>
    <row r="434" spans="1:18" s="619" customFormat="1" ht="14.45" customHeight="1" x14ac:dyDescent="0.25">
      <c r="A434" s="612">
        <v>392</v>
      </c>
      <c r="B434" s="585">
        <v>28</v>
      </c>
      <c r="C434" s="613" t="s">
        <v>1829</v>
      </c>
      <c r="D434" s="665" t="str">
        <f t="shared" si="26"/>
        <v>3</v>
      </c>
      <c r="E434" s="613">
        <v>314</v>
      </c>
      <c r="F434" s="621" t="s">
        <v>451</v>
      </c>
      <c r="G434" s="572">
        <v>12000</v>
      </c>
      <c r="H434" s="615"/>
      <c r="I434" s="616">
        <v>0</v>
      </c>
      <c r="J434" s="617">
        <v>0</v>
      </c>
      <c r="K434" s="617">
        <v>0</v>
      </c>
      <c r="L434" s="615">
        <v>0</v>
      </c>
      <c r="M434" s="616">
        <v>0</v>
      </c>
      <c r="N434" s="615">
        <v>0</v>
      </c>
      <c r="O434" s="616">
        <v>0</v>
      </c>
      <c r="P434" s="615">
        <v>0</v>
      </c>
      <c r="Q434" s="618">
        <f t="shared" si="24"/>
        <v>12000</v>
      </c>
      <c r="R434" s="657"/>
    </row>
    <row r="435" spans="1:18" s="619" customFormat="1" ht="14.45" customHeight="1" x14ac:dyDescent="0.25">
      <c r="A435" s="612">
        <v>393</v>
      </c>
      <c r="B435" s="585">
        <v>28</v>
      </c>
      <c r="C435" s="613" t="s">
        <v>1829</v>
      </c>
      <c r="D435" s="665" t="str">
        <f t="shared" si="26"/>
        <v>3</v>
      </c>
      <c r="E435" s="613">
        <v>334</v>
      </c>
      <c r="F435" s="614" t="s">
        <v>471</v>
      </c>
      <c r="G435" s="572">
        <v>10000</v>
      </c>
      <c r="H435" s="615"/>
      <c r="I435" s="616">
        <v>0</v>
      </c>
      <c r="J435" s="617">
        <v>0</v>
      </c>
      <c r="K435" s="617">
        <v>0</v>
      </c>
      <c r="L435" s="615">
        <v>0</v>
      </c>
      <c r="M435" s="616">
        <v>0</v>
      </c>
      <c r="N435" s="615">
        <v>0</v>
      </c>
      <c r="O435" s="616">
        <v>0</v>
      </c>
      <c r="P435" s="615">
        <v>0</v>
      </c>
      <c r="Q435" s="618">
        <f t="shared" si="24"/>
        <v>10000</v>
      </c>
      <c r="R435" s="657"/>
    </row>
    <row r="436" spans="1:18" s="619" customFormat="1" ht="14.45" customHeight="1" x14ac:dyDescent="0.25">
      <c r="A436" s="612">
        <v>394</v>
      </c>
      <c r="B436" s="585">
        <v>28</v>
      </c>
      <c r="C436" s="613" t="s">
        <v>1829</v>
      </c>
      <c r="D436" s="665" t="str">
        <f t="shared" si="26"/>
        <v>3</v>
      </c>
      <c r="E436" s="613">
        <v>351</v>
      </c>
      <c r="F436" s="621" t="s">
        <v>488</v>
      </c>
      <c r="G436" s="572">
        <v>10000</v>
      </c>
      <c r="H436" s="615"/>
      <c r="I436" s="616">
        <v>0</v>
      </c>
      <c r="J436" s="617">
        <v>0</v>
      </c>
      <c r="K436" s="617">
        <v>0</v>
      </c>
      <c r="L436" s="615">
        <v>0</v>
      </c>
      <c r="M436" s="616">
        <v>0</v>
      </c>
      <c r="N436" s="615">
        <v>0</v>
      </c>
      <c r="O436" s="616">
        <v>0</v>
      </c>
      <c r="P436" s="615">
        <v>0</v>
      </c>
      <c r="Q436" s="618">
        <f t="shared" si="24"/>
        <v>10000</v>
      </c>
      <c r="R436" s="657"/>
    </row>
    <row r="437" spans="1:18" s="619" customFormat="1" ht="14.45" customHeight="1" x14ac:dyDescent="0.25">
      <c r="A437" s="612">
        <v>395</v>
      </c>
      <c r="B437" s="585">
        <v>28</v>
      </c>
      <c r="C437" s="613" t="s">
        <v>1829</v>
      </c>
      <c r="D437" s="665" t="str">
        <f t="shared" si="26"/>
        <v>3</v>
      </c>
      <c r="E437" s="613">
        <v>353</v>
      </c>
      <c r="F437" s="614" t="s">
        <v>490</v>
      </c>
      <c r="G437" s="572">
        <v>1500</v>
      </c>
      <c r="H437" s="615"/>
      <c r="I437" s="616">
        <v>0</v>
      </c>
      <c r="J437" s="617">
        <v>0</v>
      </c>
      <c r="K437" s="617">
        <v>0</v>
      </c>
      <c r="L437" s="615">
        <v>0</v>
      </c>
      <c r="M437" s="616">
        <v>0</v>
      </c>
      <c r="N437" s="615">
        <v>0</v>
      </c>
      <c r="O437" s="616">
        <v>0</v>
      </c>
      <c r="P437" s="615">
        <v>0</v>
      </c>
      <c r="Q437" s="618">
        <f t="shared" si="24"/>
        <v>1500</v>
      </c>
      <c r="R437" s="657"/>
    </row>
    <row r="438" spans="1:18" s="619" customFormat="1" ht="14.45" customHeight="1" x14ac:dyDescent="0.25">
      <c r="A438" s="612">
        <v>396</v>
      </c>
      <c r="B438" s="585">
        <v>28</v>
      </c>
      <c r="C438" s="613" t="s">
        <v>1829</v>
      </c>
      <c r="D438" s="665" t="str">
        <f t="shared" si="26"/>
        <v>3</v>
      </c>
      <c r="E438" s="613">
        <v>355</v>
      </c>
      <c r="F438" s="614" t="s">
        <v>492</v>
      </c>
      <c r="G438" s="572">
        <v>25000</v>
      </c>
      <c r="H438" s="615"/>
      <c r="I438" s="616">
        <v>0</v>
      </c>
      <c r="J438" s="617">
        <v>0</v>
      </c>
      <c r="K438" s="617">
        <v>0</v>
      </c>
      <c r="L438" s="615">
        <v>0</v>
      </c>
      <c r="M438" s="616">
        <v>0</v>
      </c>
      <c r="N438" s="615">
        <v>0</v>
      </c>
      <c r="O438" s="616">
        <v>0</v>
      </c>
      <c r="P438" s="615">
        <v>0</v>
      </c>
      <c r="Q438" s="618">
        <f t="shared" si="24"/>
        <v>25000</v>
      </c>
      <c r="R438" s="657"/>
    </row>
    <row r="439" spans="1:18" s="619" customFormat="1" ht="14.45" customHeight="1" x14ac:dyDescent="0.25">
      <c r="A439" s="612">
        <v>397</v>
      </c>
      <c r="B439" s="585">
        <v>28</v>
      </c>
      <c r="C439" s="613" t="s">
        <v>1829</v>
      </c>
      <c r="D439" s="665" t="str">
        <f t="shared" si="26"/>
        <v>3</v>
      </c>
      <c r="E439" s="613">
        <v>361</v>
      </c>
      <c r="F439" s="614" t="s">
        <v>498</v>
      </c>
      <c r="G439" s="572">
        <v>20000</v>
      </c>
      <c r="H439" s="615"/>
      <c r="I439" s="616">
        <v>0</v>
      </c>
      <c r="J439" s="617">
        <v>0</v>
      </c>
      <c r="K439" s="617">
        <v>0</v>
      </c>
      <c r="L439" s="615">
        <v>0</v>
      </c>
      <c r="M439" s="616">
        <v>0</v>
      </c>
      <c r="N439" s="615">
        <v>0</v>
      </c>
      <c r="O439" s="616">
        <v>0</v>
      </c>
      <c r="P439" s="615">
        <v>0</v>
      </c>
      <c r="Q439" s="618">
        <f t="shared" si="24"/>
        <v>20000</v>
      </c>
      <c r="R439" s="657"/>
    </row>
    <row r="440" spans="1:18" s="619" customFormat="1" ht="14.45" customHeight="1" x14ac:dyDescent="0.25">
      <c r="A440" s="612">
        <v>398</v>
      </c>
      <c r="B440" s="585">
        <v>28</v>
      </c>
      <c r="C440" s="613" t="s">
        <v>1829</v>
      </c>
      <c r="D440" s="665" t="str">
        <f t="shared" si="26"/>
        <v>3</v>
      </c>
      <c r="E440" s="613">
        <v>372</v>
      </c>
      <c r="F440" s="614" t="s">
        <v>507</v>
      </c>
      <c r="G440" s="572">
        <v>5000</v>
      </c>
      <c r="H440" s="615"/>
      <c r="I440" s="616">
        <v>0</v>
      </c>
      <c r="J440" s="617">
        <v>0</v>
      </c>
      <c r="K440" s="617">
        <v>0</v>
      </c>
      <c r="L440" s="615">
        <v>0</v>
      </c>
      <c r="M440" s="616">
        <v>0</v>
      </c>
      <c r="N440" s="615">
        <v>0</v>
      </c>
      <c r="O440" s="616">
        <v>0</v>
      </c>
      <c r="P440" s="615">
        <v>0</v>
      </c>
      <c r="Q440" s="618">
        <f t="shared" si="24"/>
        <v>5000</v>
      </c>
      <c r="R440" s="657"/>
    </row>
    <row r="441" spans="1:18" s="619" customFormat="1" ht="14.45" customHeight="1" x14ac:dyDescent="0.25">
      <c r="A441" s="612">
        <v>399</v>
      </c>
      <c r="B441" s="585">
        <v>28</v>
      </c>
      <c r="C441" s="613" t="s">
        <v>1829</v>
      </c>
      <c r="D441" s="665" t="str">
        <f t="shared" si="26"/>
        <v>3</v>
      </c>
      <c r="E441" s="613">
        <v>375</v>
      </c>
      <c r="F441" s="614" t="s">
        <v>510</v>
      </c>
      <c r="G441" s="572">
        <v>5000</v>
      </c>
      <c r="H441" s="615"/>
      <c r="I441" s="616">
        <v>0</v>
      </c>
      <c r="J441" s="617">
        <v>0</v>
      </c>
      <c r="K441" s="617">
        <v>0</v>
      </c>
      <c r="L441" s="615">
        <v>0</v>
      </c>
      <c r="M441" s="616">
        <v>0</v>
      </c>
      <c r="N441" s="615">
        <v>0</v>
      </c>
      <c r="O441" s="616">
        <v>0</v>
      </c>
      <c r="P441" s="615">
        <v>0</v>
      </c>
      <c r="Q441" s="618">
        <f t="shared" si="24"/>
        <v>5000</v>
      </c>
      <c r="R441" s="657"/>
    </row>
    <row r="442" spans="1:18" s="619" customFormat="1" ht="14.45" customHeight="1" x14ac:dyDescent="0.25">
      <c r="A442" s="626">
        <v>400</v>
      </c>
      <c r="B442" s="627">
        <v>28</v>
      </c>
      <c r="C442" s="628" t="s">
        <v>1829</v>
      </c>
      <c r="D442" s="666" t="str">
        <f t="shared" si="26"/>
        <v>5</v>
      </c>
      <c r="E442" s="628">
        <v>515</v>
      </c>
      <c r="F442" s="629" t="s">
        <v>592</v>
      </c>
      <c r="G442" s="630">
        <v>8000</v>
      </c>
      <c r="H442" s="631"/>
      <c r="I442" s="632">
        <v>0</v>
      </c>
      <c r="J442" s="633">
        <v>0</v>
      </c>
      <c r="K442" s="633">
        <v>0</v>
      </c>
      <c r="L442" s="631">
        <v>0</v>
      </c>
      <c r="M442" s="632">
        <v>0</v>
      </c>
      <c r="N442" s="631">
        <v>0</v>
      </c>
      <c r="O442" s="632">
        <v>0</v>
      </c>
      <c r="P442" s="631">
        <v>0</v>
      </c>
      <c r="Q442" s="634">
        <f t="shared" si="24"/>
        <v>8000</v>
      </c>
      <c r="R442" s="658"/>
    </row>
    <row r="443" spans="1:18" s="619" customFormat="1" ht="14.45" customHeight="1" x14ac:dyDescent="0.25">
      <c r="A443" s="644">
        <v>401</v>
      </c>
      <c r="B443" s="645">
        <v>29</v>
      </c>
      <c r="C443" s="646" t="s">
        <v>1824</v>
      </c>
      <c r="D443" s="668" t="str">
        <f t="shared" si="26"/>
        <v>2</v>
      </c>
      <c r="E443" s="646">
        <v>211</v>
      </c>
      <c r="F443" s="647" t="s">
        <v>384</v>
      </c>
      <c r="G443" s="609">
        <v>6000</v>
      </c>
      <c r="H443" s="648"/>
      <c r="I443" s="649">
        <v>0</v>
      </c>
      <c r="J443" s="650">
        <v>0</v>
      </c>
      <c r="K443" s="650">
        <v>0</v>
      </c>
      <c r="L443" s="648">
        <v>0</v>
      </c>
      <c r="M443" s="649">
        <v>0</v>
      </c>
      <c r="N443" s="648">
        <v>0</v>
      </c>
      <c r="O443" s="649">
        <v>0</v>
      </c>
      <c r="P443" s="648">
        <v>0</v>
      </c>
      <c r="Q443" s="651">
        <f t="shared" si="24"/>
        <v>6000</v>
      </c>
      <c r="R443" s="660"/>
    </row>
    <row r="444" spans="1:18" s="619" customFormat="1" ht="14.45" customHeight="1" x14ac:dyDescent="0.25">
      <c r="A444" s="612">
        <v>402</v>
      </c>
      <c r="B444" s="585">
        <v>29</v>
      </c>
      <c r="C444" s="613" t="s">
        <v>1824</v>
      </c>
      <c r="D444" s="665" t="str">
        <f t="shared" si="26"/>
        <v>2</v>
      </c>
      <c r="E444" s="613">
        <v>212</v>
      </c>
      <c r="F444" s="614" t="s">
        <v>385</v>
      </c>
      <c r="G444" s="572">
        <f>800*12</f>
        <v>9600</v>
      </c>
      <c r="H444" s="615"/>
      <c r="I444" s="616">
        <v>0</v>
      </c>
      <c r="J444" s="617">
        <v>0</v>
      </c>
      <c r="K444" s="617">
        <v>0</v>
      </c>
      <c r="L444" s="615">
        <v>0</v>
      </c>
      <c r="M444" s="616">
        <v>0</v>
      </c>
      <c r="N444" s="615">
        <v>0</v>
      </c>
      <c r="O444" s="616">
        <v>0</v>
      </c>
      <c r="P444" s="615">
        <v>0</v>
      </c>
      <c r="Q444" s="618">
        <f t="shared" si="24"/>
        <v>9600</v>
      </c>
      <c r="R444" s="657"/>
    </row>
    <row r="445" spans="1:18" s="619" customFormat="1" ht="14.45" customHeight="1" x14ac:dyDescent="0.25">
      <c r="A445" s="612">
        <v>403</v>
      </c>
      <c r="B445" s="585">
        <v>29</v>
      </c>
      <c r="C445" s="613" t="s">
        <v>1824</v>
      </c>
      <c r="D445" s="665" t="str">
        <f t="shared" si="26"/>
        <v>2</v>
      </c>
      <c r="E445" s="613">
        <v>214</v>
      </c>
      <c r="F445" s="614" t="s">
        <v>387</v>
      </c>
      <c r="G445" s="572">
        <v>800</v>
      </c>
      <c r="H445" s="615"/>
      <c r="I445" s="616">
        <v>0</v>
      </c>
      <c r="J445" s="617">
        <v>0</v>
      </c>
      <c r="K445" s="617">
        <v>0</v>
      </c>
      <c r="L445" s="615">
        <v>0</v>
      </c>
      <c r="M445" s="616">
        <v>0</v>
      </c>
      <c r="N445" s="615">
        <v>0</v>
      </c>
      <c r="O445" s="616">
        <v>0</v>
      </c>
      <c r="P445" s="615">
        <v>0</v>
      </c>
      <c r="Q445" s="618">
        <f t="shared" si="24"/>
        <v>800</v>
      </c>
      <c r="R445" s="657"/>
    </row>
    <row r="446" spans="1:18" s="619" customFormat="1" ht="14.45" customHeight="1" x14ac:dyDescent="0.25">
      <c r="A446" s="612">
        <v>404</v>
      </c>
      <c r="B446" s="585">
        <v>29</v>
      </c>
      <c r="C446" s="613" t="s">
        <v>1824</v>
      </c>
      <c r="D446" s="665" t="str">
        <f t="shared" si="26"/>
        <v>2</v>
      </c>
      <c r="E446" s="613">
        <v>216</v>
      </c>
      <c r="F446" s="614" t="s">
        <v>389</v>
      </c>
      <c r="G446" s="572">
        <v>7000</v>
      </c>
      <c r="H446" s="615"/>
      <c r="I446" s="616">
        <v>0</v>
      </c>
      <c r="J446" s="617">
        <v>0</v>
      </c>
      <c r="K446" s="617">
        <v>0</v>
      </c>
      <c r="L446" s="615">
        <v>0</v>
      </c>
      <c r="M446" s="616">
        <v>0</v>
      </c>
      <c r="N446" s="615">
        <v>0</v>
      </c>
      <c r="O446" s="616">
        <v>0</v>
      </c>
      <c r="P446" s="615">
        <v>0</v>
      </c>
      <c r="Q446" s="618">
        <f t="shared" si="24"/>
        <v>7000</v>
      </c>
      <c r="R446" s="657"/>
    </row>
    <row r="447" spans="1:18" s="619" customFormat="1" ht="14.45" customHeight="1" x14ac:dyDescent="0.25">
      <c r="A447" s="612">
        <v>405</v>
      </c>
      <c r="B447" s="585">
        <v>29</v>
      </c>
      <c r="C447" s="613" t="s">
        <v>1824</v>
      </c>
      <c r="D447" s="665" t="str">
        <f t="shared" si="26"/>
        <v>2</v>
      </c>
      <c r="E447" s="613">
        <v>261</v>
      </c>
      <c r="F447" s="614" t="s">
        <v>425</v>
      </c>
      <c r="G447" s="572">
        <v>100000</v>
      </c>
      <c r="H447" s="615"/>
      <c r="I447" s="616">
        <v>0</v>
      </c>
      <c r="J447" s="617">
        <v>0</v>
      </c>
      <c r="K447" s="617">
        <v>0</v>
      </c>
      <c r="L447" s="615">
        <v>0</v>
      </c>
      <c r="M447" s="616">
        <v>0</v>
      </c>
      <c r="N447" s="615">
        <v>0</v>
      </c>
      <c r="O447" s="616">
        <v>0</v>
      </c>
      <c r="P447" s="615">
        <v>0</v>
      </c>
      <c r="Q447" s="618">
        <f t="shared" si="24"/>
        <v>100000</v>
      </c>
      <c r="R447" s="657"/>
    </row>
    <row r="448" spans="1:18" s="619" customFormat="1" ht="14.45" customHeight="1" x14ac:dyDescent="0.25">
      <c r="A448" s="612">
        <v>406</v>
      </c>
      <c r="B448" s="585">
        <v>29</v>
      </c>
      <c r="C448" s="613" t="s">
        <v>1824</v>
      </c>
      <c r="D448" s="665" t="str">
        <f t="shared" si="26"/>
        <v>3</v>
      </c>
      <c r="E448" s="613">
        <v>351</v>
      </c>
      <c r="F448" s="614" t="s">
        <v>488</v>
      </c>
      <c r="G448" s="572">
        <v>20000</v>
      </c>
      <c r="H448" s="615"/>
      <c r="I448" s="616">
        <v>0</v>
      </c>
      <c r="J448" s="617">
        <v>0</v>
      </c>
      <c r="K448" s="617">
        <v>0</v>
      </c>
      <c r="L448" s="615">
        <v>0</v>
      </c>
      <c r="M448" s="616">
        <v>0</v>
      </c>
      <c r="N448" s="615">
        <v>0</v>
      </c>
      <c r="O448" s="616">
        <v>0</v>
      </c>
      <c r="P448" s="615">
        <v>0</v>
      </c>
      <c r="Q448" s="618">
        <f t="shared" si="24"/>
        <v>20000</v>
      </c>
      <c r="R448" s="657"/>
    </row>
    <row r="449" spans="1:18" s="619" customFormat="1" ht="14.45" customHeight="1" x14ac:dyDescent="0.25">
      <c r="A449" s="612">
        <v>407</v>
      </c>
      <c r="B449" s="585">
        <v>29</v>
      </c>
      <c r="C449" s="613" t="s">
        <v>1824</v>
      </c>
      <c r="D449" s="665" t="str">
        <f t="shared" si="26"/>
        <v>3</v>
      </c>
      <c r="E449" s="613">
        <v>353</v>
      </c>
      <c r="F449" s="614" t="s">
        <v>490</v>
      </c>
      <c r="G449" s="572">
        <v>3000</v>
      </c>
      <c r="H449" s="615"/>
      <c r="I449" s="616">
        <v>0</v>
      </c>
      <c r="J449" s="617">
        <v>0</v>
      </c>
      <c r="K449" s="617">
        <v>0</v>
      </c>
      <c r="L449" s="615">
        <v>0</v>
      </c>
      <c r="M449" s="616">
        <v>0</v>
      </c>
      <c r="N449" s="615">
        <v>0</v>
      </c>
      <c r="O449" s="616">
        <v>0</v>
      </c>
      <c r="P449" s="615">
        <v>0</v>
      </c>
      <c r="Q449" s="618">
        <f t="shared" si="24"/>
        <v>3000</v>
      </c>
      <c r="R449" s="657"/>
    </row>
    <row r="450" spans="1:18" s="619" customFormat="1" ht="14.45" customHeight="1" x14ac:dyDescent="0.25">
      <c r="A450" s="612">
        <v>408</v>
      </c>
      <c r="B450" s="585">
        <v>29</v>
      </c>
      <c r="C450" s="613" t="s">
        <v>1824</v>
      </c>
      <c r="D450" s="665" t="str">
        <f t="shared" si="26"/>
        <v>3</v>
      </c>
      <c r="E450" s="613">
        <v>355</v>
      </c>
      <c r="F450" s="614" t="s">
        <v>492</v>
      </c>
      <c r="G450" s="572">
        <v>25000</v>
      </c>
      <c r="H450" s="615"/>
      <c r="I450" s="616">
        <v>0</v>
      </c>
      <c r="J450" s="617">
        <v>0</v>
      </c>
      <c r="K450" s="617">
        <v>0</v>
      </c>
      <c r="L450" s="615">
        <v>0</v>
      </c>
      <c r="M450" s="616">
        <v>0</v>
      </c>
      <c r="N450" s="615">
        <v>0</v>
      </c>
      <c r="O450" s="616">
        <v>0</v>
      </c>
      <c r="P450" s="615">
        <v>0</v>
      </c>
      <c r="Q450" s="618">
        <f t="shared" si="24"/>
        <v>25000</v>
      </c>
      <c r="R450" s="657"/>
    </row>
    <row r="451" spans="1:18" s="619" customFormat="1" ht="14.45" customHeight="1" x14ac:dyDescent="0.25">
      <c r="A451" s="612">
        <v>409</v>
      </c>
      <c r="B451" s="585">
        <v>29</v>
      </c>
      <c r="C451" s="613" t="s">
        <v>1824</v>
      </c>
      <c r="D451" s="665" t="str">
        <f t="shared" si="26"/>
        <v>3</v>
      </c>
      <c r="E451" s="613">
        <v>372</v>
      </c>
      <c r="F451" s="621" t="s">
        <v>507</v>
      </c>
      <c r="G451" s="572">
        <v>5000</v>
      </c>
      <c r="H451" s="615"/>
      <c r="I451" s="616">
        <v>0</v>
      </c>
      <c r="J451" s="617">
        <v>0</v>
      </c>
      <c r="K451" s="617">
        <v>0</v>
      </c>
      <c r="L451" s="615">
        <v>0</v>
      </c>
      <c r="M451" s="616">
        <v>0</v>
      </c>
      <c r="N451" s="615">
        <v>0</v>
      </c>
      <c r="O451" s="616">
        <v>0</v>
      </c>
      <c r="P451" s="615">
        <v>0</v>
      </c>
      <c r="Q451" s="618">
        <f t="shared" si="24"/>
        <v>5000</v>
      </c>
      <c r="R451" s="657"/>
    </row>
    <row r="452" spans="1:18" s="619" customFormat="1" ht="14.45" customHeight="1" x14ac:dyDescent="0.25">
      <c r="A452" s="612">
        <v>410</v>
      </c>
      <c r="B452" s="585">
        <v>29</v>
      </c>
      <c r="C452" s="613" t="s">
        <v>1824</v>
      </c>
      <c r="D452" s="665" t="str">
        <f t="shared" si="26"/>
        <v>3</v>
      </c>
      <c r="E452" s="613">
        <v>375</v>
      </c>
      <c r="F452" s="614" t="s">
        <v>510</v>
      </c>
      <c r="G452" s="572">
        <v>5000</v>
      </c>
      <c r="H452" s="615"/>
      <c r="I452" s="616">
        <v>0</v>
      </c>
      <c r="J452" s="617">
        <v>0</v>
      </c>
      <c r="K452" s="617">
        <v>0</v>
      </c>
      <c r="L452" s="615">
        <v>0</v>
      </c>
      <c r="M452" s="616">
        <v>0</v>
      </c>
      <c r="N452" s="615">
        <v>0</v>
      </c>
      <c r="O452" s="616">
        <v>0</v>
      </c>
      <c r="P452" s="615">
        <v>0</v>
      </c>
      <c r="Q452" s="618">
        <f t="shared" si="24"/>
        <v>5000</v>
      </c>
      <c r="R452" s="657"/>
    </row>
    <row r="453" spans="1:18" s="619" customFormat="1" ht="14.45" customHeight="1" x14ac:dyDescent="0.25">
      <c r="A453" s="612">
        <v>411</v>
      </c>
      <c r="B453" s="585">
        <v>29</v>
      </c>
      <c r="C453" s="613" t="s">
        <v>1824</v>
      </c>
      <c r="D453" s="665" t="str">
        <f t="shared" si="26"/>
        <v>5</v>
      </c>
      <c r="E453" s="613">
        <v>511</v>
      </c>
      <c r="F453" s="614" t="s">
        <v>588</v>
      </c>
      <c r="G453" s="572">
        <v>6000</v>
      </c>
      <c r="H453" s="615"/>
      <c r="I453" s="616">
        <v>0</v>
      </c>
      <c r="J453" s="617">
        <v>0</v>
      </c>
      <c r="K453" s="617">
        <v>0</v>
      </c>
      <c r="L453" s="615">
        <v>0</v>
      </c>
      <c r="M453" s="616">
        <v>0</v>
      </c>
      <c r="N453" s="615">
        <v>0</v>
      </c>
      <c r="O453" s="616">
        <v>0</v>
      </c>
      <c r="P453" s="615">
        <v>0</v>
      </c>
      <c r="Q453" s="618">
        <f t="shared" si="24"/>
        <v>6000</v>
      </c>
      <c r="R453" s="657"/>
    </row>
    <row r="454" spans="1:18" s="619" customFormat="1" ht="14.45" customHeight="1" x14ac:dyDescent="0.25">
      <c r="A454" s="626">
        <v>412</v>
      </c>
      <c r="B454" s="627">
        <v>29</v>
      </c>
      <c r="C454" s="628" t="s">
        <v>1824</v>
      </c>
      <c r="D454" s="666" t="str">
        <f t="shared" si="26"/>
        <v>5</v>
      </c>
      <c r="E454" s="628">
        <v>515</v>
      </c>
      <c r="F454" s="629" t="s">
        <v>592</v>
      </c>
      <c r="G454" s="630">
        <v>8000</v>
      </c>
      <c r="H454" s="631"/>
      <c r="I454" s="632">
        <v>0</v>
      </c>
      <c r="J454" s="633">
        <v>0</v>
      </c>
      <c r="K454" s="633">
        <v>0</v>
      </c>
      <c r="L454" s="631">
        <v>0</v>
      </c>
      <c r="M454" s="632">
        <v>0</v>
      </c>
      <c r="N454" s="631">
        <v>0</v>
      </c>
      <c r="O454" s="632">
        <v>0</v>
      </c>
      <c r="P454" s="631">
        <v>0</v>
      </c>
      <c r="Q454" s="634">
        <f t="shared" ref="Q454:Q503" si="27">SUM(G454:P454)</f>
        <v>8000</v>
      </c>
      <c r="R454" s="658"/>
    </row>
    <row r="455" spans="1:18" s="619" customFormat="1" ht="14.45" customHeight="1" x14ac:dyDescent="0.25">
      <c r="A455" s="644">
        <v>413</v>
      </c>
      <c r="B455" s="645">
        <v>30</v>
      </c>
      <c r="C455" s="646" t="s">
        <v>1813</v>
      </c>
      <c r="D455" s="668" t="str">
        <f t="shared" si="26"/>
        <v>2</v>
      </c>
      <c r="E455" s="646">
        <v>211</v>
      </c>
      <c r="F455" s="647" t="s">
        <v>384</v>
      </c>
      <c r="G455" s="609">
        <v>12000</v>
      </c>
      <c r="H455" s="648"/>
      <c r="I455" s="649">
        <v>0</v>
      </c>
      <c r="J455" s="650">
        <v>0</v>
      </c>
      <c r="K455" s="650">
        <v>0</v>
      </c>
      <c r="L455" s="648">
        <v>0</v>
      </c>
      <c r="M455" s="649">
        <v>0</v>
      </c>
      <c r="N455" s="648">
        <v>0</v>
      </c>
      <c r="O455" s="649">
        <v>0</v>
      </c>
      <c r="P455" s="648">
        <v>0</v>
      </c>
      <c r="Q455" s="651">
        <f t="shared" si="27"/>
        <v>12000</v>
      </c>
      <c r="R455" s="660"/>
    </row>
    <row r="456" spans="1:18" s="619" customFormat="1" ht="14.45" customHeight="1" x14ac:dyDescent="0.25">
      <c r="A456" s="612">
        <v>414</v>
      </c>
      <c r="B456" s="585">
        <v>30</v>
      </c>
      <c r="C456" s="613" t="s">
        <v>1813</v>
      </c>
      <c r="D456" s="665" t="str">
        <f t="shared" si="26"/>
        <v>2</v>
      </c>
      <c r="E456" s="613">
        <v>212</v>
      </c>
      <c r="F456" s="614" t="s">
        <v>385</v>
      </c>
      <c r="G456" s="572">
        <v>6000</v>
      </c>
      <c r="H456" s="615"/>
      <c r="I456" s="616">
        <v>0</v>
      </c>
      <c r="J456" s="617">
        <v>0</v>
      </c>
      <c r="K456" s="617">
        <v>0</v>
      </c>
      <c r="L456" s="615">
        <v>0</v>
      </c>
      <c r="M456" s="616">
        <v>0</v>
      </c>
      <c r="N456" s="615">
        <v>0</v>
      </c>
      <c r="O456" s="616">
        <v>0</v>
      </c>
      <c r="P456" s="615">
        <v>0</v>
      </c>
      <c r="Q456" s="618">
        <f t="shared" si="27"/>
        <v>6000</v>
      </c>
      <c r="R456" s="657"/>
    </row>
    <row r="457" spans="1:18" s="619" customFormat="1" ht="14.45" customHeight="1" x14ac:dyDescent="0.25">
      <c r="A457" s="612">
        <v>415</v>
      </c>
      <c r="B457" s="585">
        <v>30</v>
      </c>
      <c r="C457" s="613" t="s">
        <v>1813</v>
      </c>
      <c r="D457" s="665" t="str">
        <f t="shared" si="26"/>
        <v>2</v>
      </c>
      <c r="E457" s="613">
        <v>214</v>
      </c>
      <c r="F457" s="614" t="s">
        <v>387</v>
      </c>
      <c r="G457" s="572">
        <v>5000</v>
      </c>
      <c r="H457" s="615"/>
      <c r="I457" s="616">
        <v>0</v>
      </c>
      <c r="J457" s="617">
        <v>0</v>
      </c>
      <c r="K457" s="617">
        <v>0</v>
      </c>
      <c r="L457" s="615">
        <v>0</v>
      </c>
      <c r="M457" s="616">
        <v>0</v>
      </c>
      <c r="N457" s="615">
        <v>0</v>
      </c>
      <c r="O457" s="616">
        <v>0</v>
      </c>
      <c r="P457" s="615">
        <v>0</v>
      </c>
      <c r="Q457" s="618">
        <f t="shared" si="27"/>
        <v>5000</v>
      </c>
      <c r="R457" s="657"/>
    </row>
    <row r="458" spans="1:18" s="619" customFormat="1" ht="14.45" customHeight="1" x14ac:dyDescent="0.25">
      <c r="A458" s="612">
        <v>416</v>
      </c>
      <c r="B458" s="585">
        <v>30</v>
      </c>
      <c r="C458" s="613" t="s">
        <v>1813</v>
      </c>
      <c r="D458" s="665" t="str">
        <f t="shared" si="26"/>
        <v>2</v>
      </c>
      <c r="E458" s="613">
        <v>221</v>
      </c>
      <c r="F458" s="614" t="s">
        <v>393</v>
      </c>
      <c r="G458" s="572">
        <v>3000</v>
      </c>
      <c r="H458" s="615"/>
      <c r="I458" s="616">
        <v>0</v>
      </c>
      <c r="J458" s="617">
        <v>0</v>
      </c>
      <c r="K458" s="617">
        <v>0</v>
      </c>
      <c r="L458" s="615">
        <v>0</v>
      </c>
      <c r="M458" s="616">
        <v>0</v>
      </c>
      <c r="N458" s="615">
        <v>0</v>
      </c>
      <c r="O458" s="616">
        <v>0</v>
      </c>
      <c r="P458" s="615">
        <v>0</v>
      </c>
      <c r="Q458" s="618">
        <f t="shared" si="27"/>
        <v>3000</v>
      </c>
      <c r="R458" s="657"/>
    </row>
    <row r="459" spans="1:18" s="619" customFormat="1" ht="14.45" customHeight="1" x14ac:dyDescent="0.25">
      <c r="A459" s="612">
        <v>417</v>
      </c>
      <c r="B459" s="585">
        <v>30</v>
      </c>
      <c r="C459" s="613" t="s">
        <v>1813</v>
      </c>
      <c r="D459" s="665" t="str">
        <f t="shared" si="26"/>
        <v>2</v>
      </c>
      <c r="E459" s="613">
        <v>261</v>
      </c>
      <c r="F459" s="614" t="s">
        <v>425</v>
      </c>
      <c r="G459" s="572">
        <v>50000</v>
      </c>
      <c r="H459" s="615"/>
      <c r="I459" s="616">
        <v>0</v>
      </c>
      <c r="J459" s="617">
        <v>0</v>
      </c>
      <c r="K459" s="617">
        <v>0</v>
      </c>
      <c r="L459" s="615">
        <v>0</v>
      </c>
      <c r="M459" s="616">
        <v>0</v>
      </c>
      <c r="N459" s="615">
        <v>0</v>
      </c>
      <c r="O459" s="616">
        <v>0</v>
      </c>
      <c r="P459" s="615">
        <v>0</v>
      </c>
      <c r="Q459" s="618">
        <f t="shared" si="27"/>
        <v>50000</v>
      </c>
      <c r="R459" s="657"/>
    </row>
    <row r="460" spans="1:18" s="619" customFormat="1" ht="14.45" customHeight="1" x14ac:dyDescent="0.25">
      <c r="A460" s="612">
        <v>418</v>
      </c>
      <c r="B460" s="585">
        <v>30</v>
      </c>
      <c r="C460" s="613" t="s">
        <v>1813</v>
      </c>
      <c r="D460" s="665" t="str">
        <f t="shared" si="26"/>
        <v>2</v>
      </c>
      <c r="E460" s="613">
        <v>294</v>
      </c>
      <c r="F460" s="614" t="s">
        <v>441</v>
      </c>
      <c r="G460" s="572">
        <v>12000</v>
      </c>
      <c r="H460" s="615"/>
      <c r="I460" s="616">
        <v>0</v>
      </c>
      <c r="J460" s="617">
        <v>0</v>
      </c>
      <c r="K460" s="617">
        <v>0</v>
      </c>
      <c r="L460" s="615">
        <v>0</v>
      </c>
      <c r="M460" s="616">
        <v>0</v>
      </c>
      <c r="N460" s="615">
        <v>0</v>
      </c>
      <c r="O460" s="616">
        <v>0</v>
      </c>
      <c r="P460" s="615">
        <v>0</v>
      </c>
      <c r="Q460" s="618">
        <f t="shared" si="27"/>
        <v>12000</v>
      </c>
      <c r="R460" s="657"/>
    </row>
    <row r="461" spans="1:18" s="619" customFormat="1" ht="14.45" customHeight="1" x14ac:dyDescent="0.25">
      <c r="A461" s="612">
        <v>419</v>
      </c>
      <c r="B461" s="585">
        <v>30</v>
      </c>
      <c r="C461" s="613" t="s">
        <v>1813</v>
      </c>
      <c r="D461" s="665" t="str">
        <f t="shared" si="26"/>
        <v>3</v>
      </c>
      <c r="E461" s="613">
        <v>315</v>
      </c>
      <c r="F461" s="614" t="s">
        <v>452</v>
      </c>
      <c r="G461" s="572">
        <v>6000</v>
      </c>
      <c r="H461" s="615"/>
      <c r="I461" s="616">
        <v>0</v>
      </c>
      <c r="J461" s="617">
        <v>0</v>
      </c>
      <c r="K461" s="617">
        <v>0</v>
      </c>
      <c r="L461" s="615">
        <v>0</v>
      </c>
      <c r="M461" s="616">
        <v>0</v>
      </c>
      <c r="N461" s="615">
        <v>0</v>
      </c>
      <c r="O461" s="616">
        <v>0</v>
      </c>
      <c r="P461" s="615">
        <v>0</v>
      </c>
      <c r="Q461" s="618">
        <f t="shared" si="27"/>
        <v>6000</v>
      </c>
      <c r="R461" s="657"/>
    </row>
    <row r="462" spans="1:18" s="619" customFormat="1" ht="14.45" customHeight="1" x14ac:dyDescent="0.25">
      <c r="A462" s="612">
        <v>420</v>
      </c>
      <c r="B462" s="585">
        <v>30</v>
      </c>
      <c r="C462" s="613" t="s">
        <v>1813</v>
      </c>
      <c r="D462" s="665" t="str">
        <f t="shared" si="26"/>
        <v>3</v>
      </c>
      <c r="E462" s="613">
        <v>332</v>
      </c>
      <c r="F462" s="614" t="s">
        <v>469</v>
      </c>
      <c r="G462" s="572">
        <v>100000</v>
      </c>
      <c r="H462" s="615"/>
      <c r="I462" s="616">
        <v>0</v>
      </c>
      <c r="J462" s="617">
        <v>0</v>
      </c>
      <c r="K462" s="617">
        <v>0</v>
      </c>
      <c r="L462" s="615">
        <v>0</v>
      </c>
      <c r="M462" s="616">
        <v>0</v>
      </c>
      <c r="N462" s="615">
        <v>0</v>
      </c>
      <c r="O462" s="616">
        <v>0</v>
      </c>
      <c r="P462" s="615">
        <v>0</v>
      </c>
      <c r="Q462" s="618">
        <f t="shared" si="27"/>
        <v>100000</v>
      </c>
      <c r="R462" s="657"/>
    </row>
    <row r="463" spans="1:18" s="619" customFormat="1" ht="14.45" customHeight="1" x14ac:dyDescent="0.25">
      <c r="A463" s="612">
        <v>421</v>
      </c>
      <c r="B463" s="585">
        <v>30</v>
      </c>
      <c r="C463" s="613" t="s">
        <v>1813</v>
      </c>
      <c r="D463" s="665" t="str">
        <f t="shared" si="26"/>
        <v>3</v>
      </c>
      <c r="E463" s="613">
        <v>353</v>
      </c>
      <c r="F463" s="614" t="s">
        <v>490</v>
      </c>
      <c r="G463" s="572">
        <v>12000</v>
      </c>
      <c r="H463" s="615"/>
      <c r="I463" s="616">
        <v>0</v>
      </c>
      <c r="J463" s="617">
        <v>0</v>
      </c>
      <c r="K463" s="617">
        <v>0</v>
      </c>
      <c r="L463" s="615">
        <v>0</v>
      </c>
      <c r="M463" s="616">
        <v>0</v>
      </c>
      <c r="N463" s="615">
        <v>0</v>
      </c>
      <c r="O463" s="616">
        <v>0</v>
      </c>
      <c r="P463" s="615">
        <v>0</v>
      </c>
      <c r="Q463" s="618">
        <f t="shared" si="27"/>
        <v>12000</v>
      </c>
      <c r="R463" s="657"/>
    </row>
    <row r="464" spans="1:18" s="619" customFormat="1" ht="14.45" customHeight="1" x14ac:dyDescent="0.25">
      <c r="A464" s="612">
        <v>422</v>
      </c>
      <c r="B464" s="585">
        <v>30</v>
      </c>
      <c r="C464" s="613" t="s">
        <v>1813</v>
      </c>
      <c r="D464" s="665" t="str">
        <f t="shared" si="26"/>
        <v>3</v>
      </c>
      <c r="E464" s="613">
        <v>371</v>
      </c>
      <c r="F464" s="614" t="s">
        <v>506</v>
      </c>
      <c r="G464" s="572">
        <v>30000</v>
      </c>
      <c r="H464" s="615"/>
      <c r="I464" s="616">
        <v>0</v>
      </c>
      <c r="J464" s="617">
        <v>0</v>
      </c>
      <c r="K464" s="617">
        <v>0</v>
      </c>
      <c r="L464" s="615">
        <v>0</v>
      </c>
      <c r="M464" s="616">
        <v>0</v>
      </c>
      <c r="N464" s="615">
        <v>0</v>
      </c>
      <c r="O464" s="616">
        <v>0</v>
      </c>
      <c r="P464" s="615">
        <v>0</v>
      </c>
      <c r="Q464" s="618">
        <f t="shared" si="27"/>
        <v>30000</v>
      </c>
      <c r="R464" s="657"/>
    </row>
    <row r="465" spans="1:18" s="619" customFormat="1" ht="14.45" customHeight="1" x14ac:dyDescent="0.25">
      <c r="A465" s="612">
        <v>423</v>
      </c>
      <c r="B465" s="585">
        <v>30</v>
      </c>
      <c r="C465" s="613" t="s">
        <v>1813</v>
      </c>
      <c r="D465" s="665" t="str">
        <f t="shared" si="26"/>
        <v>3</v>
      </c>
      <c r="E465" s="613">
        <v>375</v>
      </c>
      <c r="F465" s="614" t="s">
        <v>510</v>
      </c>
      <c r="G465" s="572">
        <v>30000</v>
      </c>
      <c r="H465" s="615"/>
      <c r="I465" s="616">
        <v>0</v>
      </c>
      <c r="J465" s="617">
        <v>0</v>
      </c>
      <c r="K465" s="617">
        <v>0</v>
      </c>
      <c r="L465" s="615">
        <v>0</v>
      </c>
      <c r="M465" s="616">
        <v>0</v>
      </c>
      <c r="N465" s="615">
        <v>0</v>
      </c>
      <c r="O465" s="616">
        <v>0</v>
      </c>
      <c r="P465" s="615">
        <v>0</v>
      </c>
      <c r="Q465" s="618">
        <f t="shared" si="27"/>
        <v>30000</v>
      </c>
      <c r="R465" s="657"/>
    </row>
    <row r="466" spans="1:18" s="619" customFormat="1" ht="14.45" customHeight="1" x14ac:dyDescent="0.25">
      <c r="A466" s="612">
        <v>424</v>
      </c>
      <c r="B466" s="585">
        <v>30</v>
      </c>
      <c r="C466" s="613" t="s">
        <v>1813</v>
      </c>
      <c r="D466" s="665" t="str">
        <f t="shared" si="26"/>
        <v>5</v>
      </c>
      <c r="E466" s="613">
        <v>515</v>
      </c>
      <c r="F466" s="614" t="s">
        <v>592</v>
      </c>
      <c r="G466" s="572">
        <v>10000</v>
      </c>
      <c r="H466" s="615"/>
      <c r="I466" s="616">
        <v>0</v>
      </c>
      <c r="J466" s="617">
        <v>0</v>
      </c>
      <c r="K466" s="617">
        <v>0</v>
      </c>
      <c r="L466" s="615">
        <v>0</v>
      </c>
      <c r="M466" s="616">
        <v>0</v>
      </c>
      <c r="N466" s="615">
        <v>0</v>
      </c>
      <c r="O466" s="616">
        <v>0</v>
      </c>
      <c r="P466" s="615">
        <v>0</v>
      </c>
      <c r="Q466" s="618">
        <f t="shared" si="27"/>
        <v>10000</v>
      </c>
      <c r="R466" s="657"/>
    </row>
    <row r="467" spans="1:18" s="619" customFormat="1" ht="14.45" customHeight="1" x14ac:dyDescent="0.25">
      <c r="A467" s="626">
        <v>425</v>
      </c>
      <c r="B467" s="627">
        <v>30</v>
      </c>
      <c r="C467" s="628" t="s">
        <v>1813</v>
      </c>
      <c r="D467" s="666" t="str">
        <f t="shared" si="26"/>
        <v>5</v>
      </c>
      <c r="E467" s="628">
        <v>591</v>
      </c>
      <c r="F467" s="629" t="s">
        <v>636</v>
      </c>
      <c r="G467" s="630">
        <v>30000</v>
      </c>
      <c r="H467" s="631"/>
      <c r="I467" s="632">
        <v>0</v>
      </c>
      <c r="J467" s="633">
        <v>0</v>
      </c>
      <c r="K467" s="633">
        <v>0</v>
      </c>
      <c r="L467" s="631">
        <v>0</v>
      </c>
      <c r="M467" s="632">
        <v>0</v>
      </c>
      <c r="N467" s="631">
        <v>0</v>
      </c>
      <c r="O467" s="632">
        <v>0</v>
      </c>
      <c r="P467" s="631">
        <v>0</v>
      </c>
      <c r="Q467" s="634">
        <f t="shared" si="27"/>
        <v>30000</v>
      </c>
      <c r="R467" s="658"/>
    </row>
    <row r="468" spans="1:18" s="619" customFormat="1" ht="14.45" customHeight="1" x14ac:dyDescent="0.25">
      <c r="A468" s="644">
        <v>426</v>
      </c>
      <c r="B468" s="645">
        <v>31</v>
      </c>
      <c r="C468" s="646" t="s">
        <v>1817</v>
      </c>
      <c r="D468" s="668">
        <v>1</v>
      </c>
      <c r="E468" s="646">
        <v>113</v>
      </c>
      <c r="F468" s="647" t="s">
        <v>349</v>
      </c>
      <c r="G468" s="609">
        <v>179916.01199999999</v>
      </c>
      <c r="H468" s="648"/>
      <c r="I468" s="649"/>
      <c r="J468" s="650"/>
      <c r="K468" s="650"/>
      <c r="L468" s="648"/>
      <c r="M468" s="649"/>
      <c r="N468" s="648"/>
      <c r="O468" s="649"/>
      <c r="P468" s="648"/>
      <c r="Q468" s="651">
        <f t="shared" si="27"/>
        <v>179916.01199999999</v>
      </c>
      <c r="R468" s="660"/>
    </row>
    <row r="469" spans="1:18" s="619" customFormat="1" ht="14.45" customHeight="1" x14ac:dyDescent="0.25">
      <c r="A469" s="612">
        <v>427</v>
      </c>
      <c r="B469" s="585">
        <v>31</v>
      </c>
      <c r="C469" s="613" t="s">
        <v>1817</v>
      </c>
      <c r="D469" s="665">
        <v>1</v>
      </c>
      <c r="E469" s="613">
        <v>122</v>
      </c>
      <c r="F469" s="620" t="s">
        <v>353</v>
      </c>
      <c r="G469" s="572">
        <v>151536.50400000002</v>
      </c>
      <c r="H469" s="615"/>
      <c r="I469" s="616"/>
      <c r="J469" s="617"/>
      <c r="K469" s="617"/>
      <c r="L469" s="615"/>
      <c r="M469" s="616"/>
      <c r="N469" s="615"/>
      <c r="O469" s="616"/>
      <c r="P469" s="615"/>
      <c r="Q469" s="618">
        <f t="shared" si="27"/>
        <v>151536.50400000002</v>
      </c>
      <c r="R469" s="657"/>
    </row>
    <row r="470" spans="1:18" s="619" customFormat="1" ht="14.45" customHeight="1" x14ac:dyDescent="0.25">
      <c r="A470" s="612">
        <v>428</v>
      </c>
      <c r="B470" s="585">
        <v>31</v>
      </c>
      <c r="C470" s="613" t="s">
        <v>1817</v>
      </c>
      <c r="D470" s="665">
        <v>1</v>
      </c>
      <c r="E470" s="613">
        <v>132</v>
      </c>
      <c r="F470" s="620" t="s">
        <v>358</v>
      </c>
      <c r="G470" s="572">
        <v>27110.691365898885</v>
      </c>
      <c r="H470" s="615"/>
      <c r="I470" s="616"/>
      <c r="J470" s="617"/>
      <c r="K470" s="617"/>
      <c r="L470" s="615"/>
      <c r="M470" s="616"/>
      <c r="N470" s="615"/>
      <c r="O470" s="616"/>
      <c r="P470" s="615"/>
      <c r="Q470" s="618">
        <f t="shared" si="27"/>
        <v>27110.691365898885</v>
      </c>
      <c r="R470" s="657"/>
    </row>
    <row r="471" spans="1:18" s="619" customFormat="1" ht="14.45" customHeight="1" x14ac:dyDescent="0.25">
      <c r="A471" s="612">
        <v>429</v>
      </c>
      <c r="B471" s="585">
        <v>31</v>
      </c>
      <c r="C471" s="613" t="s">
        <v>1817</v>
      </c>
      <c r="D471" s="665">
        <v>1</v>
      </c>
      <c r="E471" s="613">
        <v>132</v>
      </c>
      <c r="F471" s="620" t="s">
        <v>358</v>
      </c>
      <c r="G471" s="572">
        <v>22834.317773847175</v>
      </c>
      <c r="H471" s="615"/>
      <c r="I471" s="616"/>
      <c r="J471" s="617"/>
      <c r="K471" s="617"/>
      <c r="L471" s="615"/>
      <c r="M471" s="616"/>
      <c r="N471" s="615"/>
      <c r="O471" s="616"/>
      <c r="P471" s="615"/>
      <c r="Q471" s="618">
        <f t="shared" si="27"/>
        <v>22834.317773847175</v>
      </c>
      <c r="R471" s="657"/>
    </row>
    <row r="472" spans="1:18" s="619" customFormat="1" ht="14.45" customHeight="1" x14ac:dyDescent="0.25">
      <c r="A472" s="612">
        <v>447</v>
      </c>
      <c r="B472" s="585">
        <v>31</v>
      </c>
      <c r="C472" s="613" t="s">
        <v>1817</v>
      </c>
      <c r="D472" s="665" t="str">
        <f t="shared" ref="D472:D488" si="28">MID(E472,1,1)</f>
        <v>2</v>
      </c>
      <c r="E472" s="613">
        <v>211</v>
      </c>
      <c r="F472" s="614" t="s">
        <v>384</v>
      </c>
      <c r="G472" s="572">
        <v>8000</v>
      </c>
      <c r="H472" s="615"/>
      <c r="I472" s="616">
        <v>0</v>
      </c>
      <c r="J472" s="617">
        <v>0</v>
      </c>
      <c r="K472" s="617">
        <v>0</v>
      </c>
      <c r="L472" s="615">
        <v>0</v>
      </c>
      <c r="M472" s="616">
        <v>0</v>
      </c>
      <c r="N472" s="615">
        <v>0</v>
      </c>
      <c r="O472" s="616">
        <v>0</v>
      </c>
      <c r="P472" s="615">
        <v>0</v>
      </c>
      <c r="Q472" s="618">
        <f t="shared" si="27"/>
        <v>8000</v>
      </c>
      <c r="R472" s="657"/>
    </row>
    <row r="473" spans="1:18" s="619" customFormat="1" ht="14.45" customHeight="1" x14ac:dyDescent="0.25">
      <c r="A473" s="612">
        <v>450</v>
      </c>
      <c r="B473" s="585">
        <v>31</v>
      </c>
      <c r="C473" s="613" t="s">
        <v>1817</v>
      </c>
      <c r="D473" s="665" t="str">
        <f t="shared" si="28"/>
        <v>2</v>
      </c>
      <c r="E473" s="613">
        <v>212</v>
      </c>
      <c r="F473" s="614" t="s">
        <v>385</v>
      </c>
      <c r="G473" s="572">
        <v>30000</v>
      </c>
      <c r="H473" s="615"/>
      <c r="I473" s="616">
        <v>0</v>
      </c>
      <c r="J473" s="617">
        <v>0</v>
      </c>
      <c r="K473" s="617">
        <v>0</v>
      </c>
      <c r="L473" s="615">
        <v>0</v>
      </c>
      <c r="M473" s="616">
        <v>0</v>
      </c>
      <c r="N473" s="615">
        <v>0</v>
      </c>
      <c r="O473" s="616">
        <v>0</v>
      </c>
      <c r="P473" s="615">
        <v>0</v>
      </c>
      <c r="Q473" s="618">
        <f t="shared" si="27"/>
        <v>30000</v>
      </c>
      <c r="R473" s="657"/>
    </row>
    <row r="474" spans="1:18" s="619" customFormat="1" ht="14.45" customHeight="1" x14ac:dyDescent="0.25">
      <c r="A474" s="612">
        <v>453</v>
      </c>
      <c r="B474" s="585">
        <v>31</v>
      </c>
      <c r="C474" s="613" t="s">
        <v>1817</v>
      </c>
      <c r="D474" s="665" t="str">
        <f t="shared" si="28"/>
        <v>2</v>
      </c>
      <c r="E474" s="613">
        <v>214</v>
      </c>
      <c r="F474" s="614" t="s">
        <v>387</v>
      </c>
      <c r="G474" s="572">
        <v>2500</v>
      </c>
      <c r="H474" s="615"/>
      <c r="I474" s="616">
        <v>0</v>
      </c>
      <c r="J474" s="617">
        <v>0</v>
      </c>
      <c r="K474" s="617">
        <v>0</v>
      </c>
      <c r="L474" s="615">
        <v>0</v>
      </c>
      <c r="M474" s="616">
        <v>0</v>
      </c>
      <c r="N474" s="615">
        <v>0</v>
      </c>
      <c r="O474" s="616">
        <v>0</v>
      </c>
      <c r="P474" s="615">
        <v>0</v>
      </c>
      <c r="Q474" s="618">
        <f t="shared" si="27"/>
        <v>2500</v>
      </c>
      <c r="R474" s="657"/>
    </row>
    <row r="475" spans="1:18" s="619" customFormat="1" ht="14.45" customHeight="1" x14ac:dyDescent="0.25">
      <c r="A475" s="612">
        <v>455</v>
      </c>
      <c r="B475" s="585">
        <v>31</v>
      </c>
      <c r="C475" s="613" t="s">
        <v>1817</v>
      </c>
      <c r="D475" s="665" t="str">
        <f t="shared" si="28"/>
        <v>2</v>
      </c>
      <c r="E475" s="613">
        <v>215</v>
      </c>
      <c r="F475" s="614" t="s">
        <v>388</v>
      </c>
      <c r="G475" s="572">
        <v>50000</v>
      </c>
      <c r="H475" s="615"/>
      <c r="I475" s="616">
        <v>0</v>
      </c>
      <c r="J475" s="617">
        <v>0</v>
      </c>
      <c r="K475" s="617">
        <v>0</v>
      </c>
      <c r="L475" s="615">
        <v>0</v>
      </c>
      <c r="M475" s="616">
        <v>0</v>
      </c>
      <c r="N475" s="615">
        <v>0</v>
      </c>
      <c r="O475" s="616">
        <v>0</v>
      </c>
      <c r="P475" s="615">
        <v>0</v>
      </c>
      <c r="Q475" s="618">
        <f t="shared" si="27"/>
        <v>50000</v>
      </c>
      <c r="R475" s="657"/>
    </row>
    <row r="476" spans="1:18" s="619" customFormat="1" ht="14.45" customHeight="1" x14ac:dyDescent="0.25">
      <c r="A476" s="612">
        <v>461</v>
      </c>
      <c r="B476" s="585">
        <v>31</v>
      </c>
      <c r="C476" s="613" t="s">
        <v>1817</v>
      </c>
      <c r="D476" s="665" t="str">
        <f t="shared" si="28"/>
        <v>2</v>
      </c>
      <c r="E476" s="613">
        <v>244</v>
      </c>
      <c r="F476" s="614" t="s">
        <v>410</v>
      </c>
      <c r="G476" s="572">
        <v>5000</v>
      </c>
      <c r="H476" s="615"/>
      <c r="I476" s="616">
        <v>0</v>
      </c>
      <c r="J476" s="617">
        <v>0</v>
      </c>
      <c r="K476" s="617">
        <v>0</v>
      </c>
      <c r="L476" s="615">
        <v>0</v>
      </c>
      <c r="M476" s="616">
        <v>0</v>
      </c>
      <c r="N476" s="615">
        <v>0</v>
      </c>
      <c r="O476" s="616">
        <v>0</v>
      </c>
      <c r="P476" s="615">
        <v>0</v>
      </c>
      <c r="Q476" s="618">
        <f t="shared" si="27"/>
        <v>5000</v>
      </c>
      <c r="R476" s="657"/>
    </row>
    <row r="477" spans="1:18" s="619" customFormat="1" ht="14.45" customHeight="1" x14ac:dyDescent="0.25">
      <c r="A477" s="612">
        <v>465</v>
      </c>
      <c r="B477" s="585">
        <v>31</v>
      </c>
      <c r="C477" s="613" t="s">
        <v>1817</v>
      </c>
      <c r="D477" s="665" t="str">
        <f t="shared" si="28"/>
        <v>2</v>
      </c>
      <c r="E477" s="613">
        <v>261</v>
      </c>
      <c r="F477" s="614" t="s">
        <v>425</v>
      </c>
      <c r="G477" s="572">
        <v>23000</v>
      </c>
      <c r="H477" s="615"/>
      <c r="I477" s="616">
        <v>0</v>
      </c>
      <c r="J477" s="617">
        <v>0</v>
      </c>
      <c r="K477" s="617">
        <v>0</v>
      </c>
      <c r="L477" s="615">
        <v>0</v>
      </c>
      <c r="M477" s="616">
        <v>0</v>
      </c>
      <c r="N477" s="615">
        <v>0</v>
      </c>
      <c r="O477" s="616">
        <v>0</v>
      </c>
      <c r="P477" s="615">
        <v>0</v>
      </c>
      <c r="Q477" s="618">
        <f t="shared" si="27"/>
        <v>23000</v>
      </c>
      <c r="R477" s="657"/>
    </row>
    <row r="478" spans="1:18" s="619" customFormat="1" ht="14.45" customHeight="1" x14ac:dyDescent="0.25">
      <c r="A478" s="612">
        <v>476</v>
      </c>
      <c r="B478" s="585">
        <v>31</v>
      </c>
      <c r="C478" s="613" t="s">
        <v>1817</v>
      </c>
      <c r="D478" s="665" t="str">
        <f t="shared" si="28"/>
        <v>3</v>
      </c>
      <c r="E478" s="613">
        <v>315</v>
      </c>
      <c r="F478" s="614" t="s">
        <v>452</v>
      </c>
      <c r="G478" s="572">
        <v>4400</v>
      </c>
      <c r="H478" s="615"/>
      <c r="I478" s="616">
        <v>0</v>
      </c>
      <c r="J478" s="617">
        <v>0</v>
      </c>
      <c r="K478" s="617">
        <v>0</v>
      </c>
      <c r="L478" s="615">
        <v>0</v>
      </c>
      <c r="M478" s="616">
        <v>0</v>
      </c>
      <c r="N478" s="615">
        <v>0</v>
      </c>
      <c r="O478" s="616">
        <v>0</v>
      </c>
      <c r="P478" s="615">
        <v>0</v>
      </c>
      <c r="Q478" s="618">
        <f t="shared" si="27"/>
        <v>4400</v>
      </c>
      <c r="R478" s="657"/>
    </row>
    <row r="479" spans="1:18" s="619" customFormat="1" ht="14.45" customHeight="1" x14ac:dyDescent="0.25">
      <c r="A479" s="612">
        <v>480</v>
      </c>
      <c r="B479" s="585">
        <v>31</v>
      </c>
      <c r="C479" s="613" t="s">
        <v>1817</v>
      </c>
      <c r="D479" s="665" t="str">
        <f t="shared" si="28"/>
        <v>3</v>
      </c>
      <c r="E479" s="613">
        <v>361</v>
      </c>
      <c r="F479" s="614" t="s">
        <v>498</v>
      </c>
      <c r="G479" s="572">
        <v>150000</v>
      </c>
      <c r="H479" s="615"/>
      <c r="I479" s="616">
        <v>0</v>
      </c>
      <c r="J479" s="617">
        <v>0</v>
      </c>
      <c r="K479" s="617">
        <v>0</v>
      </c>
      <c r="L479" s="615">
        <v>0</v>
      </c>
      <c r="M479" s="616">
        <v>0</v>
      </c>
      <c r="N479" s="615">
        <v>0</v>
      </c>
      <c r="O479" s="616">
        <v>0</v>
      </c>
      <c r="P479" s="615">
        <v>0</v>
      </c>
      <c r="Q479" s="618">
        <f t="shared" si="27"/>
        <v>150000</v>
      </c>
      <c r="R479" s="657"/>
    </row>
    <row r="480" spans="1:18" s="619" customFormat="1" ht="14.45" customHeight="1" x14ac:dyDescent="0.25">
      <c r="A480" s="612">
        <v>481</v>
      </c>
      <c r="B480" s="585">
        <v>31</v>
      </c>
      <c r="C480" s="613" t="s">
        <v>1817</v>
      </c>
      <c r="D480" s="665" t="str">
        <f t="shared" si="28"/>
        <v>3</v>
      </c>
      <c r="E480" s="613">
        <v>363</v>
      </c>
      <c r="F480" s="614" t="s">
        <v>500</v>
      </c>
      <c r="G480" s="572">
        <v>24000</v>
      </c>
      <c r="H480" s="615"/>
      <c r="I480" s="616">
        <v>0</v>
      </c>
      <c r="J480" s="617">
        <v>0</v>
      </c>
      <c r="K480" s="617">
        <v>0</v>
      </c>
      <c r="L480" s="615">
        <v>0</v>
      </c>
      <c r="M480" s="616">
        <v>0</v>
      </c>
      <c r="N480" s="615">
        <v>0</v>
      </c>
      <c r="O480" s="616">
        <v>0</v>
      </c>
      <c r="P480" s="615">
        <v>0</v>
      </c>
      <c r="Q480" s="618">
        <f t="shared" si="27"/>
        <v>24000</v>
      </c>
      <c r="R480" s="657"/>
    </row>
    <row r="481" spans="1:18" s="619" customFormat="1" ht="14.45" customHeight="1" x14ac:dyDescent="0.25">
      <c r="A481" s="612">
        <v>482</v>
      </c>
      <c r="B481" s="585">
        <v>31</v>
      </c>
      <c r="C481" s="613" t="s">
        <v>1817</v>
      </c>
      <c r="D481" s="665" t="str">
        <f t="shared" si="28"/>
        <v>3</v>
      </c>
      <c r="E481" s="613">
        <v>364</v>
      </c>
      <c r="F481" s="614" t="s">
        <v>501</v>
      </c>
      <c r="G481" s="572">
        <v>5000</v>
      </c>
      <c r="H481" s="615"/>
      <c r="I481" s="616">
        <v>0</v>
      </c>
      <c r="J481" s="617">
        <v>0</v>
      </c>
      <c r="K481" s="617">
        <v>0</v>
      </c>
      <c r="L481" s="615">
        <v>0</v>
      </c>
      <c r="M481" s="616">
        <v>0</v>
      </c>
      <c r="N481" s="615">
        <v>0</v>
      </c>
      <c r="O481" s="616">
        <v>0</v>
      </c>
      <c r="P481" s="615">
        <v>0</v>
      </c>
      <c r="Q481" s="618">
        <f t="shared" si="27"/>
        <v>5000</v>
      </c>
      <c r="R481" s="657"/>
    </row>
    <row r="482" spans="1:18" s="619" customFormat="1" ht="14.45" customHeight="1" x14ac:dyDescent="0.25">
      <c r="A482" s="612">
        <v>483</v>
      </c>
      <c r="B482" s="585">
        <v>31</v>
      </c>
      <c r="C482" s="613" t="s">
        <v>1817</v>
      </c>
      <c r="D482" s="665" t="str">
        <f t="shared" si="28"/>
        <v>3</v>
      </c>
      <c r="E482" s="613">
        <v>365</v>
      </c>
      <c r="F482" s="614" t="s">
        <v>502</v>
      </c>
      <c r="G482" s="572">
        <v>30000</v>
      </c>
      <c r="H482" s="615"/>
      <c r="I482" s="616">
        <v>0</v>
      </c>
      <c r="J482" s="617">
        <v>0</v>
      </c>
      <c r="K482" s="617">
        <v>0</v>
      </c>
      <c r="L482" s="615">
        <v>0</v>
      </c>
      <c r="M482" s="616">
        <v>0</v>
      </c>
      <c r="N482" s="615">
        <v>0</v>
      </c>
      <c r="O482" s="616">
        <v>0</v>
      </c>
      <c r="P482" s="615">
        <v>0</v>
      </c>
      <c r="Q482" s="618">
        <f t="shared" si="27"/>
        <v>30000</v>
      </c>
      <c r="R482" s="657"/>
    </row>
    <row r="483" spans="1:18" s="619" customFormat="1" ht="14.45" customHeight="1" x14ac:dyDescent="0.25">
      <c r="A483" s="612">
        <v>484</v>
      </c>
      <c r="B483" s="585">
        <v>31</v>
      </c>
      <c r="C483" s="613" t="s">
        <v>1817</v>
      </c>
      <c r="D483" s="665" t="str">
        <f t="shared" si="28"/>
        <v>3</v>
      </c>
      <c r="E483" s="613">
        <v>366</v>
      </c>
      <c r="F483" s="614" t="s">
        <v>503</v>
      </c>
      <c r="G483" s="572">
        <v>12000</v>
      </c>
      <c r="H483" s="615"/>
      <c r="I483" s="616">
        <v>0</v>
      </c>
      <c r="J483" s="617">
        <v>0</v>
      </c>
      <c r="K483" s="617">
        <v>0</v>
      </c>
      <c r="L483" s="615">
        <v>0</v>
      </c>
      <c r="M483" s="616">
        <v>0</v>
      </c>
      <c r="N483" s="615">
        <v>0</v>
      </c>
      <c r="O483" s="616">
        <v>0</v>
      </c>
      <c r="P483" s="615">
        <v>0</v>
      </c>
      <c r="Q483" s="618">
        <f t="shared" si="27"/>
        <v>12000</v>
      </c>
      <c r="R483" s="657"/>
    </row>
    <row r="484" spans="1:18" s="619" customFormat="1" ht="14.45" customHeight="1" x14ac:dyDescent="0.25">
      <c r="A484" s="612">
        <v>485</v>
      </c>
      <c r="B484" s="585">
        <v>31</v>
      </c>
      <c r="C484" s="613" t="s">
        <v>1817</v>
      </c>
      <c r="D484" s="665" t="str">
        <f t="shared" si="28"/>
        <v>3</v>
      </c>
      <c r="E484" s="613">
        <v>375</v>
      </c>
      <c r="F484" s="614" t="s">
        <v>510</v>
      </c>
      <c r="G484" s="572">
        <v>15000</v>
      </c>
      <c r="H484" s="615"/>
      <c r="I484" s="616">
        <v>0</v>
      </c>
      <c r="J484" s="617">
        <v>0</v>
      </c>
      <c r="K484" s="617">
        <v>0</v>
      </c>
      <c r="L484" s="615">
        <v>0</v>
      </c>
      <c r="M484" s="616">
        <v>0</v>
      </c>
      <c r="N484" s="615">
        <v>0</v>
      </c>
      <c r="O484" s="616">
        <v>0</v>
      </c>
      <c r="P484" s="615">
        <v>0</v>
      </c>
      <c r="Q484" s="618">
        <f t="shared" si="27"/>
        <v>15000</v>
      </c>
      <c r="R484" s="657"/>
    </row>
    <row r="485" spans="1:18" s="619" customFormat="1" ht="14.45" customHeight="1" x14ac:dyDescent="0.25">
      <c r="A485" s="612">
        <v>490</v>
      </c>
      <c r="B485" s="585">
        <v>31</v>
      </c>
      <c r="C485" s="613" t="s">
        <v>1817</v>
      </c>
      <c r="D485" s="665" t="str">
        <f t="shared" si="28"/>
        <v>5</v>
      </c>
      <c r="E485" s="613">
        <v>511</v>
      </c>
      <c r="F485" s="614" t="s">
        <v>588</v>
      </c>
      <c r="G485" s="572">
        <v>10000</v>
      </c>
      <c r="H485" s="615"/>
      <c r="I485" s="616">
        <v>0</v>
      </c>
      <c r="J485" s="617">
        <v>0</v>
      </c>
      <c r="K485" s="617">
        <v>0</v>
      </c>
      <c r="L485" s="615">
        <v>0</v>
      </c>
      <c r="M485" s="616">
        <v>0</v>
      </c>
      <c r="N485" s="615">
        <v>0</v>
      </c>
      <c r="O485" s="616">
        <v>0</v>
      </c>
      <c r="P485" s="615">
        <v>0</v>
      </c>
      <c r="Q485" s="618">
        <f t="shared" si="27"/>
        <v>10000</v>
      </c>
      <c r="R485" s="657"/>
    </row>
    <row r="486" spans="1:18" s="619" customFormat="1" ht="14.45" customHeight="1" x14ac:dyDescent="0.25">
      <c r="A486" s="612">
        <v>493</v>
      </c>
      <c r="B486" s="585">
        <v>31</v>
      </c>
      <c r="C486" s="613" t="s">
        <v>1817</v>
      </c>
      <c r="D486" s="665" t="str">
        <f t="shared" si="28"/>
        <v>5</v>
      </c>
      <c r="E486" s="613">
        <v>515</v>
      </c>
      <c r="F486" s="614" t="s">
        <v>592</v>
      </c>
      <c r="G486" s="572">
        <v>12000</v>
      </c>
      <c r="H486" s="615"/>
      <c r="I486" s="616">
        <v>0</v>
      </c>
      <c r="J486" s="617">
        <v>0</v>
      </c>
      <c r="K486" s="617">
        <v>0</v>
      </c>
      <c r="L486" s="615">
        <v>0</v>
      </c>
      <c r="M486" s="616">
        <v>0</v>
      </c>
      <c r="N486" s="615">
        <v>0</v>
      </c>
      <c r="O486" s="616">
        <v>0</v>
      </c>
      <c r="P486" s="615">
        <v>0</v>
      </c>
      <c r="Q486" s="618">
        <f t="shared" si="27"/>
        <v>12000</v>
      </c>
      <c r="R486" s="657"/>
    </row>
    <row r="487" spans="1:18" s="619" customFormat="1" ht="14.45" customHeight="1" x14ac:dyDescent="0.25">
      <c r="A487" s="612">
        <v>496</v>
      </c>
      <c r="B487" s="585">
        <v>31</v>
      </c>
      <c r="C487" s="613" t="s">
        <v>1817</v>
      </c>
      <c r="D487" s="665" t="str">
        <f t="shared" si="28"/>
        <v>5</v>
      </c>
      <c r="E487" s="613">
        <v>521</v>
      </c>
      <c r="F487" s="614" t="s">
        <v>595</v>
      </c>
      <c r="G487" s="572">
        <v>15000</v>
      </c>
      <c r="H487" s="615"/>
      <c r="I487" s="616">
        <v>0</v>
      </c>
      <c r="J487" s="617">
        <v>0</v>
      </c>
      <c r="K487" s="617">
        <v>0</v>
      </c>
      <c r="L487" s="615">
        <v>0</v>
      </c>
      <c r="M487" s="616">
        <v>0</v>
      </c>
      <c r="N487" s="615">
        <v>0</v>
      </c>
      <c r="O487" s="616">
        <v>0</v>
      </c>
      <c r="P487" s="615">
        <v>0</v>
      </c>
      <c r="Q487" s="618">
        <f t="shared" si="27"/>
        <v>15000</v>
      </c>
      <c r="R487" s="657"/>
    </row>
    <row r="488" spans="1:18" s="619" customFormat="1" ht="14.45" customHeight="1" x14ac:dyDescent="0.25">
      <c r="A488" s="626">
        <v>498</v>
      </c>
      <c r="B488" s="627">
        <v>31</v>
      </c>
      <c r="C488" s="628" t="s">
        <v>1817</v>
      </c>
      <c r="D488" s="666" t="str">
        <f t="shared" si="28"/>
        <v>5</v>
      </c>
      <c r="E488" s="628">
        <v>523</v>
      </c>
      <c r="F488" s="629" t="s">
        <v>597</v>
      </c>
      <c r="G488" s="630">
        <v>20000</v>
      </c>
      <c r="H488" s="631"/>
      <c r="I488" s="632">
        <v>0</v>
      </c>
      <c r="J488" s="633">
        <v>0</v>
      </c>
      <c r="K488" s="633">
        <v>0</v>
      </c>
      <c r="L488" s="631">
        <v>0</v>
      </c>
      <c r="M488" s="632">
        <v>0</v>
      </c>
      <c r="N488" s="631">
        <v>0</v>
      </c>
      <c r="O488" s="632">
        <v>0</v>
      </c>
      <c r="P488" s="631">
        <v>0</v>
      </c>
      <c r="Q488" s="634">
        <f t="shared" si="27"/>
        <v>20000</v>
      </c>
      <c r="R488" s="658"/>
    </row>
    <row r="489" spans="1:18" s="619" customFormat="1" ht="14.45" customHeight="1" x14ac:dyDescent="0.25">
      <c r="A489" s="644">
        <v>430</v>
      </c>
      <c r="B489" s="645">
        <v>32</v>
      </c>
      <c r="C489" s="646" t="s">
        <v>1830</v>
      </c>
      <c r="D489" s="668">
        <v>1</v>
      </c>
      <c r="E489" s="646">
        <v>113</v>
      </c>
      <c r="F489" s="647" t="s">
        <v>349</v>
      </c>
      <c r="G489" s="609">
        <v>108388.75200000001</v>
      </c>
      <c r="H489" s="648"/>
      <c r="I489" s="649"/>
      <c r="J489" s="650"/>
      <c r="K489" s="650"/>
      <c r="L489" s="648"/>
      <c r="M489" s="649"/>
      <c r="N489" s="648"/>
      <c r="O489" s="649"/>
      <c r="P489" s="648"/>
      <c r="Q489" s="651">
        <f t="shared" si="27"/>
        <v>108388.75200000001</v>
      </c>
      <c r="R489" s="660"/>
    </row>
    <row r="490" spans="1:18" s="619" customFormat="1" ht="14.45" customHeight="1" x14ac:dyDescent="0.25">
      <c r="A490" s="612">
        <v>431</v>
      </c>
      <c r="B490" s="585">
        <v>32</v>
      </c>
      <c r="C490" s="613" t="s">
        <v>1830</v>
      </c>
      <c r="D490" s="665">
        <v>1</v>
      </c>
      <c r="E490" s="613">
        <v>132</v>
      </c>
      <c r="F490" s="620" t="s">
        <v>358</v>
      </c>
      <c r="G490" s="572">
        <v>16332.587468684866</v>
      </c>
      <c r="H490" s="615"/>
      <c r="I490" s="616"/>
      <c r="J490" s="617"/>
      <c r="K490" s="617"/>
      <c r="L490" s="615"/>
      <c r="M490" s="616"/>
      <c r="N490" s="615"/>
      <c r="O490" s="616"/>
      <c r="P490" s="615"/>
      <c r="Q490" s="618">
        <f t="shared" si="27"/>
        <v>16332.587468684866</v>
      </c>
      <c r="R490" s="657"/>
    </row>
    <row r="491" spans="1:18" s="619" customFormat="1" ht="14.45" customHeight="1" x14ac:dyDescent="0.25">
      <c r="A491" s="612">
        <v>432</v>
      </c>
      <c r="B491" s="585">
        <v>32</v>
      </c>
      <c r="C491" s="613" t="s">
        <v>1830</v>
      </c>
      <c r="D491" s="665" t="str">
        <f t="shared" ref="D491:D503" si="29">MID(E491,1,1)</f>
        <v>2</v>
      </c>
      <c r="E491" s="613">
        <v>211</v>
      </c>
      <c r="F491" s="614" t="s">
        <v>384</v>
      </c>
      <c r="G491" s="572">
        <v>7500</v>
      </c>
      <c r="H491" s="615"/>
      <c r="I491" s="616">
        <v>0</v>
      </c>
      <c r="J491" s="617">
        <v>0</v>
      </c>
      <c r="K491" s="617">
        <v>0</v>
      </c>
      <c r="L491" s="615">
        <v>0</v>
      </c>
      <c r="M491" s="616">
        <v>0</v>
      </c>
      <c r="N491" s="615">
        <v>0</v>
      </c>
      <c r="O491" s="616">
        <v>0</v>
      </c>
      <c r="P491" s="615">
        <v>0</v>
      </c>
      <c r="Q491" s="618">
        <f t="shared" si="27"/>
        <v>7500</v>
      </c>
      <c r="R491" s="657"/>
    </row>
    <row r="492" spans="1:18" s="619" customFormat="1" ht="14.45" customHeight="1" x14ac:dyDescent="0.25">
      <c r="A492" s="612">
        <v>433</v>
      </c>
      <c r="B492" s="585">
        <v>32</v>
      </c>
      <c r="C492" s="613" t="s">
        <v>1830</v>
      </c>
      <c r="D492" s="665" t="str">
        <f t="shared" si="29"/>
        <v>2</v>
      </c>
      <c r="E492" s="613">
        <v>212</v>
      </c>
      <c r="F492" s="614" t="s">
        <v>385</v>
      </c>
      <c r="G492" s="572">
        <v>7000</v>
      </c>
      <c r="H492" s="615"/>
      <c r="I492" s="616">
        <v>0</v>
      </c>
      <c r="J492" s="617">
        <v>0</v>
      </c>
      <c r="K492" s="617">
        <v>0</v>
      </c>
      <c r="L492" s="615">
        <v>0</v>
      </c>
      <c r="M492" s="616">
        <v>0</v>
      </c>
      <c r="N492" s="615">
        <v>0</v>
      </c>
      <c r="O492" s="616">
        <v>0</v>
      </c>
      <c r="P492" s="615">
        <v>0</v>
      </c>
      <c r="Q492" s="618">
        <f t="shared" si="27"/>
        <v>7000</v>
      </c>
      <c r="R492" s="657"/>
    </row>
    <row r="493" spans="1:18" s="619" customFormat="1" ht="14.45" customHeight="1" x14ac:dyDescent="0.25">
      <c r="A493" s="612">
        <v>434</v>
      </c>
      <c r="B493" s="585">
        <v>32</v>
      </c>
      <c r="C493" s="613" t="s">
        <v>1830</v>
      </c>
      <c r="D493" s="665" t="str">
        <f t="shared" si="29"/>
        <v>2</v>
      </c>
      <c r="E493" s="613">
        <v>214</v>
      </c>
      <c r="F493" s="614" t="s">
        <v>387</v>
      </c>
      <c r="G493" s="572">
        <v>500</v>
      </c>
      <c r="H493" s="615"/>
      <c r="I493" s="616">
        <v>0</v>
      </c>
      <c r="J493" s="617">
        <v>0</v>
      </c>
      <c r="K493" s="617">
        <v>0</v>
      </c>
      <c r="L493" s="615">
        <v>0</v>
      </c>
      <c r="M493" s="616">
        <v>0</v>
      </c>
      <c r="N493" s="615">
        <v>0</v>
      </c>
      <c r="O493" s="616">
        <v>0</v>
      </c>
      <c r="P493" s="615">
        <v>0</v>
      </c>
      <c r="Q493" s="618">
        <f t="shared" si="27"/>
        <v>500</v>
      </c>
      <c r="R493" s="657"/>
    </row>
    <row r="494" spans="1:18" s="619" customFormat="1" ht="14.45" customHeight="1" x14ac:dyDescent="0.25">
      <c r="A494" s="612">
        <v>435</v>
      </c>
      <c r="B494" s="585">
        <v>32</v>
      </c>
      <c r="C494" s="613" t="s">
        <v>1830</v>
      </c>
      <c r="D494" s="665" t="str">
        <f t="shared" si="29"/>
        <v>2</v>
      </c>
      <c r="E494" s="613">
        <v>221</v>
      </c>
      <c r="F494" s="614" t="s">
        <v>393</v>
      </c>
      <c r="G494" s="572">
        <v>1000</v>
      </c>
      <c r="H494" s="615"/>
      <c r="I494" s="616">
        <v>0</v>
      </c>
      <c r="J494" s="617">
        <v>0</v>
      </c>
      <c r="K494" s="617">
        <v>0</v>
      </c>
      <c r="L494" s="615">
        <v>0</v>
      </c>
      <c r="M494" s="616">
        <v>0</v>
      </c>
      <c r="N494" s="615">
        <v>0</v>
      </c>
      <c r="O494" s="616">
        <v>0</v>
      </c>
      <c r="P494" s="615">
        <v>0</v>
      </c>
      <c r="Q494" s="618">
        <f t="shared" si="27"/>
        <v>1000</v>
      </c>
      <c r="R494" s="657"/>
    </row>
    <row r="495" spans="1:18" s="619" customFormat="1" ht="14.45" customHeight="1" x14ac:dyDescent="0.25">
      <c r="A495" s="612">
        <v>436</v>
      </c>
      <c r="B495" s="585">
        <v>32</v>
      </c>
      <c r="C495" s="613" t="s">
        <v>1830</v>
      </c>
      <c r="D495" s="665" t="str">
        <f t="shared" si="29"/>
        <v>2</v>
      </c>
      <c r="E495" s="613">
        <v>261</v>
      </c>
      <c r="F495" s="614" t="s">
        <v>425</v>
      </c>
      <c r="G495" s="572">
        <v>6000</v>
      </c>
      <c r="H495" s="615"/>
      <c r="I495" s="616">
        <v>0</v>
      </c>
      <c r="J495" s="617">
        <v>0</v>
      </c>
      <c r="K495" s="617">
        <v>0</v>
      </c>
      <c r="L495" s="615">
        <v>0</v>
      </c>
      <c r="M495" s="616">
        <v>0</v>
      </c>
      <c r="N495" s="615">
        <v>0</v>
      </c>
      <c r="O495" s="616">
        <v>0</v>
      </c>
      <c r="P495" s="615">
        <v>0</v>
      </c>
      <c r="Q495" s="618">
        <f t="shared" si="27"/>
        <v>6000</v>
      </c>
      <c r="R495" s="657"/>
    </row>
    <row r="496" spans="1:18" s="619" customFormat="1" ht="14.45" customHeight="1" x14ac:dyDescent="0.25">
      <c r="A496" s="612">
        <v>437</v>
      </c>
      <c r="B496" s="585">
        <v>32</v>
      </c>
      <c r="C496" s="613" t="s">
        <v>1830</v>
      </c>
      <c r="D496" s="665" t="str">
        <f t="shared" si="29"/>
        <v>2</v>
      </c>
      <c r="E496" s="613">
        <v>294</v>
      </c>
      <c r="F496" s="614" t="s">
        <v>441</v>
      </c>
      <c r="G496" s="572">
        <v>3000</v>
      </c>
      <c r="H496" s="615"/>
      <c r="I496" s="616">
        <v>0</v>
      </c>
      <c r="J496" s="617">
        <v>0</v>
      </c>
      <c r="K496" s="617">
        <v>0</v>
      </c>
      <c r="L496" s="615">
        <v>0</v>
      </c>
      <c r="M496" s="616">
        <v>0</v>
      </c>
      <c r="N496" s="615">
        <v>0</v>
      </c>
      <c r="O496" s="616">
        <v>0</v>
      </c>
      <c r="P496" s="615">
        <v>0</v>
      </c>
      <c r="Q496" s="618">
        <f t="shared" si="27"/>
        <v>3000</v>
      </c>
      <c r="R496" s="657"/>
    </row>
    <row r="497" spans="1:104" s="619" customFormat="1" ht="14.45" customHeight="1" x14ac:dyDescent="0.25">
      <c r="A497" s="612">
        <v>438</v>
      </c>
      <c r="B497" s="585">
        <v>32</v>
      </c>
      <c r="C497" s="613" t="s">
        <v>1830</v>
      </c>
      <c r="D497" s="665" t="str">
        <f t="shared" si="29"/>
        <v>3</v>
      </c>
      <c r="E497" s="613">
        <v>334</v>
      </c>
      <c r="F497" s="614" t="s">
        <v>471</v>
      </c>
      <c r="G497" s="572">
        <v>5000</v>
      </c>
      <c r="H497" s="615"/>
      <c r="I497" s="616">
        <v>0</v>
      </c>
      <c r="J497" s="617">
        <v>0</v>
      </c>
      <c r="K497" s="617">
        <v>0</v>
      </c>
      <c r="L497" s="615">
        <v>0</v>
      </c>
      <c r="M497" s="616">
        <v>0</v>
      </c>
      <c r="N497" s="615">
        <v>0</v>
      </c>
      <c r="O497" s="616">
        <v>0</v>
      </c>
      <c r="P497" s="615">
        <v>0</v>
      </c>
      <c r="Q497" s="618">
        <f t="shared" si="27"/>
        <v>5000</v>
      </c>
      <c r="R497" s="657"/>
    </row>
    <row r="498" spans="1:104" s="619" customFormat="1" ht="14.45" customHeight="1" x14ac:dyDescent="0.25">
      <c r="A498" s="612">
        <v>439</v>
      </c>
      <c r="B498" s="585">
        <v>32</v>
      </c>
      <c r="C498" s="613" t="s">
        <v>1830</v>
      </c>
      <c r="D498" s="665" t="str">
        <f t="shared" si="29"/>
        <v>3</v>
      </c>
      <c r="E498" s="613">
        <v>353</v>
      </c>
      <c r="F498" s="614" t="s">
        <v>490</v>
      </c>
      <c r="G498" s="572">
        <v>2000</v>
      </c>
      <c r="H498" s="615"/>
      <c r="I498" s="616">
        <v>0</v>
      </c>
      <c r="J498" s="617">
        <v>0</v>
      </c>
      <c r="K498" s="617">
        <v>0</v>
      </c>
      <c r="L498" s="615">
        <v>0</v>
      </c>
      <c r="M498" s="616">
        <v>0</v>
      </c>
      <c r="N498" s="615">
        <v>0</v>
      </c>
      <c r="O498" s="616">
        <v>0</v>
      </c>
      <c r="P498" s="615">
        <v>0</v>
      </c>
      <c r="Q498" s="618">
        <f t="shared" si="27"/>
        <v>2000</v>
      </c>
      <c r="R498" s="657"/>
    </row>
    <row r="499" spans="1:104" s="619" customFormat="1" ht="14.45" customHeight="1" x14ac:dyDescent="0.25">
      <c r="A499" s="612">
        <v>440</v>
      </c>
      <c r="B499" s="585">
        <v>32</v>
      </c>
      <c r="C499" s="613" t="s">
        <v>1830</v>
      </c>
      <c r="D499" s="665" t="str">
        <f t="shared" si="29"/>
        <v>3</v>
      </c>
      <c r="E499" s="613">
        <v>372</v>
      </c>
      <c r="F499" s="614" t="s">
        <v>507</v>
      </c>
      <c r="G499" s="572">
        <v>2000</v>
      </c>
      <c r="H499" s="615"/>
      <c r="I499" s="616">
        <v>0</v>
      </c>
      <c r="J499" s="617">
        <v>0</v>
      </c>
      <c r="K499" s="617">
        <v>0</v>
      </c>
      <c r="L499" s="615">
        <v>0</v>
      </c>
      <c r="M499" s="616">
        <v>0</v>
      </c>
      <c r="N499" s="615">
        <v>0</v>
      </c>
      <c r="O499" s="616">
        <v>0</v>
      </c>
      <c r="P499" s="615">
        <v>0</v>
      </c>
      <c r="Q499" s="618">
        <f t="shared" si="27"/>
        <v>2000</v>
      </c>
      <c r="R499" s="657"/>
    </row>
    <row r="500" spans="1:104" s="619" customFormat="1" ht="14.45" customHeight="1" x14ac:dyDescent="0.25">
      <c r="A500" s="612">
        <v>441</v>
      </c>
      <c r="B500" s="585">
        <v>32</v>
      </c>
      <c r="C500" s="613" t="s">
        <v>1830</v>
      </c>
      <c r="D500" s="665" t="str">
        <f t="shared" si="29"/>
        <v>3</v>
      </c>
      <c r="E500" s="613">
        <v>375</v>
      </c>
      <c r="F500" s="614" t="s">
        <v>510</v>
      </c>
      <c r="G500" s="572">
        <v>6000</v>
      </c>
      <c r="H500" s="615"/>
      <c r="I500" s="616">
        <v>0</v>
      </c>
      <c r="J500" s="617">
        <v>0</v>
      </c>
      <c r="K500" s="617">
        <v>0</v>
      </c>
      <c r="L500" s="615">
        <v>0</v>
      </c>
      <c r="M500" s="616">
        <v>0</v>
      </c>
      <c r="N500" s="615">
        <v>0</v>
      </c>
      <c r="O500" s="616">
        <v>0</v>
      </c>
      <c r="P500" s="615">
        <v>0</v>
      </c>
      <c r="Q500" s="618">
        <f t="shared" si="27"/>
        <v>6000</v>
      </c>
      <c r="R500" s="657"/>
    </row>
    <row r="501" spans="1:104" s="619" customFormat="1" ht="14.45" customHeight="1" x14ac:dyDescent="0.25">
      <c r="A501" s="612">
        <v>442</v>
      </c>
      <c r="B501" s="585">
        <v>32</v>
      </c>
      <c r="C501" s="613" t="s">
        <v>1830</v>
      </c>
      <c r="D501" s="665" t="str">
        <f t="shared" si="29"/>
        <v>3</v>
      </c>
      <c r="E501" s="613">
        <v>379</v>
      </c>
      <c r="F501" s="614" t="s">
        <v>514</v>
      </c>
      <c r="G501" s="572">
        <v>3000</v>
      </c>
      <c r="H501" s="615"/>
      <c r="I501" s="616">
        <v>0</v>
      </c>
      <c r="J501" s="617">
        <v>0</v>
      </c>
      <c r="K501" s="617">
        <v>0</v>
      </c>
      <c r="L501" s="615">
        <v>0</v>
      </c>
      <c r="M501" s="616">
        <v>0</v>
      </c>
      <c r="N501" s="615">
        <v>0</v>
      </c>
      <c r="O501" s="616">
        <v>0</v>
      </c>
      <c r="P501" s="615">
        <v>0</v>
      </c>
      <c r="Q501" s="618">
        <f t="shared" si="27"/>
        <v>3000</v>
      </c>
      <c r="R501" s="657"/>
    </row>
    <row r="502" spans="1:104" s="619" customFormat="1" ht="14.45" customHeight="1" x14ac:dyDescent="0.25">
      <c r="A502" s="612">
        <v>443</v>
      </c>
      <c r="B502" s="585">
        <v>32</v>
      </c>
      <c r="C502" s="613" t="s">
        <v>1830</v>
      </c>
      <c r="D502" s="665" t="str">
        <f t="shared" si="29"/>
        <v>5</v>
      </c>
      <c r="E502" s="613">
        <v>511</v>
      </c>
      <c r="F502" s="614" t="s">
        <v>588</v>
      </c>
      <c r="G502" s="572">
        <v>5000</v>
      </c>
      <c r="H502" s="615"/>
      <c r="I502" s="616">
        <v>0</v>
      </c>
      <c r="J502" s="617">
        <v>0</v>
      </c>
      <c r="K502" s="617">
        <v>0</v>
      </c>
      <c r="L502" s="615">
        <v>0</v>
      </c>
      <c r="M502" s="616">
        <v>0</v>
      </c>
      <c r="N502" s="615">
        <v>0</v>
      </c>
      <c r="O502" s="616">
        <v>0</v>
      </c>
      <c r="P502" s="615">
        <v>0</v>
      </c>
      <c r="Q502" s="618">
        <f t="shared" si="27"/>
        <v>5000</v>
      </c>
      <c r="R502" s="657"/>
    </row>
    <row r="503" spans="1:104" s="619" customFormat="1" ht="14.45" customHeight="1" thickBot="1" x14ac:dyDescent="0.3">
      <c r="A503" s="626">
        <v>444</v>
      </c>
      <c r="B503" s="627">
        <v>32</v>
      </c>
      <c r="C503" s="628" t="s">
        <v>1830</v>
      </c>
      <c r="D503" s="666" t="str">
        <f t="shared" si="29"/>
        <v>5</v>
      </c>
      <c r="E503" s="628">
        <v>515</v>
      </c>
      <c r="F503" s="629" t="s">
        <v>592</v>
      </c>
      <c r="G503" s="630">
        <v>8000</v>
      </c>
      <c r="H503" s="631"/>
      <c r="I503" s="632">
        <v>0</v>
      </c>
      <c r="J503" s="633">
        <v>0</v>
      </c>
      <c r="K503" s="633">
        <v>0</v>
      </c>
      <c r="L503" s="631">
        <v>0</v>
      </c>
      <c r="M503" s="632">
        <v>0</v>
      </c>
      <c r="N503" s="631">
        <v>0</v>
      </c>
      <c r="O503" s="632">
        <v>0</v>
      </c>
      <c r="P503" s="631">
        <v>0</v>
      </c>
      <c r="Q503" s="634">
        <f t="shared" si="27"/>
        <v>8000</v>
      </c>
      <c r="R503" s="658"/>
    </row>
    <row r="504" spans="1:104" s="598" customFormat="1" ht="14.45" customHeight="1" thickBot="1" x14ac:dyDescent="0.3">
      <c r="A504" s="594"/>
      <c r="B504" s="595" t="s">
        <v>1868</v>
      </c>
      <c r="C504" s="596"/>
      <c r="D504" s="596"/>
      <c r="E504" s="596"/>
      <c r="F504" s="597"/>
      <c r="G504" s="653">
        <f t="shared" ref="G504:Q504" si="30">SUM(G5:G503)</f>
        <v>50524999.772148304</v>
      </c>
      <c r="H504" s="653">
        <f t="shared" si="30"/>
        <v>0</v>
      </c>
      <c r="I504" s="653">
        <f t="shared" si="30"/>
        <v>4395281</v>
      </c>
      <c r="J504" s="653">
        <f t="shared" si="30"/>
        <v>7670594.3735766998</v>
      </c>
      <c r="K504" s="653">
        <f t="shared" si="30"/>
        <v>0</v>
      </c>
      <c r="L504" s="653">
        <f t="shared" si="30"/>
        <v>450951</v>
      </c>
      <c r="M504" s="653">
        <f t="shared" si="30"/>
        <v>0</v>
      </c>
      <c r="N504" s="653">
        <f t="shared" si="30"/>
        <v>3000000</v>
      </c>
      <c r="O504" s="653">
        <f t="shared" si="30"/>
        <v>6500000</v>
      </c>
      <c r="P504" s="653">
        <f t="shared" si="30"/>
        <v>0</v>
      </c>
      <c r="Q504" s="653">
        <f t="shared" si="30"/>
        <v>72541826.145724997</v>
      </c>
      <c r="S504" s="619"/>
      <c r="T504" s="619"/>
      <c r="U504" s="619"/>
      <c r="V504" s="619"/>
      <c r="W504" s="619"/>
      <c r="X504" s="619"/>
      <c r="Y504" s="619"/>
      <c r="Z504" s="619"/>
      <c r="AA504" s="619"/>
      <c r="AB504" s="619"/>
      <c r="AC504" s="619"/>
      <c r="AD504" s="619"/>
      <c r="AE504" s="619"/>
      <c r="AF504" s="619"/>
      <c r="AG504" s="619"/>
      <c r="AH504" s="619"/>
      <c r="AI504" s="619"/>
      <c r="AJ504" s="619"/>
      <c r="AK504" s="619"/>
      <c r="AL504" s="619"/>
      <c r="AM504" s="619"/>
      <c r="AN504" s="619"/>
      <c r="AO504" s="619"/>
      <c r="AP504" s="619"/>
      <c r="AQ504" s="619"/>
      <c r="AR504" s="619"/>
      <c r="AS504" s="619"/>
      <c r="AT504" s="619"/>
      <c r="AU504" s="619"/>
      <c r="AV504" s="619"/>
      <c r="AW504" s="619"/>
      <c r="AX504" s="619"/>
      <c r="AY504" s="619"/>
      <c r="AZ504" s="619"/>
      <c r="BA504" s="619"/>
      <c r="BB504" s="619"/>
      <c r="BC504" s="619"/>
      <c r="BD504" s="619"/>
      <c r="BE504" s="619"/>
      <c r="BF504" s="619"/>
      <c r="BG504" s="619"/>
      <c r="BH504" s="619"/>
      <c r="BI504" s="619"/>
      <c r="BJ504" s="619"/>
      <c r="BK504" s="619"/>
      <c r="BL504" s="619"/>
      <c r="BM504" s="619"/>
      <c r="BN504" s="619"/>
      <c r="BO504" s="619"/>
      <c r="BP504" s="619"/>
      <c r="BQ504" s="619"/>
      <c r="BR504" s="619"/>
      <c r="BS504" s="619"/>
      <c r="BT504" s="619"/>
      <c r="BU504" s="619"/>
      <c r="BV504" s="619"/>
      <c r="BW504" s="619"/>
      <c r="BX504" s="619"/>
      <c r="BY504" s="619"/>
      <c r="BZ504" s="619"/>
      <c r="CA504" s="619"/>
      <c r="CB504" s="619"/>
      <c r="CC504" s="619"/>
      <c r="CD504" s="619"/>
      <c r="CE504" s="619"/>
      <c r="CF504" s="619"/>
      <c r="CG504" s="619"/>
      <c r="CH504" s="619"/>
      <c r="CI504" s="619"/>
      <c r="CJ504" s="619"/>
      <c r="CK504" s="619"/>
      <c r="CL504" s="619"/>
      <c r="CM504" s="619"/>
      <c r="CN504" s="619"/>
      <c r="CO504" s="619"/>
      <c r="CP504" s="619"/>
      <c r="CQ504" s="619"/>
      <c r="CR504" s="619"/>
      <c r="CS504" s="619"/>
      <c r="CT504" s="619"/>
      <c r="CU504" s="619"/>
      <c r="CV504" s="619"/>
      <c r="CW504" s="619"/>
      <c r="CX504" s="619"/>
      <c r="CY504" s="619"/>
      <c r="CZ504" s="619"/>
    </row>
    <row r="505" spans="1:104" x14ac:dyDescent="0.25">
      <c r="G505" s="485"/>
      <c r="H505" s="485"/>
      <c r="I505" s="485"/>
      <c r="J505" s="485"/>
      <c r="K505" s="485"/>
      <c r="L505" s="485"/>
      <c r="M505" s="485"/>
      <c r="N505" s="485"/>
      <c r="O505" s="485"/>
      <c r="P505" s="485"/>
      <c r="Q505" s="485"/>
    </row>
    <row r="506" spans="1:104" x14ac:dyDescent="0.25">
      <c r="G506" s="485">
        <f>SUBTOTAL(9,G5:G489)</f>
        <v>50452667.18467962</v>
      </c>
      <c r="H506" s="485"/>
      <c r="I506" s="485"/>
      <c r="J506" s="485"/>
      <c r="K506" s="485"/>
      <c r="L506" s="485"/>
      <c r="M506" s="485"/>
      <c r="N506" s="485"/>
      <c r="O506" s="485"/>
      <c r="P506" s="485"/>
      <c r="Q506" s="485"/>
    </row>
    <row r="507" spans="1:104" x14ac:dyDescent="0.25">
      <c r="G507" s="485"/>
      <c r="H507" s="485"/>
      <c r="I507" s="485"/>
      <c r="J507" s="485"/>
      <c r="K507" s="485"/>
      <c r="L507" s="485"/>
      <c r="M507" s="485"/>
      <c r="N507" s="485"/>
      <c r="O507" s="485"/>
      <c r="P507" s="485"/>
      <c r="Q507" s="485"/>
      <c r="R507" s="455"/>
    </row>
    <row r="508" spans="1:104" x14ac:dyDescent="0.25">
      <c r="Q508" s="521"/>
    </row>
    <row r="509" spans="1:104" x14ac:dyDescent="0.25">
      <c r="J509" s="583"/>
      <c r="K509" s="583"/>
      <c r="L509" s="583"/>
      <c r="M509" s="583"/>
      <c r="N509" s="583"/>
      <c r="O509" s="583"/>
      <c r="P509" s="583"/>
      <c r="Q509" s="583"/>
      <c r="R509" s="583"/>
    </row>
  </sheetData>
  <mergeCells count="11">
    <mergeCell ref="I3:L3"/>
    <mergeCell ref="B3:B4"/>
    <mergeCell ref="C3:C4"/>
    <mergeCell ref="F3:F4"/>
    <mergeCell ref="G3:G4"/>
    <mergeCell ref="H3:H4"/>
    <mergeCell ref="M3:N3"/>
    <mergeCell ref="O3:O4"/>
    <mergeCell ref="P3:P4"/>
    <mergeCell ref="Q3:Q4"/>
    <mergeCell ref="R3:R4"/>
  </mergeCells>
  <pageMargins left="0.70866141732283472" right="0.47244094488188981" top="0.51181102362204722" bottom="0.74803149606299213" header="0.31496062992125984" footer="0.31496062992125984"/>
  <pageSetup scale="75" fitToHeight="0" orientation="landscape" verticalDpi="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DU229"/>
  <sheetViews>
    <sheetView showGridLines="0" zoomScale="80" zoomScaleNormal="80" workbookViewId="0">
      <pane ySplit="7" topLeftCell="A8" activePane="bottomLeft" state="frozen"/>
      <selection pane="bottomLeft" activeCell="AQ156" sqref="AQ156:AX156"/>
    </sheetView>
  </sheetViews>
  <sheetFormatPr baseColWidth="10" defaultRowHeight="15" x14ac:dyDescent="0.25"/>
  <cols>
    <col min="1" max="9" width="1.7109375" customWidth="1"/>
    <col min="10" max="11" width="3.140625" customWidth="1"/>
    <col min="12" max="12" width="1.7109375" customWidth="1"/>
    <col min="13" max="13" width="3.140625" customWidth="1"/>
    <col min="14" max="14" width="3" customWidth="1"/>
    <col min="15" max="15" width="4" customWidth="1"/>
    <col min="16" max="25" width="1.7109375" customWidth="1"/>
    <col min="26" max="26" width="3.5703125" customWidth="1"/>
    <col min="27" max="27" width="1.7109375" customWidth="1"/>
    <col min="28" max="28" width="5.28515625" customWidth="1"/>
    <col min="29" max="39" width="1.7109375" customWidth="1"/>
    <col min="40" max="40" width="3.5703125" customWidth="1"/>
    <col min="41" max="41" width="1.7109375" customWidth="1"/>
    <col min="42" max="42" width="6.5703125" customWidth="1"/>
    <col min="43" max="49" width="1.7109375" customWidth="1"/>
    <col min="50" max="50" width="3" customWidth="1"/>
    <col min="51" max="57" width="1.7109375" customWidth="1"/>
    <col min="58" max="58" width="2.5703125" customWidth="1"/>
    <col min="59" max="81" width="1.7109375" customWidth="1"/>
    <col min="82" max="82" width="3.5703125" customWidth="1"/>
    <col min="83" max="105" width="1.7109375" customWidth="1"/>
    <col min="106" max="106" width="1" customWidth="1"/>
    <col min="107" max="107" width="1.7109375" customWidth="1"/>
    <col min="108" max="108" width="0.42578125" customWidth="1"/>
    <col min="109" max="120" width="1.7109375" customWidth="1"/>
  </cols>
  <sheetData>
    <row r="1" spans="1:125" ht="24" customHeight="1" thickTop="1" x14ac:dyDescent="0.25">
      <c r="A1" s="975" t="s">
        <v>1775</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c r="AM1" s="976"/>
      <c r="AN1" s="976"/>
      <c r="AO1" s="976"/>
      <c r="AP1" s="976"/>
      <c r="AQ1" s="976"/>
      <c r="AR1" s="976"/>
      <c r="AS1" s="976"/>
      <c r="AT1" s="976"/>
      <c r="AU1" s="976"/>
      <c r="AV1" s="976"/>
      <c r="AW1" s="976"/>
      <c r="AX1" s="976"/>
      <c r="AY1" s="976"/>
      <c r="AZ1" s="976"/>
      <c r="BA1" s="976"/>
      <c r="BB1" s="976"/>
      <c r="BC1" s="976"/>
      <c r="BD1" s="976"/>
      <c r="BE1" s="976"/>
      <c r="BF1" s="976"/>
      <c r="BG1" s="976"/>
      <c r="BH1" s="976"/>
      <c r="BI1" s="976"/>
      <c r="BJ1" s="976"/>
      <c r="BK1" s="976"/>
      <c r="BL1" s="976"/>
      <c r="BM1" s="976"/>
      <c r="BN1" s="976"/>
      <c r="BO1" s="976"/>
      <c r="BP1" s="976"/>
      <c r="BQ1" s="976"/>
      <c r="BR1" s="976"/>
      <c r="BS1" s="976"/>
      <c r="BT1" s="976"/>
      <c r="BU1" s="976"/>
      <c r="BV1" s="976"/>
      <c r="BW1" s="976"/>
      <c r="BX1" s="976"/>
      <c r="BY1" s="976"/>
      <c r="BZ1" s="976"/>
      <c r="CA1" s="976"/>
      <c r="CB1" s="976"/>
      <c r="CC1" s="976"/>
      <c r="CD1" s="976"/>
      <c r="CE1" s="976"/>
      <c r="CF1" s="976"/>
      <c r="CG1" s="976"/>
      <c r="CH1" s="976"/>
      <c r="CI1" s="976"/>
      <c r="CJ1" s="976"/>
      <c r="CK1" s="976"/>
      <c r="CL1" s="976"/>
      <c r="CM1" s="976"/>
      <c r="CN1" s="976"/>
      <c r="CO1" s="976"/>
      <c r="CP1" s="976"/>
      <c r="CQ1" s="976"/>
      <c r="CR1" s="976"/>
      <c r="CS1" s="976"/>
      <c r="CT1" s="976"/>
      <c r="CU1" s="976"/>
      <c r="CV1" s="976"/>
      <c r="CW1" s="976"/>
      <c r="CX1" s="976"/>
      <c r="CY1" s="976"/>
      <c r="CZ1" s="976"/>
      <c r="DA1" s="976"/>
      <c r="DB1" s="976"/>
      <c r="DC1" s="976"/>
      <c r="DD1" s="976"/>
      <c r="DE1" s="977"/>
    </row>
    <row r="2" spans="1:125" ht="17.25" customHeight="1" x14ac:dyDescent="0.25">
      <c r="A2" s="337"/>
      <c r="B2" s="338"/>
      <c r="C2" s="978" t="str">
        <f>'Objetivos PMD'!$B$3</f>
        <v>Municipio:  MASCOTA JALISCO</v>
      </c>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8"/>
      <c r="AM2" s="978"/>
      <c r="AN2" s="978"/>
      <c r="AO2" s="978"/>
      <c r="AP2" s="978"/>
      <c r="AQ2" s="978"/>
      <c r="AR2" s="978"/>
      <c r="AS2" s="978"/>
      <c r="AT2" s="978"/>
      <c r="AU2" s="978"/>
      <c r="AV2" s="978"/>
      <c r="AW2" s="978"/>
      <c r="AX2" s="978"/>
      <c r="AY2" s="978"/>
      <c r="AZ2" s="978"/>
      <c r="BA2" s="978"/>
      <c r="BB2" s="978"/>
      <c r="BC2" s="978"/>
      <c r="BD2" s="978"/>
      <c r="BE2" s="978"/>
      <c r="BF2" s="978"/>
      <c r="BG2" s="978"/>
      <c r="BH2" s="978"/>
      <c r="BI2" s="978"/>
      <c r="BJ2" s="978"/>
      <c r="BK2" s="978"/>
      <c r="BL2" s="978"/>
      <c r="BM2" s="978"/>
      <c r="BN2" s="978"/>
      <c r="BO2" s="978"/>
      <c r="BP2" s="978"/>
      <c r="BQ2" s="978"/>
      <c r="BR2" s="978"/>
      <c r="BS2" s="978"/>
      <c r="BT2" s="978"/>
      <c r="BU2" s="978"/>
      <c r="BV2" s="978"/>
      <c r="BW2" s="338"/>
      <c r="BX2" s="338"/>
      <c r="BY2" s="338"/>
      <c r="BZ2" s="338"/>
      <c r="CA2" s="338"/>
      <c r="CB2" s="338"/>
      <c r="CC2" s="338"/>
      <c r="CD2" s="338"/>
      <c r="CE2" s="338"/>
      <c r="CF2" s="338"/>
      <c r="CG2" s="338"/>
      <c r="CH2" s="338"/>
      <c r="CI2" s="338"/>
      <c r="CJ2" s="338"/>
      <c r="CK2" s="338"/>
      <c r="CL2" s="338"/>
      <c r="CM2" s="338"/>
      <c r="CN2" s="338"/>
      <c r="CO2" s="338"/>
      <c r="CP2" s="338"/>
      <c r="CQ2" s="338"/>
      <c r="CR2" s="338"/>
      <c r="CS2" s="338"/>
      <c r="CT2" s="338"/>
      <c r="CU2" s="338"/>
      <c r="CV2" s="338"/>
      <c r="CW2" s="338"/>
      <c r="CX2" s="338"/>
      <c r="CY2" s="338"/>
      <c r="CZ2" s="338"/>
      <c r="DA2" s="338"/>
      <c r="DB2" s="338"/>
      <c r="DC2" s="338"/>
      <c r="DD2" s="338"/>
      <c r="DE2" s="339"/>
    </row>
    <row r="3" spans="1:125" s="1" customFormat="1" ht="3" customHeight="1" x14ac:dyDescent="0.25">
      <c r="A3" s="202"/>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4"/>
      <c r="DC3" s="204"/>
      <c r="DD3" s="204"/>
      <c r="DE3" s="205"/>
    </row>
    <row r="4" spans="1:125" ht="15" customHeight="1" x14ac:dyDescent="0.25">
      <c r="A4" s="979" t="s">
        <v>1039</v>
      </c>
      <c r="B4" s="980"/>
      <c r="C4" s="980"/>
      <c r="D4" s="980"/>
      <c r="E4" s="980"/>
      <c r="F4" s="980"/>
      <c r="G4" s="980"/>
      <c r="H4" s="980"/>
      <c r="I4" s="980"/>
      <c r="J4" s="980"/>
      <c r="K4" s="980"/>
      <c r="L4" s="980"/>
      <c r="M4" s="980"/>
      <c r="N4" s="980"/>
      <c r="O4" s="980"/>
      <c r="P4" s="980" t="s">
        <v>1040</v>
      </c>
      <c r="Q4" s="980"/>
      <c r="R4" s="980"/>
      <c r="S4" s="980"/>
      <c r="T4" s="980"/>
      <c r="U4" s="980"/>
      <c r="V4" s="980"/>
      <c r="W4" s="980"/>
      <c r="X4" s="980"/>
      <c r="Y4" s="980"/>
      <c r="Z4" s="980"/>
      <c r="AA4" s="980"/>
      <c r="AB4" s="980"/>
      <c r="AC4" s="980"/>
      <c r="AD4" s="980" t="s">
        <v>39</v>
      </c>
      <c r="AE4" s="980"/>
      <c r="AF4" s="980"/>
      <c r="AG4" s="981" t="s">
        <v>1044</v>
      </c>
      <c r="AH4" s="981"/>
      <c r="AI4" s="981"/>
      <c r="AJ4" s="982"/>
      <c r="AK4" s="959" t="s">
        <v>1043</v>
      </c>
      <c r="AL4" s="960"/>
      <c r="AM4" s="960"/>
      <c r="AN4" s="960"/>
      <c r="AO4" s="960"/>
      <c r="AP4" s="960"/>
      <c r="AQ4" s="960"/>
      <c r="AR4" s="960"/>
      <c r="AS4" s="960"/>
      <c r="AT4" s="960"/>
      <c r="AU4" s="960"/>
      <c r="AV4" s="960"/>
      <c r="AW4" s="960"/>
      <c r="AX4" s="961"/>
      <c r="AY4" s="959">
        <v>131</v>
      </c>
      <c r="AZ4" s="960"/>
      <c r="BA4" s="960"/>
      <c r="BB4" s="960"/>
      <c r="BC4" s="960"/>
      <c r="BD4" s="960"/>
      <c r="BE4" s="960"/>
      <c r="BF4" s="961"/>
      <c r="BG4" s="959">
        <v>132</v>
      </c>
      <c r="BH4" s="960"/>
      <c r="BI4" s="960"/>
      <c r="BJ4" s="960"/>
      <c r="BK4" s="960"/>
      <c r="BL4" s="960"/>
      <c r="BM4" s="960"/>
      <c r="BN4" s="961"/>
      <c r="BO4" s="959">
        <v>132</v>
      </c>
      <c r="BP4" s="960"/>
      <c r="BQ4" s="960"/>
      <c r="BR4" s="960"/>
      <c r="BS4" s="960"/>
      <c r="BT4" s="960"/>
      <c r="BU4" s="960"/>
      <c r="BV4" s="961"/>
      <c r="BW4" s="959">
        <v>133</v>
      </c>
      <c r="BX4" s="960"/>
      <c r="BY4" s="960"/>
      <c r="BZ4" s="960"/>
      <c r="CA4" s="960"/>
      <c r="CB4" s="960"/>
      <c r="CC4" s="960"/>
      <c r="CD4" s="961"/>
      <c r="CE4" s="959">
        <v>134</v>
      </c>
      <c r="CF4" s="960"/>
      <c r="CG4" s="960"/>
      <c r="CH4" s="960"/>
      <c r="CI4" s="960"/>
      <c r="CJ4" s="960"/>
      <c r="CK4" s="960"/>
      <c r="CL4" s="960"/>
      <c r="CM4" s="961"/>
      <c r="CN4" s="983" t="s">
        <v>1572</v>
      </c>
      <c r="CO4" s="984"/>
      <c r="CP4" s="984"/>
      <c r="CQ4" s="984"/>
      <c r="CR4" s="984"/>
      <c r="CS4" s="984"/>
      <c r="CT4" s="984"/>
      <c r="CU4" s="985"/>
      <c r="CV4" s="983" t="s">
        <v>1573</v>
      </c>
      <c r="CW4" s="984"/>
      <c r="CX4" s="984"/>
      <c r="CY4" s="984"/>
      <c r="CZ4" s="984"/>
      <c r="DA4" s="984"/>
      <c r="DB4" s="984"/>
      <c r="DC4" s="984"/>
      <c r="DD4" s="984"/>
      <c r="DE4" s="989"/>
    </row>
    <row r="5" spans="1:125" ht="12.75" customHeight="1" x14ac:dyDescent="0.25">
      <c r="A5" s="979"/>
      <c r="B5" s="980"/>
      <c r="C5" s="980"/>
      <c r="D5" s="980"/>
      <c r="E5" s="980"/>
      <c r="F5" s="980"/>
      <c r="G5" s="980"/>
      <c r="H5" s="980"/>
      <c r="I5" s="980"/>
      <c r="J5" s="980"/>
      <c r="K5" s="980"/>
      <c r="L5" s="980"/>
      <c r="M5" s="980"/>
      <c r="N5" s="980"/>
      <c r="O5" s="980"/>
      <c r="P5" s="980"/>
      <c r="Q5" s="980"/>
      <c r="R5" s="980"/>
      <c r="S5" s="980"/>
      <c r="T5" s="980"/>
      <c r="U5" s="980"/>
      <c r="V5" s="980"/>
      <c r="W5" s="980"/>
      <c r="X5" s="980"/>
      <c r="Y5" s="980"/>
      <c r="Z5" s="980"/>
      <c r="AA5" s="980"/>
      <c r="AB5" s="980"/>
      <c r="AC5" s="980"/>
      <c r="AD5" s="980"/>
      <c r="AE5" s="980"/>
      <c r="AF5" s="980"/>
      <c r="AG5" s="981"/>
      <c r="AH5" s="981"/>
      <c r="AI5" s="981"/>
      <c r="AJ5" s="982"/>
      <c r="AK5" s="962" t="s">
        <v>1041</v>
      </c>
      <c r="AL5" s="963"/>
      <c r="AM5" s="963"/>
      <c r="AN5" s="963"/>
      <c r="AO5" s="963"/>
      <c r="AP5" s="963"/>
      <c r="AQ5" s="963"/>
      <c r="AR5" s="963"/>
      <c r="AS5" s="963"/>
      <c r="AT5" s="963"/>
      <c r="AU5" s="963"/>
      <c r="AV5" s="963"/>
      <c r="AW5" s="963"/>
      <c r="AX5" s="964"/>
      <c r="AY5" s="965" t="s">
        <v>1045</v>
      </c>
      <c r="AZ5" s="966"/>
      <c r="BA5" s="966"/>
      <c r="BB5" s="966"/>
      <c r="BC5" s="966"/>
      <c r="BD5" s="966"/>
      <c r="BE5" s="966"/>
      <c r="BF5" s="967"/>
      <c r="BG5" s="965" t="s">
        <v>1574</v>
      </c>
      <c r="BH5" s="966"/>
      <c r="BI5" s="966"/>
      <c r="BJ5" s="966"/>
      <c r="BK5" s="966"/>
      <c r="BL5" s="966"/>
      <c r="BM5" s="966"/>
      <c r="BN5" s="967"/>
      <c r="BO5" s="965" t="s">
        <v>1576</v>
      </c>
      <c r="BP5" s="966"/>
      <c r="BQ5" s="966"/>
      <c r="BR5" s="966"/>
      <c r="BS5" s="966"/>
      <c r="BT5" s="966"/>
      <c r="BU5" s="966"/>
      <c r="BV5" s="967"/>
      <c r="BW5" s="965" t="s">
        <v>1571</v>
      </c>
      <c r="BX5" s="969"/>
      <c r="BY5" s="969"/>
      <c r="BZ5" s="969"/>
      <c r="CA5" s="969"/>
      <c r="CB5" s="969"/>
      <c r="CC5" s="969"/>
      <c r="CD5" s="970"/>
      <c r="CE5" s="968" t="s">
        <v>361</v>
      </c>
      <c r="CF5" s="969"/>
      <c r="CG5" s="969"/>
      <c r="CH5" s="969"/>
      <c r="CI5" s="969"/>
      <c r="CJ5" s="969"/>
      <c r="CK5" s="969"/>
      <c r="CL5" s="969"/>
      <c r="CM5" s="970"/>
      <c r="CN5" s="965"/>
      <c r="CO5" s="966"/>
      <c r="CP5" s="966"/>
      <c r="CQ5" s="966"/>
      <c r="CR5" s="966"/>
      <c r="CS5" s="966"/>
      <c r="CT5" s="966"/>
      <c r="CU5" s="967"/>
      <c r="CV5" s="965"/>
      <c r="CW5" s="966"/>
      <c r="CX5" s="966"/>
      <c r="CY5" s="966"/>
      <c r="CZ5" s="966"/>
      <c r="DA5" s="966"/>
      <c r="DB5" s="966"/>
      <c r="DC5" s="966"/>
      <c r="DD5" s="966"/>
      <c r="DE5" s="990"/>
    </row>
    <row r="6" spans="1:125" ht="44.25" customHeight="1" x14ac:dyDescent="0.25">
      <c r="A6" s="979"/>
      <c r="B6" s="980"/>
      <c r="C6" s="980"/>
      <c r="D6" s="980"/>
      <c r="E6" s="980"/>
      <c r="F6" s="980"/>
      <c r="G6" s="980"/>
      <c r="H6" s="980"/>
      <c r="I6" s="980"/>
      <c r="J6" s="980"/>
      <c r="K6" s="980"/>
      <c r="L6" s="980"/>
      <c r="M6" s="980"/>
      <c r="N6" s="980"/>
      <c r="O6" s="980"/>
      <c r="P6" s="980"/>
      <c r="Q6" s="980"/>
      <c r="R6" s="980"/>
      <c r="S6" s="980"/>
      <c r="T6" s="980"/>
      <c r="U6" s="980"/>
      <c r="V6" s="980"/>
      <c r="W6" s="980"/>
      <c r="X6" s="980"/>
      <c r="Y6" s="980"/>
      <c r="Z6" s="980"/>
      <c r="AA6" s="980"/>
      <c r="AB6" s="980"/>
      <c r="AC6" s="980"/>
      <c r="AD6" s="980"/>
      <c r="AE6" s="980"/>
      <c r="AF6" s="980"/>
      <c r="AG6" s="981"/>
      <c r="AH6" s="981"/>
      <c r="AI6" s="981"/>
      <c r="AJ6" s="981"/>
      <c r="AK6" s="971" t="s">
        <v>1042</v>
      </c>
      <c r="AL6" s="971"/>
      <c r="AM6" s="971"/>
      <c r="AN6" s="971"/>
      <c r="AO6" s="971"/>
      <c r="AP6" s="971"/>
      <c r="AQ6" s="971" t="s">
        <v>6</v>
      </c>
      <c r="AR6" s="971"/>
      <c r="AS6" s="971"/>
      <c r="AT6" s="971"/>
      <c r="AU6" s="971"/>
      <c r="AV6" s="971"/>
      <c r="AW6" s="971"/>
      <c r="AX6" s="971"/>
      <c r="AY6" s="972" t="s">
        <v>1575</v>
      </c>
      <c r="AZ6" s="973"/>
      <c r="BA6" s="973"/>
      <c r="BB6" s="973"/>
      <c r="BC6" s="973"/>
      <c r="BD6" s="973"/>
      <c r="BE6" s="973"/>
      <c r="BF6" s="974"/>
      <c r="BG6" s="986"/>
      <c r="BH6" s="987"/>
      <c r="BI6" s="987"/>
      <c r="BJ6" s="987"/>
      <c r="BK6" s="987"/>
      <c r="BL6" s="987"/>
      <c r="BM6" s="987"/>
      <c r="BN6" s="988"/>
      <c r="BO6" s="986"/>
      <c r="BP6" s="987"/>
      <c r="BQ6" s="987"/>
      <c r="BR6" s="987"/>
      <c r="BS6" s="987"/>
      <c r="BT6" s="987"/>
      <c r="BU6" s="987"/>
      <c r="BV6" s="988"/>
      <c r="BW6" s="962"/>
      <c r="BX6" s="963"/>
      <c r="BY6" s="963"/>
      <c r="BZ6" s="963"/>
      <c r="CA6" s="963"/>
      <c r="CB6" s="963"/>
      <c r="CC6" s="963"/>
      <c r="CD6" s="964"/>
      <c r="CE6" s="962"/>
      <c r="CF6" s="963"/>
      <c r="CG6" s="963"/>
      <c r="CH6" s="963"/>
      <c r="CI6" s="963"/>
      <c r="CJ6" s="963"/>
      <c r="CK6" s="963"/>
      <c r="CL6" s="963"/>
      <c r="CM6" s="964"/>
      <c r="CN6" s="986"/>
      <c r="CO6" s="987"/>
      <c r="CP6" s="987"/>
      <c r="CQ6" s="987"/>
      <c r="CR6" s="987"/>
      <c r="CS6" s="987"/>
      <c r="CT6" s="987"/>
      <c r="CU6" s="988"/>
      <c r="CV6" s="986"/>
      <c r="CW6" s="987"/>
      <c r="CX6" s="987"/>
      <c r="CY6" s="987"/>
      <c r="CZ6" s="987"/>
      <c r="DA6" s="987"/>
      <c r="DB6" s="987"/>
      <c r="DC6" s="987"/>
      <c r="DD6" s="987"/>
      <c r="DE6" s="991"/>
    </row>
    <row r="7" spans="1:125" s="3" customFormat="1" ht="6" hidden="1" customHeight="1" x14ac:dyDescent="0.2">
      <c r="A7" s="63"/>
      <c r="B7" s="64"/>
      <c r="C7" s="64"/>
      <c r="D7" s="64"/>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5">
        <v>35480</v>
      </c>
      <c r="AH7" s="65"/>
      <c r="AI7" s="65"/>
      <c r="AJ7" s="65"/>
      <c r="AK7" s="954"/>
      <c r="AL7" s="954"/>
      <c r="AM7" s="954"/>
      <c r="AN7" s="954"/>
      <c r="AO7" s="954"/>
      <c r="AP7" s="954"/>
      <c r="AQ7" s="955"/>
      <c r="AR7" s="955"/>
      <c r="AS7" s="955"/>
      <c r="AT7" s="955"/>
      <c r="AU7" s="955"/>
      <c r="AV7" s="955"/>
      <c r="AW7" s="955"/>
      <c r="AX7" s="955"/>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6"/>
    </row>
    <row r="8" spans="1:125" s="3" customFormat="1" ht="23.25" customHeight="1" x14ac:dyDescent="0.2">
      <c r="A8" s="914" t="str">
        <f>+'[1]NómPlantilla (4)ok'!$E$6</f>
        <v xml:space="preserve">Regidor </v>
      </c>
      <c r="B8" s="915"/>
      <c r="C8" s="915"/>
      <c r="D8" s="915"/>
      <c r="E8" s="915"/>
      <c r="F8" s="915"/>
      <c r="G8" s="915"/>
      <c r="H8" s="915"/>
      <c r="I8" s="915"/>
      <c r="J8" s="915"/>
      <c r="K8" s="915"/>
      <c r="L8" s="915"/>
      <c r="M8" s="915"/>
      <c r="N8" s="915"/>
      <c r="O8" s="916"/>
      <c r="P8" s="917" t="str">
        <f>+'[1]NómPlantilla (4)ok'!F6</f>
        <v>Sala de Regidores</v>
      </c>
      <c r="Q8" s="917"/>
      <c r="R8" s="917"/>
      <c r="S8" s="917"/>
      <c r="T8" s="917"/>
      <c r="U8" s="917"/>
      <c r="V8" s="917"/>
      <c r="W8" s="917"/>
      <c r="X8" s="917"/>
      <c r="Y8" s="917"/>
      <c r="Z8" s="917"/>
      <c r="AA8" s="917"/>
      <c r="AB8" s="917"/>
      <c r="AC8" s="917"/>
      <c r="AD8" s="918">
        <v>1</v>
      </c>
      <c r="AE8" s="918"/>
      <c r="AF8" s="918"/>
      <c r="AG8" s="919">
        <v>9</v>
      </c>
      <c r="AH8" s="919"/>
      <c r="AI8" s="919"/>
      <c r="AJ8" s="919"/>
      <c r="AK8" s="920">
        <f>+'[1]NómPlantilla (4)ok'!$T$6</f>
        <v>13152</v>
      </c>
      <c r="AL8" s="920"/>
      <c r="AM8" s="920"/>
      <c r="AN8" s="920"/>
      <c r="AO8" s="920"/>
      <c r="AP8" s="920"/>
      <c r="AQ8" s="921">
        <f>AG8*AK8*12</f>
        <v>1420416</v>
      </c>
      <c r="AR8" s="921"/>
      <c r="AS8" s="921"/>
      <c r="AT8" s="921"/>
      <c r="AU8" s="921"/>
      <c r="AV8" s="921"/>
      <c r="AW8" s="921"/>
      <c r="AX8" s="921"/>
      <c r="AY8" s="925">
        <v>0</v>
      </c>
      <c r="AZ8" s="925"/>
      <c r="BA8" s="925"/>
      <c r="BB8" s="925"/>
      <c r="BC8" s="925"/>
      <c r="BD8" s="925"/>
      <c r="BE8" s="925"/>
      <c r="BF8" s="925"/>
      <c r="BG8" s="925">
        <f>(((+AQ8/12)/30.4166)*20)*25%</f>
        <v>19457.796071881803</v>
      </c>
      <c r="BH8" s="925"/>
      <c r="BI8" s="925"/>
      <c r="BJ8" s="925"/>
      <c r="BK8" s="925"/>
      <c r="BL8" s="925"/>
      <c r="BM8" s="925"/>
      <c r="BN8" s="925"/>
      <c r="BO8" s="925">
        <f>((AK8/30.4166)*50)*AG8</f>
        <v>194577.96071881801</v>
      </c>
      <c r="BP8" s="925"/>
      <c r="BQ8" s="925"/>
      <c r="BR8" s="925"/>
      <c r="BS8" s="925"/>
      <c r="BT8" s="925"/>
      <c r="BU8" s="925"/>
      <c r="BV8" s="925"/>
      <c r="BW8" s="925">
        <v>0</v>
      </c>
      <c r="BX8" s="925"/>
      <c r="BY8" s="925"/>
      <c r="BZ8" s="925"/>
      <c r="CA8" s="925"/>
      <c r="CB8" s="925"/>
      <c r="CC8" s="925"/>
      <c r="CD8" s="925"/>
      <c r="CE8" s="925">
        <v>0</v>
      </c>
      <c r="CF8" s="925"/>
      <c r="CG8" s="925"/>
      <c r="CH8" s="925"/>
      <c r="CI8" s="925"/>
      <c r="CJ8" s="925"/>
      <c r="CK8" s="925"/>
      <c r="CL8" s="925"/>
      <c r="CM8" s="925"/>
      <c r="CN8" s="925">
        <v>0</v>
      </c>
      <c r="CO8" s="925"/>
      <c r="CP8" s="925"/>
      <c r="CQ8" s="925"/>
      <c r="CR8" s="925"/>
      <c r="CS8" s="925"/>
      <c r="CT8" s="925"/>
      <c r="CU8" s="925"/>
      <c r="CV8" s="921">
        <f>SUM(AQ8:CU8)</f>
        <v>1634451.7567906999</v>
      </c>
      <c r="CW8" s="921"/>
      <c r="CX8" s="921"/>
      <c r="CY8" s="921"/>
      <c r="CZ8" s="921"/>
      <c r="DA8" s="921"/>
      <c r="DB8" s="921"/>
      <c r="DC8" s="921"/>
      <c r="DD8" s="921"/>
      <c r="DE8" s="926"/>
    </row>
    <row r="9" spans="1:125" s="3" customFormat="1" ht="23.25" customHeight="1" x14ac:dyDescent="0.2">
      <c r="A9" s="914" t="str">
        <f>+'[1]NómPlantilla (4)ok'!E15</f>
        <v xml:space="preserve">Presidente Municipal </v>
      </c>
      <c r="B9" s="915"/>
      <c r="C9" s="915"/>
      <c r="D9" s="915"/>
      <c r="E9" s="915"/>
      <c r="F9" s="915"/>
      <c r="G9" s="915"/>
      <c r="H9" s="915"/>
      <c r="I9" s="915"/>
      <c r="J9" s="915"/>
      <c r="K9" s="915"/>
      <c r="L9" s="915"/>
      <c r="M9" s="915"/>
      <c r="N9" s="915"/>
      <c r="O9" s="916"/>
      <c r="P9" s="917" t="str">
        <f>+'[1]NómPlantilla (4)ok'!F15</f>
        <v>Presidencia Municipal</v>
      </c>
      <c r="Q9" s="917"/>
      <c r="R9" s="917"/>
      <c r="S9" s="917"/>
      <c r="T9" s="917"/>
      <c r="U9" s="917"/>
      <c r="V9" s="917"/>
      <c r="W9" s="917"/>
      <c r="X9" s="917"/>
      <c r="Y9" s="917"/>
      <c r="Z9" s="917"/>
      <c r="AA9" s="917"/>
      <c r="AB9" s="917"/>
      <c r="AC9" s="917"/>
      <c r="AD9" s="918">
        <v>1</v>
      </c>
      <c r="AE9" s="918"/>
      <c r="AF9" s="918"/>
      <c r="AG9" s="919">
        <v>1</v>
      </c>
      <c r="AH9" s="919"/>
      <c r="AI9" s="919"/>
      <c r="AJ9" s="919"/>
      <c r="AK9" s="920">
        <f>+'[1]NómPlantilla (4)ok'!T15</f>
        <v>35203.991999999998</v>
      </c>
      <c r="AL9" s="920"/>
      <c r="AM9" s="920"/>
      <c r="AN9" s="920"/>
      <c r="AO9" s="920"/>
      <c r="AP9" s="920"/>
      <c r="AQ9" s="921">
        <f>AG9*AK9*12</f>
        <v>422447.90399999998</v>
      </c>
      <c r="AR9" s="921"/>
      <c r="AS9" s="921"/>
      <c r="AT9" s="921"/>
      <c r="AU9" s="921"/>
      <c r="AV9" s="921"/>
      <c r="AW9" s="921"/>
      <c r="AX9" s="921"/>
      <c r="AY9" s="922">
        <v>0</v>
      </c>
      <c r="AZ9" s="923"/>
      <c r="BA9" s="923"/>
      <c r="BB9" s="923"/>
      <c r="BC9" s="923"/>
      <c r="BD9" s="923"/>
      <c r="BE9" s="923"/>
      <c r="BF9" s="924"/>
      <c r="BG9" s="925">
        <f t="shared" ref="BG9:BG72" si="0">(((+AQ9/12)/30.4166)*20)*25%</f>
        <v>5786.9702728115572</v>
      </c>
      <c r="BH9" s="925"/>
      <c r="BI9" s="925"/>
      <c r="BJ9" s="925"/>
      <c r="BK9" s="925"/>
      <c r="BL9" s="925"/>
      <c r="BM9" s="925"/>
      <c r="BN9" s="925"/>
      <c r="BO9" s="925">
        <f t="shared" ref="BO9:BO69" si="1">((AK9/30.4166)*50)*AG9</f>
        <v>57869.702728115568</v>
      </c>
      <c r="BP9" s="925"/>
      <c r="BQ9" s="925"/>
      <c r="BR9" s="925"/>
      <c r="BS9" s="925"/>
      <c r="BT9" s="925"/>
      <c r="BU9" s="925"/>
      <c r="BV9" s="925"/>
      <c r="BW9" s="925">
        <v>0</v>
      </c>
      <c r="BX9" s="925"/>
      <c r="BY9" s="925"/>
      <c r="BZ9" s="925"/>
      <c r="CA9" s="925"/>
      <c r="CB9" s="925"/>
      <c r="CC9" s="925"/>
      <c r="CD9" s="925"/>
      <c r="CE9" s="925">
        <v>0</v>
      </c>
      <c r="CF9" s="925"/>
      <c r="CG9" s="925"/>
      <c r="CH9" s="925"/>
      <c r="CI9" s="925"/>
      <c r="CJ9" s="925"/>
      <c r="CK9" s="925"/>
      <c r="CL9" s="925"/>
      <c r="CM9" s="925"/>
      <c r="CN9" s="925">
        <v>0</v>
      </c>
      <c r="CO9" s="925"/>
      <c r="CP9" s="925"/>
      <c r="CQ9" s="925"/>
      <c r="CR9" s="925"/>
      <c r="CS9" s="925"/>
      <c r="CT9" s="925"/>
      <c r="CU9" s="925"/>
      <c r="CV9" s="921">
        <f t="shared" ref="CV9:CV70" si="2">SUM(AQ9:CU9)</f>
        <v>486104.57700092706</v>
      </c>
      <c r="CW9" s="921"/>
      <c r="CX9" s="921"/>
      <c r="CY9" s="921"/>
      <c r="CZ9" s="921"/>
      <c r="DA9" s="921"/>
      <c r="DB9" s="921"/>
      <c r="DC9" s="921"/>
      <c r="DD9" s="921"/>
      <c r="DE9" s="926"/>
      <c r="DU9" s="125"/>
    </row>
    <row r="10" spans="1:125" s="3" customFormat="1" ht="23.25" customHeight="1" x14ac:dyDescent="0.2">
      <c r="A10" s="914" t="str">
        <f>+'[1]NómPlantilla (4)ok'!E16</f>
        <v>Secretaria C</v>
      </c>
      <c r="B10" s="915"/>
      <c r="C10" s="915"/>
      <c r="D10" s="915"/>
      <c r="E10" s="915"/>
      <c r="F10" s="915"/>
      <c r="G10" s="915"/>
      <c r="H10" s="915"/>
      <c r="I10" s="915"/>
      <c r="J10" s="915"/>
      <c r="K10" s="915"/>
      <c r="L10" s="915"/>
      <c r="M10" s="915"/>
      <c r="N10" s="915"/>
      <c r="O10" s="916"/>
      <c r="P10" s="917" t="str">
        <f>+'[1]NómPlantilla (4)ok'!F16</f>
        <v>Presidencia Municipal</v>
      </c>
      <c r="Q10" s="917"/>
      <c r="R10" s="917"/>
      <c r="S10" s="917"/>
      <c r="T10" s="917"/>
      <c r="U10" s="917"/>
      <c r="V10" s="917"/>
      <c r="W10" s="917"/>
      <c r="X10" s="917"/>
      <c r="Y10" s="917"/>
      <c r="Z10" s="917"/>
      <c r="AA10" s="917"/>
      <c r="AB10" s="917"/>
      <c r="AC10" s="917"/>
      <c r="AD10" s="918">
        <v>1</v>
      </c>
      <c r="AE10" s="918"/>
      <c r="AF10" s="918"/>
      <c r="AG10" s="919">
        <v>1</v>
      </c>
      <c r="AH10" s="919"/>
      <c r="AI10" s="919"/>
      <c r="AJ10" s="919"/>
      <c r="AK10" s="920">
        <f>+'[1]NómPlantilla (4)ok'!T16</f>
        <v>10860.5</v>
      </c>
      <c r="AL10" s="920"/>
      <c r="AM10" s="920"/>
      <c r="AN10" s="920"/>
      <c r="AO10" s="920"/>
      <c r="AP10" s="920"/>
      <c r="AQ10" s="921">
        <f t="shared" ref="AQ10:AQ70" si="3">AG10*AK10*12</f>
        <v>130326</v>
      </c>
      <c r="AR10" s="921"/>
      <c r="AS10" s="921"/>
      <c r="AT10" s="921"/>
      <c r="AU10" s="921"/>
      <c r="AV10" s="921"/>
      <c r="AW10" s="921"/>
      <c r="AX10" s="921"/>
      <c r="AY10" s="922">
        <v>0</v>
      </c>
      <c r="AZ10" s="923"/>
      <c r="BA10" s="923"/>
      <c r="BB10" s="923"/>
      <c r="BC10" s="923"/>
      <c r="BD10" s="923"/>
      <c r="BE10" s="923"/>
      <c r="BF10" s="924"/>
      <c r="BG10" s="925">
        <f t="shared" si="0"/>
        <v>1785.2915842007326</v>
      </c>
      <c r="BH10" s="925"/>
      <c r="BI10" s="925"/>
      <c r="BJ10" s="925"/>
      <c r="BK10" s="925"/>
      <c r="BL10" s="925"/>
      <c r="BM10" s="925"/>
      <c r="BN10" s="925"/>
      <c r="BO10" s="925">
        <f t="shared" si="1"/>
        <v>17852.915842007325</v>
      </c>
      <c r="BP10" s="925"/>
      <c r="BQ10" s="925"/>
      <c r="BR10" s="925"/>
      <c r="BS10" s="925"/>
      <c r="BT10" s="925"/>
      <c r="BU10" s="925"/>
      <c r="BV10" s="925"/>
      <c r="BW10" s="925">
        <v>0</v>
      </c>
      <c r="BX10" s="925"/>
      <c r="BY10" s="925"/>
      <c r="BZ10" s="925"/>
      <c r="CA10" s="925"/>
      <c r="CB10" s="925"/>
      <c r="CC10" s="925"/>
      <c r="CD10" s="925"/>
      <c r="CE10" s="925">
        <v>0</v>
      </c>
      <c r="CF10" s="925"/>
      <c r="CG10" s="925"/>
      <c r="CH10" s="925"/>
      <c r="CI10" s="925"/>
      <c r="CJ10" s="925"/>
      <c r="CK10" s="925"/>
      <c r="CL10" s="925"/>
      <c r="CM10" s="925"/>
      <c r="CN10" s="925">
        <v>0</v>
      </c>
      <c r="CO10" s="925"/>
      <c r="CP10" s="925"/>
      <c r="CQ10" s="925"/>
      <c r="CR10" s="925"/>
      <c r="CS10" s="925"/>
      <c r="CT10" s="925"/>
      <c r="CU10" s="925"/>
      <c r="CV10" s="921">
        <f t="shared" si="2"/>
        <v>149964.20742620804</v>
      </c>
      <c r="CW10" s="921"/>
      <c r="CX10" s="921"/>
      <c r="CY10" s="921"/>
      <c r="CZ10" s="921"/>
      <c r="DA10" s="921"/>
      <c r="DB10" s="921"/>
      <c r="DC10" s="921"/>
      <c r="DD10" s="921"/>
      <c r="DE10" s="926"/>
      <c r="DU10" s="125"/>
    </row>
    <row r="11" spans="1:125" s="3" customFormat="1" ht="23.25" customHeight="1" x14ac:dyDescent="0.2">
      <c r="A11" s="914" t="str">
        <f>+'[1]NómPlantilla (4)ok'!E17</f>
        <v>Secretario General</v>
      </c>
      <c r="B11" s="915"/>
      <c r="C11" s="915"/>
      <c r="D11" s="915"/>
      <c r="E11" s="915"/>
      <c r="F11" s="915"/>
      <c r="G11" s="915"/>
      <c r="H11" s="915"/>
      <c r="I11" s="915"/>
      <c r="J11" s="915"/>
      <c r="K11" s="915"/>
      <c r="L11" s="915"/>
      <c r="M11" s="915"/>
      <c r="N11" s="915"/>
      <c r="O11" s="916"/>
      <c r="P11" s="917" t="str">
        <f>+'[1]NómPlantilla (4)ok'!F17</f>
        <v>Secretaría General</v>
      </c>
      <c r="Q11" s="917"/>
      <c r="R11" s="917"/>
      <c r="S11" s="917"/>
      <c r="T11" s="917"/>
      <c r="U11" s="917"/>
      <c r="V11" s="917"/>
      <c r="W11" s="917"/>
      <c r="X11" s="917"/>
      <c r="Y11" s="917"/>
      <c r="Z11" s="917"/>
      <c r="AA11" s="917"/>
      <c r="AB11" s="917"/>
      <c r="AC11" s="917"/>
      <c r="AD11" s="918">
        <v>1</v>
      </c>
      <c r="AE11" s="918"/>
      <c r="AF11" s="918"/>
      <c r="AG11" s="919">
        <v>1</v>
      </c>
      <c r="AH11" s="919"/>
      <c r="AI11" s="919"/>
      <c r="AJ11" s="919"/>
      <c r="AK11" s="920">
        <f>+'[1]NómPlantilla (4)ok'!T17</f>
        <v>22977</v>
      </c>
      <c r="AL11" s="920"/>
      <c r="AM11" s="920"/>
      <c r="AN11" s="920"/>
      <c r="AO11" s="920"/>
      <c r="AP11" s="920"/>
      <c r="AQ11" s="921">
        <f t="shared" si="3"/>
        <v>275724</v>
      </c>
      <c r="AR11" s="921"/>
      <c r="AS11" s="921"/>
      <c r="AT11" s="921"/>
      <c r="AU11" s="921"/>
      <c r="AV11" s="921"/>
      <c r="AW11" s="921"/>
      <c r="AX11" s="921"/>
      <c r="AY11" s="956">
        <v>0</v>
      </c>
      <c r="AZ11" s="957"/>
      <c r="BA11" s="957"/>
      <c r="BB11" s="957"/>
      <c r="BC11" s="957"/>
      <c r="BD11" s="957"/>
      <c r="BE11" s="957"/>
      <c r="BF11" s="958"/>
      <c r="BG11" s="925">
        <f t="shared" si="0"/>
        <v>3777.0493743547931</v>
      </c>
      <c r="BH11" s="925"/>
      <c r="BI11" s="925"/>
      <c r="BJ11" s="925"/>
      <c r="BK11" s="925"/>
      <c r="BL11" s="925"/>
      <c r="BM11" s="925"/>
      <c r="BN11" s="925"/>
      <c r="BO11" s="925">
        <f t="shared" si="1"/>
        <v>37770.493743547937</v>
      </c>
      <c r="BP11" s="925"/>
      <c r="BQ11" s="925"/>
      <c r="BR11" s="925"/>
      <c r="BS11" s="925"/>
      <c r="BT11" s="925"/>
      <c r="BU11" s="925"/>
      <c r="BV11" s="925"/>
      <c r="BW11" s="925">
        <v>0</v>
      </c>
      <c r="BX11" s="925"/>
      <c r="BY11" s="925"/>
      <c r="BZ11" s="925"/>
      <c r="CA11" s="925"/>
      <c r="CB11" s="925"/>
      <c r="CC11" s="925"/>
      <c r="CD11" s="925"/>
      <c r="CE11" s="925">
        <v>0</v>
      </c>
      <c r="CF11" s="925"/>
      <c r="CG11" s="925"/>
      <c r="CH11" s="925"/>
      <c r="CI11" s="925"/>
      <c r="CJ11" s="925"/>
      <c r="CK11" s="925"/>
      <c r="CL11" s="925"/>
      <c r="CM11" s="925"/>
      <c r="CN11" s="925">
        <v>0</v>
      </c>
      <c r="CO11" s="925"/>
      <c r="CP11" s="925"/>
      <c r="CQ11" s="925"/>
      <c r="CR11" s="925"/>
      <c r="CS11" s="925"/>
      <c r="CT11" s="925"/>
      <c r="CU11" s="925"/>
      <c r="CV11" s="921">
        <f t="shared" si="2"/>
        <v>317271.54311790271</v>
      </c>
      <c r="CW11" s="921"/>
      <c r="CX11" s="921"/>
      <c r="CY11" s="921"/>
      <c r="CZ11" s="921"/>
      <c r="DA11" s="921"/>
      <c r="DB11" s="921"/>
      <c r="DC11" s="921"/>
      <c r="DD11" s="921"/>
      <c r="DE11" s="926"/>
      <c r="DU11" s="126"/>
    </row>
    <row r="12" spans="1:125" s="3" customFormat="1" ht="23.25" customHeight="1" x14ac:dyDescent="0.2">
      <c r="A12" s="914" t="str">
        <f>+'[1]NómPlantilla (4)ok'!E18</f>
        <v>Auxiliar</v>
      </c>
      <c r="B12" s="915"/>
      <c r="C12" s="915"/>
      <c r="D12" s="915"/>
      <c r="E12" s="915"/>
      <c r="F12" s="915"/>
      <c r="G12" s="915"/>
      <c r="H12" s="915"/>
      <c r="I12" s="915"/>
      <c r="J12" s="915"/>
      <c r="K12" s="915"/>
      <c r="L12" s="915"/>
      <c r="M12" s="915"/>
      <c r="N12" s="915"/>
      <c r="O12" s="916"/>
      <c r="P12" s="917" t="str">
        <f>+'[1]NómPlantilla (4)ok'!F18</f>
        <v>Secretaría General</v>
      </c>
      <c r="Q12" s="917"/>
      <c r="R12" s="917"/>
      <c r="S12" s="917"/>
      <c r="T12" s="917"/>
      <c r="U12" s="917"/>
      <c r="V12" s="917"/>
      <c r="W12" s="917"/>
      <c r="X12" s="917"/>
      <c r="Y12" s="917"/>
      <c r="Z12" s="917"/>
      <c r="AA12" s="917"/>
      <c r="AB12" s="917"/>
      <c r="AC12" s="917"/>
      <c r="AD12" s="918">
        <v>1</v>
      </c>
      <c r="AE12" s="918"/>
      <c r="AF12" s="918"/>
      <c r="AG12" s="919">
        <v>1</v>
      </c>
      <c r="AH12" s="919"/>
      <c r="AI12" s="919"/>
      <c r="AJ12" s="919"/>
      <c r="AK12" s="920">
        <f>+'[1]NómPlantilla (4)ok'!T18</f>
        <v>9609.6668000000009</v>
      </c>
      <c r="AL12" s="920"/>
      <c r="AM12" s="920"/>
      <c r="AN12" s="920"/>
      <c r="AO12" s="920"/>
      <c r="AP12" s="920"/>
      <c r="AQ12" s="921">
        <f>AG12*AK12*12</f>
        <v>115316.00160000002</v>
      </c>
      <c r="AR12" s="921"/>
      <c r="AS12" s="921"/>
      <c r="AT12" s="921"/>
      <c r="AU12" s="921"/>
      <c r="AV12" s="921"/>
      <c r="AW12" s="921"/>
      <c r="AX12" s="921"/>
      <c r="AY12" s="951">
        <v>0</v>
      </c>
      <c r="AZ12" s="952"/>
      <c r="BA12" s="952"/>
      <c r="BB12" s="952"/>
      <c r="BC12" s="952"/>
      <c r="BD12" s="952"/>
      <c r="BE12" s="952"/>
      <c r="BF12" s="953"/>
      <c r="BG12" s="925">
        <f t="shared" si="0"/>
        <v>1579.6747170952704</v>
      </c>
      <c r="BH12" s="925"/>
      <c r="BI12" s="925"/>
      <c r="BJ12" s="925"/>
      <c r="BK12" s="925"/>
      <c r="BL12" s="925"/>
      <c r="BM12" s="925"/>
      <c r="BN12" s="925"/>
      <c r="BO12" s="925">
        <f t="shared" si="1"/>
        <v>15796.747170952705</v>
      </c>
      <c r="BP12" s="925"/>
      <c r="BQ12" s="925"/>
      <c r="BR12" s="925"/>
      <c r="BS12" s="925"/>
      <c r="BT12" s="925"/>
      <c r="BU12" s="925"/>
      <c r="BV12" s="925"/>
      <c r="BW12" s="925">
        <v>0</v>
      </c>
      <c r="BX12" s="925"/>
      <c r="BY12" s="925"/>
      <c r="BZ12" s="925"/>
      <c r="CA12" s="925"/>
      <c r="CB12" s="925"/>
      <c r="CC12" s="925"/>
      <c r="CD12" s="925"/>
      <c r="CE12" s="925">
        <v>0</v>
      </c>
      <c r="CF12" s="925"/>
      <c r="CG12" s="925"/>
      <c r="CH12" s="925"/>
      <c r="CI12" s="925"/>
      <c r="CJ12" s="925"/>
      <c r="CK12" s="925"/>
      <c r="CL12" s="925"/>
      <c r="CM12" s="925"/>
      <c r="CN12" s="925">
        <v>0</v>
      </c>
      <c r="CO12" s="925"/>
      <c r="CP12" s="925"/>
      <c r="CQ12" s="925"/>
      <c r="CR12" s="925"/>
      <c r="CS12" s="925"/>
      <c r="CT12" s="925"/>
      <c r="CU12" s="925"/>
      <c r="CV12" s="921">
        <f>SUM(AQ12:CU12)</f>
        <v>132692.42348804799</v>
      </c>
      <c r="CW12" s="921"/>
      <c r="CX12" s="921"/>
      <c r="CY12" s="921"/>
      <c r="CZ12" s="921"/>
      <c r="DA12" s="921"/>
      <c r="DB12" s="921"/>
      <c r="DC12" s="921"/>
      <c r="DD12" s="921"/>
      <c r="DE12" s="926"/>
    </row>
    <row r="13" spans="1:125" s="3" customFormat="1" ht="23.25" customHeight="1" x14ac:dyDescent="0.2">
      <c r="A13" s="914" t="str">
        <f>+'[1]NómPlantilla (4)ok'!E19</f>
        <v>Auxiliar</v>
      </c>
      <c r="B13" s="915"/>
      <c r="C13" s="915"/>
      <c r="D13" s="915"/>
      <c r="E13" s="915"/>
      <c r="F13" s="915"/>
      <c r="G13" s="915"/>
      <c r="H13" s="915"/>
      <c r="I13" s="915"/>
      <c r="J13" s="915"/>
      <c r="K13" s="915"/>
      <c r="L13" s="915"/>
      <c r="M13" s="915"/>
      <c r="N13" s="915"/>
      <c r="O13" s="916"/>
      <c r="P13" s="917" t="str">
        <f>+'[1]NómPlantilla (4)ok'!F19</f>
        <v>Secretaría General</v>
      </c>
      <c r="Q13" s="917"/>
      <c r="R13" s="917"/>
      <c r="S13" s="917"/>
      <c r="T13" s="917"/>
      <c r="U13" s="917"/>
      <c r="V13" s="917"/>
      <c r="W13" s="917"/>
      <c r="X13" s="917"/>
      <c r="Y13" s="917"/>
      <c r="Z13" s="917"/>
      <c r="AA13" s="917"/>
      <c r="AB13" s="917"/>
      <c r="AC13" s="917"/>
      <c r="AD13" s="918">
        <v>1</v>
      </c>
      <c r="AE13" s="918"/>
      <c r="AF13" s="918"/>
      <c r="AG13" s="919">
        <v>1</v>
      </c>
      <c r="AH13" s="919"/>
      <c r="AI13" s="919"/>
      <c r="AJ13" s="919"/>
      <c r="AK13" s="920">
        <f>+'[1]NómPlantilla (4)ok'!T19</f>
        <v>6401.6668</v>
      </c>
      <c r="AL13" s="920"/>
      <c r="AM13" s="920"/>
      <c r="AN13" s="920"/>
      <c r="AO13" s="920"/>
      <c r="AP13" s="920"/>
      <c r="AQ13" s="921">
        <f t="shared" si="3"/>
        <v>76820.001600000003</v>
      </c>
      <c r="AR13" s="921"/>
      <c r="AS13" s="921"/>
      <c r="AT13" s="921"/>
      <c r="AU13" s="921"/>
      <c r="AV13" s="921"/>
      <c r="AW13" s="921"/>
      <c r="AX13" s="921"/>
      <c r="AY13" s="951">
        <v>0</v>
      </c>
      <c r="AZ13" s="952"/>
      <c r="BA13" s="952"/>
      <c r="BB13" s="952"/>
      <c r="BC13" s="952"/>
      <c r="BD13" s="952"/>
      <c r="BE13" s="952"/>
      <c r="BF13" s="953"/>
      <c r="BG13" s="925">
        <f t="shared" si="0"/>
        <v>1052.3310955202094</v>
      </c>
      <c r="BH13" s="925"/>
      <c r="BI13" s="925"/>
      <c r="BJ13" s="925"/>
      <c r="BK13" s="925"/>
      <c r="BL13" s="925"/>
      <c r="BM13" s="925"/>
      <c r="BN13" s="925"/>
      <c r="BO13" s="925">
        <f t="shared" si="1"/>
        <v>10523.310955202094</v>
      </c>
      <c r="BP13" s="925"/>
      <c r="BQ13" s="925"/>
      <c r="BR13" s="925"/>
      <c r="BS13" s="925"/>
      <c r="BT13" s="925"/>
      <c r="BU13" s="925"/>
      <c r="BV13" s="925"/>
      <c r="BW13" s="925">
        <v>0</v>
      </c>
      <c r="BX13" s="925"/>
      <c r="BY13" s="925"/>
      <c r="BZ13" s="925"/>
      <c r="CA13" s="925"/>
      <c r="CB13" s="925"/>
      <c r="CC13" s="925"/>
      <c r="CD13" s="925"/>
      <c r="CE13" s="925">
        <v>0</v>
      </c>
      <c r="CF13" s="925"/>
      <c r="CG13" s="925"/>
      <c r="CH13" s="925"/>
      <c r="CI13" s="925"/>
      <c r="CJ13" s="925"/>
      <c r="CK13" s="925"/>
      <c r="CL13" s="925"/>
      <c r="CM13" s="925"/>
      <c r="CN13" s="925">
        <v>0</v>
      </c>
      <c r="CO13" s="925"/>
      <c r="CP13" s="925"/>
      <c r="CQ13" s="925"/>
      <c r="CR13" s="925"/>
      <c r="CS13" s="925"/>
      <c r="CT13" s="925"/>
      <c r="CU13" s="925"/>
      <c r="CV13" s="921">
        <f t="shared" si="2"/>
        <v>88395.643650722297</v>
      </c>
      <c r="CW13" s="921"/>
      <c r="CX13" s="921"/>
      <c r="CY13" s="921"/>
      <c r="CZ13" s="921"/>
      <c r="DA13" s="921"/>
      <c r="DB13" s="921"/>
      <c r="DC13" s="921"/>
      <c r="DD13" s="921"/>
      <c r="DE13" s="926"/>
    </row>
    <row r="14" spans="1:125" s="3" customFormat="1" ht="23.25" customHeight="1" x14ac:dyDescent="0.2">
      <c r="A14" s="914" t="str">
        <f>+'[1]NómPlantilla (4)ok'!E20</f>
        <v>Síndico</v>
      </c>
      <c r="B14" s="915"/>
      <c r="C14" s="915"/>
      <c r="D14" s="915"/>
      <c r="E14" s="915"/>
      <c r="F14" s="915"/>
      <c r="G14" s="915"/>
      <c r="H14" s="915"/>
      <c r="I14" s="915"/>
      <c r="J14" s="915"/>
      <c r="K14" s="915"/>
      <c r="L14" s="915"/>
      <c r="M14" s="915"/>
      <c r="N14" s="915"/>
      <c r="O14" s="916"/>
      <c r="P14" s="917" t="str">
        <f>+'[1]NómPlantilla (4)ok'!F20</f>
        <v>Sindicatura</v>
      </c>
      <c r="Q14" s="917"/>
      <c r="R14" s="917"/>
      <c r="S14" s="917"/>
      <c r="T14" s="917"/>
      <c r="U14" s="917"/>
      <c r="V14" s="917"/>
      <c r="W14" s="917"/>
      <c r="X14" s="917"/>
      <c r="Y14" s="917"/>
      <c r="Z14" s="917"/>
      <c r="AA14" s="917"/>
      <c r="AB14" s="917"/>
      <c r="AC14" s="917"/>
      <c r="AD14" s="918">
        <v>1</v>
      </c>
      <c r="AE14" s="918"/>
      <c r="AF14" s="918"/>
      <c r="AG14" s="919">
        <v>1</v>
      </c>
      <c r="AH14" s="919"/>
      <c r="AI14" s="919"/>
      <c r="AJ14" s="919"/>
      <c r="AK14" s="920">
        <f>+'[1]NómPlantilla (4)ok'!T20</f>
        <v>24354</v>
      </c>
      <c r="AL14" s="920"/>
      <c r="AM14" s="920"/>
      <c r="AN14" s="920"/>
      <c r="AO14" s="920"/>
      <c r="AP14" s="920"/>
      <c r="AQ14" s="921">
        <f t="shared" si="3"/>
        <v>292248</v>
      </c>
      <c r="AR14" s="921"/>
      <c r="AS14" s="921"/>
      <c r="AT14" s="921"/>
      <c r="AU14" s="921"/>
      <c r="AV14" s="921"/>
      <c r="AW14" s="921"/>
      <c r="AX14" s="921"/>
      <c r="AY14" s="922">
        <v>0</v>
      </c>
      <c r="AZ14" s="923"/>
      <c r="BA14" s="923"/>
      <c r="BB14" s="923"/>
      <c r="BC14" s="923"/>
      <c r="BD14" s="923"/>
      <c r="BE14" s="923"/>
      <c r="BF14" s="924"/>
      <c r="BG14" s="925">
        <f t="shared" si="0"/>
        <v>4003.4060348625421</v>
      </c>
      <c r="BH14" s="925"/>
      <c r="BI14" s="925"/>
      <c r="BJ14" s="925"/>
      <c r="BK14" s="925"/>
      <c r="BL14" s="925"/>
      <c r="BM14" s="925"/>
      <c r="BN14" s="925"/>
      <c r="BO14" s="925">
        <f t="shared" si="1"/>
        <v>40034.060348625426</v>
      </c>
      <c r="BP14" s="925"/>
      <c r="BQ14" s="925"/>
      <c r="BR14" s="925"/>
      <c r="BS14" s="925"/>
      <c r="BT14" s="925"/>
      <c r="BU14" s="925"/>
      <c r="BV14" s="925"/>
      <c r="BW14" s="925">
        <v>0</v>
      </c>
      <c r="BX14" s="925"/>
      <c r="BY14" s="925"/>
      <c r="BZ14" s="925"/>
      <c r="CA14" s="925"/>
      <c r="CB14" s="925"/>
      <c r="CC14" s="925"/>
      <c r="CD14" s="925"/>
      <c r="CE14" s="925">
        <v>0</v>
      </c>
      <c r="CF14" s="925"/>
      <c r="CG14" s="925"/>
      <c r="CH14" s="925"/>
      <c r="CI14" s="925"/>
      <c r="CJ14" s="925"/>
      <c r="CK14" s="925"/>
      <c r="CL14" s="925"/>
      <c r="CM14" s="925"/>
      <c r="CN14" s="925">
        <v>0</v>
      </c>
      <c r="CO14" s="925"/>
      <c r="CP14" s="925"/>
      <c r="CQ14" s="925"/>
      <c r="CR14" s="925"/>
      <c r="CS14" s="925"/>
      <c r="CT14" s="925"/>
      <c r="CU14" s="925"/>
      <c r="CV14" s="921">
        <f t="shared" si="2"/>
        <v>336285.46638348798</v>
      </c>
      <c r="CW14" s="921"/>
      <c r="CX14" s="921"/>
      <c r="CY14" s="921"/>
      <c r="CZ14" s="921"/>
      <c r="DA14" s="921"/>
      <c r="DB14" s="921"/>
      <c r="DC14" s="921"/>
      <c r="DD14" s="921"/>
      <c r="DE14" s="926"/>
    </row>
    <row r="15" spans="1:125" s="3" customFormat="1" ht="23.25" customHeight="1" x14ac:dyDescent="0.2">
      <c r="A15" s="914" t="str">
        <f>+'[1]NómPlantilla (4)ok'!E21</f>
        <v>Secretaria C</v>
      </c>
      <c r="B15" s="915"/>
      <c r="C15" s="915"/>
      <c r="D15" s="915"/>
      <c r="E15" s="915"/>
      <c r="F15" s="915"/>
      <c r="G15" s="915"/>
      <c r="H15" s="915"/>
      <c r="I15" s="915"/>
      <c r="J15" s="915"/>
      <c r="K15" s="915"/>
      <c r="L15" s="915"/>
      <c r="M15" s="915"/>
      <c r="N15" s="915"/>
      <c r="O15" s="916"/>
      <c r="P15" s="917" t="str">
        <f>+'[1]NómPlantilla (4)ok'!F21</f>
        <v>Sindicatura</v>
      </c>
      <c r="Q15" s="917"/>
      <c r="R15" s="917"/>
      <c r="S15" s="917"/>
      <c r="T15" s="917"/>
      <c r="U15" s="917"/>
      <c r="V15" s="917"/>
      <c r="W15" s="917"/>
      <c r="X15" s="917"/>
      <c r="Y15" s="917"/>
      <c r="Z15" s="917"/>
      <c r="AA15" s="917"/>
      <c r="AB15" s="917"/>
      <c r="AC15" s="917"/>
      <c r="AD15" s="918">
        <v>1</v>
      </c>
      <c r="AE15" s="918"/>
      <c r="AF15" s="918"/>
      <c r="AG15" s="919">
        <v>1</v>
      </c>
      <c r="AH15" s="919"/>
      <c r="AI15" s="919"/>
      <c r="AJ15" s="919"/>
      <c r="AK15" s="920">
        <f>+'[1]NómPlantilla (4)ok'!T21</f>
        <v>10253.3334</v>
      </c>
      <c r="AL15" s="920"/>
      <c r="AM15" s="920"/>
      <c r="AN15" s="920"/>
      <c r="AO15" s="920"/>
      <c r="AP15" s="920"/>
      <c r="AQ15" s="921">
        <f t="shared" si="3"/>
        <v>123040.00079999999</v>
      </c>
      <c r="AR15" s="921"/>
      <c r="AS15" s="921"/>
      <c r="AT15" s="921"/>
      <c r="AU15" s="921"/>
      <c r="AV15" s="921"/>
      <c r="AW15" s="921"/>
      <c r="AX15" s="921"/>
      <c r="AY15" s="922">
        <v>0</v>
      </c>
      <c r="AZ15" s="923"/>
      <c r="BA15" s="923"/>
      <c r="BB15" s="923"/>
      <c r="BC15" s="923"/>
      <c r="BD15" s="923"/>
      <c r="BE15" s="923"/>
      <c r="BF15" s="924"/>
      <c r="BG15" s="925">
        <f t="shared" si="0"/>
        <v>1685.4831572233581</v>
      </c>
      <c r="BH15" s="925"/>
      <c r="BI15" s="925"/>
      <c r="BJ15" s="925"/>
      <c r="BK15" s="925"/>
      <c r="BL15" s="925"/>
      <c r="BM15" s="925"/>
      <c r="BN15" s="925"/>
      <c r="BO15" s="925">
        <f t="shared" si="1"/>
        <v>16854.831572233583</v>
      </c>
      <c r="BP15" s="925"/>
      <c r="BQ15" s="925"/>
      <c r="BR15" s="925"/>
      <c r="BS15" s="925"/>
      <c r="BT15" s="925"/>
      <c r="BU15" s="925"/>
      <c r="BV15" s="925"/>
      <c r="BW15" s="925">
        <v>0</v>
      </c>
      <c r="BX15" s="925"/>
      <c r="BY15" s="925"/>
      <c r="BZ15" s="925"/>
      <c r="CA15" s="925"/>
      <c r="CB15" s="925"/>
      <c r="CC15" s="925"/>
      <c r="CD15" s="925"/>
      <c r="CE15" s="925">
        <v>0</v>
      </c>
      <c r="CF15" s="925"/>
      <c r="CG15" s="925"/>
      <c r="CH15" s="925"/>
      <c r="CI15" s="925"/>
      <c r="CJ15" s="925"/>
      <c r="CK15" s="925"/>
      <c r="CL15" s="925"/>
      <c r="CM15" s="925"/>
      <c r="CN15" s="925">
        <v>0</v>
      </c>
      <c r="CO15" s="925"/>
      <c r="CP15" s="925"/>
      <c r="CQ15" s="925"/>
      <c r="CR15" s="925"/>
      <c r="CS15" s="925"/>
      <c r="CT15" s="925"/>
      <c r="CU15" s="925"/>
      <c r="CV15" s="921">
        <f t="shared" si="2"/>
        <v>141580.31552945694</v>
      </c>
      <c r="CW15" s="921"/>
      <c r="CX15" s="921"/>
      <c r="CY15" s="921"/>
      <c r="CZ15" s="921"/>
      <c r="DA15" s="921"/>
      <c r="DB15" s="921"/>
      <c r="DC15" s="921"/>
      <c r="DD15" s="921"/>
      <c r="DE15" s="926"/>
    </row>
    <row r="16" spans="1:125" s="3" customFormat="1" ht="23.25" customHeight="1" x14ac:dyDescent="0.2">
      <c r="A16" s="914" t="str">
        <f>+'[1]NómPlantilla (4)ok'!E22</f>
        <v>Secretaria</v>
      </c>
      <c r="B16" s="915"/>
      <c r="C16" s="915"/>
      <c r="D16" s="915"/>
      <c r="E16" s="915"/>
      <c r="F16" s="915"/>
      <c r="G16" s="915"/>
      <c r="H16" s="915"/>
      <c r="I16" s="915"/>
      <c r="J16" s="915"/>
      <c r="K16" s="915"/>
      <c r="L16" s="915"/>
      <c r="M16" s="915"/>
      <c r="N16" s="915"/>
      <c r="O16" s="916"/>
      <c r="P16" s="917" t="str">
        <f>+'[1]NómPlantilla (4)ok'!F22</f>
        <v>Promoción Económica</v>
      </c>
      <c r="Q16" s="917"/>
      <c r="R16" s="917"/>
      <c r="S16" s="917"/>
      <c r="T16" s="917"/>
      <c r="U16" s="917"/>
      <c r="V16" s="917"/>
      <c r="W16" s="917"/>
      <c r="X16" s="917"/>
      <c r="Y16" s="917"/>
      <c r="Z16" s="917"/>
      <c r="AA16" s="917"/>
      <c r="AB16" s="917"/>
      <c r="AC16" s="917"/>
      <c r="AD16" s="918">
        <v>1</v>
      </c>
      <c r="AE16" s="918"/>
      <c r="AF16" s="918"/>
      <c r="AG16" s="919">
        <v>1</v>
      </c>
      <c r="AH16" s="919"/>
      <c r="AI16" s="919"/>
      <c r="AJ16" s="919"/>
      <c r="AK16" s="920">
        <f>+'[1]NómPlantilla (4)ok'!T22</f>
        <v>11802.666799999999</v>
      </c>
      <c r="AL16" s="920"/>
      <c r="AM16" s="920"/>
      <c r="AN16" s="920"/>
      <c r="AO16" s="920"/>
      <c r="AP16" s="920"/>
      <c r="AQ16" s="921">
        <f>AG16*AK16*12</f>
        <v>141632.00159999999</v>
      </c>
      <c r="AR16" s="921"/>
      <c r="AS16" s="921"/>
      <c r="AT16" s="921"/>
      <c r="AU16" s="921"/>
      <c r="AV16" s="921"/>
      <c r="AW16" s="921"/>
      <c r="AX16" s="921"/>
      <c r="AY16" s="922">
        <v>0</v>
      </c>
      <c r="AZ16" s="923"/>
      <c r="BA16" s="923"/>
      <c r="BB16" s="923"/>
      <c r="BC16" s="923"/>
      <c r="BD16" s="923"/>
      <c r="BE16" s="923"/>
      <c r="BF16" s="924"/>
      <c r="BG16" s="925">
        <f t="shared" si="0"/>
        <v>1940.1686579039076</v>
      </c>
      <c r="BH16" s="925"/>
      <c r="BI16" s="925"/>
      <c r="BJ16" s="925"/>
      <c r="BK16" s="925"/>
      <c r="BL16" s="925"/>
      <c r="BM16" s="925"/>
      <c r="BN16" s="925"/>
      <c r="BO16" s="925">
        <f t="shared" si="1"/>
        <v>19401.686579039077</v>
      </c>
      <c r="BP16" s="925"/>
      <c r="BQ16" s="925"/>
      <c r="BR16" s="925"/>
      <c r="BS16" s="925"/>
      <c r="BT16" s="925"/>
      <c r="BU16" s="925"/>
      <c r="BV16" s="925"/>
      <c r="BW16" s="925">
        <v>0</v>
      </c>
      <c r="BX16" s="925"/>
      <c r="BY16" s="925"/>
      <c r="BZ16" s="925"/>
      <c r="CA16" s="925"/>
      <c r="CB16" s="925"/>
      <c r="CC16" s="925"/>
      <c r="CD16" s="925"/>
      <c r="CE16" s="925">
        <v>0</v>
      </c>
      <c r="CF16" s="925"/>
      <c r="CG16" s="925"/>
      <c r="CH16" s="925"/>
      <c r="CI16" s="925"/>
      <c r="CJ16" s="925"/>
      <c r="CK16" s="925"/>
      <c r="CL16" s="925"/>
      <c r="CM16" s="925"/>
      <c r="CN16" s="925">
        <v>0</v>
      </c>
      <c r="CO16" s="925"/>
      <c r="CP16" s="925"/>
      <c r="CQ16" s="925"/>
      <c r="CR16" s="925"/>
      <c r="CS16" s="925"/>
      <c r="CT16" s="925"/>
      <c r="CU16" s="925"/>
      <c r="CV16" s="921">
        <f>SUM(AQ16:CU16)</f>
        <v>162973.85683694298</v>
      </c>
      <c r="CW16" s="921"/>
      <c r="CX16" s="921"/>
      <c r="CY16" s="921"/>
      <c r="CZ16" s="921"/>
      <c r="DA16" s="921"/>
      <c r="DB16" s="921"/>
      <c r="DC16" s="921"/>
      <c r="DD16" s="921"/>
      <c r="DE16" s="926"/>
    </row>
    <row r="17" spans="1:125" s="3" customFormat="1" ht="23.25" customHeight="1" x14ac:dyDescent="0.2">
      <c r="A17" s="914" t="str">
        <f>+'[1]NómPlantilla (4)ok'!E23</f>
        <v>Auxiliar contable</v>
      </c>
      <c r="B17" s="915"/>
      <c r="C17" s="915"/>
      <c r="D17" s="915"/>
      <c r="E17" s="915"/>
      <c r="F17" s="915"/>
      <c r="G17" s="915"/>
      <c r="H17" s="915"/>
      <c r="I17" s="915"/>
      <c r="J17" s="915"/>
      <c r="K17" s="915"/>
      <c r="L17" s="915"/>
      <c r="M17" s="915"/>
      <c r="N17" s="915"/>
      <c r="O17" s="916"/>
      <c r="P17" s="917" t="str">
        <f>+'[1]NómPlantilla (4)ok'!F23</f>
        <v>Hacienda Municipal</v>
      </c>
      <c r="Q17" s="917"/>
      <c r="R17" s="917"/>
      <c r="S17" s="917"/>
      <c r="T17" s="917"/>
      <c r="U17" s="917"/>
      <c r="V17" s="917"/>
      <c r="W17" s="917"/>
      <c r="X17" s="917"/>
      <c r="Y17" s="917"/>
      <c r="Z17" s="917"/>
      <c r="AA17" s="917"/>
      <c r="AB17" s="917"/>
      <c r="AC17" s="917"/>
      <c r="AD17" s="918">
        <v>1</v>
      </c>
      <c r="AE17" s="918"/>
      <c r="AF17" s="918"/>
      <c r="AG17" s="919">
        <v>1</v>
      </c>
      <c r="AH17" s="919"/>
      <c r="AI17" s="919"/>
      <c r="AJ17" s="919"/>
      <c r="AK17" s="920">
        <f>+'[1]NómPlantilla (4)ok'!T23</f>
        <v>17327.75</v>
      </c>
      <c r="AL17" s="920"/>
      <c r="AM17" s="920"/>
      <c r="AN17" s="920"/>
      <c r="AO17" s="920"/>
      <c r="AP17" s="920"/>
      <c r="AQ17" s="921">
        <f>AG17*AK17*12</f>
        <v>207933</v>
      </c>
      <c r="AR17" s="921"/>
      <c r="AS17" s="921"/>
      <c r="AT17" s="921"/>
      <c r="AU17" s="921"/>
      <c r="AV17" s="921"/>
      <c r="AW17" s="921"/>
      <c r="AX17" s="921"/>
      <c r="AY17" s="922">
        <v>0</v>
      </c>
      <c r="AZ17" s="923"/>
      <c r="BA17" s="923"/>
      <c r="BB17" s="923"/>
      <c r="BC17" s="923"/>
      <c r="BD17" s="923"/>
      <c r="BE17" s="923"/>
      <c r="BF17" s="924"/>
      <c r="BG17" s="925">
        <f t="shared" si="0"/>
        <v>2848.4035033501441</v>
      </c>
      <c r="BH17" s="925"/>
      <c r="BI17" s="925"/>
      <c r="BJ17" s="925"/>
      <c r="BK17" s="925"/>
      <c r="BL17" s="925"/>
      <c r="BM17" s="925"/>
      <c r="BN17" s="925"/>
      <c r="BO17" s="925">
        <f t="shared" si="1"/>
        <v>28484.035033501441</v>
      </c>
      <c r="BP17" s="925"/>
      <c r="BQ17" s="925"/>
      <c r="BR17" s="925"/>
      <c r="BS17" s="925"/>
      <c r="BT17" s="925"/>
      <c r="BU17" s="925"/>
      <c r="BV17" s="925"/>
      <c r="BW17" s="925">
        <v>0</v>
      </c>
      <c r="BX17" s="925"/>
      <c r="BY17" s="925"/>
      <c r="BZ17" s="925"/>
      <c r="CA17" s="925"/>
      <c r="CB17" s="925"/>
      <c r="CC17" s="925"/>
      <c r="CD17" s="925"/>
      <c r="CE17" s="925">
        <v>0</v>
      </c>
      <c r="CF17" s="925"/>
      <c r="CG17" s="925"/>
      <c r="CH17" s="925"/>
      <c r="CI17" s="925"/>
      <c r="CJ17" s="925"/>
      <c r="CK17" s="925"/>
      <c r="CL17" s="925"/>
      <c r="CM17" s="925"/>
      <c r="CN17" s="925">
        <v>0</v>
      </c>
      <c r="CO17" s="925"/>
      <c r="CP17" s="925"/>
      <c r="CQ17" s="925"/>
      <c r="CR17" s="925"/>
      <c r="CS17" s="925"/>
      <c r="CT17" s="925"/>
      <c r="CU17" s="925"/>
      <c r="CV17" s="921">
        <f>SUM(AQ17:CU17)</f>
        <v>239265.43853685161</v>
      </c>
      <c r="CW17" s="921"/>
      <c r="CX17" s="921"/>
      <c r="CY17" s="921"/>
      <c r="CZ17" s="921"/>
      <c r="DA17" s="921"/>
      <c r="DB17" s="921"/>
      <c r="DC17" s="921"/>
      <c r="DD17" s="921"/>
      <c r="DE17" s="926"/>
    </row>
    <row r="18" spans="1:125" s="3" customFormat="1" ht="23.25" customHeight="1" x14ac:dyDescent="0.2">
      <c r="A18" s="914" t="str">
        <f>+'[1]NómPlantilla (4)ok'!E24</f>
        <v>Auxiliar Administrativo</v>
      </c>
      <c r="B18" s="915"/>
      <c r="C18" s="915"/>
      <c r="D18" s="915"/>
      <c r="E18" s="915"/>
      <c r="F18" s="915"/>
      <c r="G18" s="915"/>
      <c r="H18" s="915"/>
      <c r="I18" s="915"/>
      <c r="J18" s="915"/>
      <c r="K18" s="915"/>
      <c r="L18" s="915"/>
      <c r="M18" s="915"/>
      <c r="N18" s="915"/>
      <c r="O18" s="916"/>
      <c r="P18" s="917" t="str">
        <f>+'[1]NómPlantilla (4)ok'!F24</f>
        <v>Hacienda Municipal</v>
      </c>
      <c r="Q18" s="917"/>
      <c r="R18" s="917"/>
      <c r="S18" s="917"/>
      <c r="T18" s="917"/>
      <c r="U18" s="917"/>
      <c r="V18" s="917"/>
      <c r="W18" s="917"/>
      <c r="X18" s="917"/>
      <c r="Y18" s="917"/>
      <c r="Z18" s="917"/>
      <c r="AA18" s="917"/>
      <c r="AB18" s="917"/>
      <c r="AC18" s="917"/>
      <c r="AD18" s="918">
        <v>1</v>
      </c>
      <c r="AE18" s="918"/>
      <c r="AF18" s="918"/>
      <c r="AG18" s="919">
        <v>1</v>
      </c>
      <c r="AH18" s="919"/>
      <c r="AI18" s="919"/>
      <c r="AJ18" s="919"/>
      <c r="AK18" s="920">
        <f>+'[1]NómPlantilla (4)ok'!T24</f>
        <v>8241.6840000000011</v>
      </c>
      <c r="AL18" s="920"/>
      <c r="AM18" s="920"/>
      <c r="AN18" s="920"/>
      <c r="AO18" s="920"/>
      <c r="AP18" s="920"/>
      <c r="AQ18" s="921">
        <f t="shared" si="3"/>
        <v>98900.208000000013</v>
      </c>
      <c r="AR18" s="921"/>
      <c r="AS18" s="921"/>
      <c r="AT18" s="921"/>
      <c r="AU18" s="921"/>
      <c r="AV18" s="921"/>
      <c r="AW18" s="921"/>
      <c r="AX18" s="921"/>
      <c r="AY18" s="922">
        <v>0</v>
      </c>
      <c r="AZ18" s="923"/>
      <c r="BA18" s="923"/>
      <c r="BB18" s="923"/>
      <c r="BC18" s="923"/>
      <c r="BD18" s="923"/>
      <c r="BE18" s="923"/>
      <c r="BF18" s="924"/>
      <c r="BG18" s="925">
        <f t="shared" si="0"/>
        <v>1354.8003392884152</v>
      </c>
      <c r="BH18" s="925"/>
      <c r="BI18" s="925"/>
      <c r="BJ18" s="925"/>
      <c r="BK18" s="925"/>
      <c r="BL18" s="925"/>
      <c r="BM18" s="925"/>
      <c r="BN18" s="925"/>
      <c r="BO18" s="925">
        <f t="shared" si="1"/>
        <v>13548.003392884151</v>
      </c>
      <c r="BP18" s="925"/>
      <c r="BQ18" s="925"/>
      <c r="BR18" s="925"/>
      <c r="BS18" s="925"/>
      <c r="BT18" s="925"/>
      <c r="BU18" s="925"/>
      <c r="BV18" s="925"/>
      <c r="BW18" s="925">
        <v>0</v>
      </c>
      <c r="BX18" s="925"/>
      <c r="BY18" s="925"/>
      <c r="BZ18" s="925"/>
      <c r="CA18" s="925"/>
      <c r="CB18" s="925"/>
      <c r="CC18" s="925"/>
      <c r="CD18" s="925"/>
      <c r="CE18" s="925">
        <v>0</v>
      </c>
      <c r="CF18" s="925"/>
      <c r="CG18" s="925"/>
      <c r="CH18" s="925"/>
      <c r="CI18" s="925"/>
      <c r="CJ18" s="925"/>
      <c r="CK18" s="925"/>
      <c r="CL18" s="925"/>
      <c r="CM18" s="925"/>
      <c r="CN18" s="925">
        <v>0</v>
      </c>
      <c r="CO18" s="925"/>
      <c r="CP18" s="925"/>
      <c r="CQ18" s="925"/>
      <c r="CR18" s="925"/>
      <c r="CS18" s="925"/>
      <c r="CT18" s="925"/>
      <c r="CU18" s="925"/>
      <c r="CV18" s="921">
        <f t="shared" si="2"/>
        <v>113803.01173217257</v>
      </c>
      <c r="CW18" s="921"/>
      <c r="CX18" s="921"/>
      <c r="CY18" s="921"/>
      <c r="CZ18" s="921"/>
      <c r="DA18" s="921"/>
      <c r="DB18" s="921"/>
      <c r="DC18" s="921"/>
      <c r="DD18" s="921"/>
      <c r="DE18" s="926"/>
    </row>
    <row r="19" spans="1:125" s="3" customFormat="1" ht="23.25" customHeight="1" x14ac:dyDescent="0.2">
      <c r="A19" s="914" t="str">
        <f>+'[1]NómPlantilla (4)ok'!E25</f>
        <v>Oficial del Registro Civil</v>
      </c>
      <c r="B19" s="915"/>
      <c r="C19" s="915"/>
      <c r="D19" s="915"/>
      <c r="E19" s="915"/>
      <c r="F19" s="915"/>
      <c r="G19" s="915"/>
      <c r="H19" s="915"/>
      <c r="I19" s="915"/>
      <c r="J19" s="915"/>
      <c r="K19" s="915"/>
      <c r="L19" s="915"/>
      <c r="M19" s="915"/>
      <c r="N19" s="915"/>
      <c r="O19" s="916"/>
      <c r="P19" s="917" t="str">
        <f>+'[1]NómPlantilla (4)ok'!F25</f>
        <v>Registro Civil</v>
      </c>
      <c r="Q19" s="917"/>
      <c r="R19" s="917"/>
      <c r="S19" s="917"/>
      <c r="T19" s="917"/>
      <c r="U19" s="917"/>
      <c r="V19" s="917"/>
      <c r="W19" s="917"/>
      <c r="X19" s="917"/>
      <c r="Y19" s="917"/>
      <c r="Z19" s="917"/>
      <c r="AA19" s="917"/>
      <c r="AB19" s="917"/>
      <c r="AC19" s="917"/>
      <c r="AD19" s="918">
        <v>1</v>
      </c>
      <c r="AE19" s="918"/>
      <c r="AF19" s="918"/>
      <c r="AG19" s="919">
        <v>1</v>
      </c>
      <c r="AH19" s="919"/>
      <c r="AI19" s="919"/>
      <c r="AJ19" s="919"/>
      <c r="AK19" s="920">
        <f>+'[1]NómPlantilla (4)ok'!T25</f>
        <v>13521</v>
      </c>
      <c r="AL19" s="920"/>
      <c r="AM19" s="920"/>
      <c r="AN19" s="920"/>
      <c r="AO19" s="920"/>
      <c r="AP19" s="920"/>
      <c r="AQ19" s="921">
        <f t="shared" si="3"/>
        <v>162252</v>
      </c>
      <c r="AR19" s="921"/>
      <c r="AS19" s="921"/>
      <c r="AT19" s="921"/>
      <c r="AU19" s="921"/>
      <c r="AV19" s="921"/>
      <c r="AW19" s="921"/>
      <c r="AX19" s="921"/>
      <c r="AY19" s="922">
        <v>0</v>
      </c>
      <c r="AZ19" s="923"/>
      <c r="BA19" s="923"/>
      <c r="BB19" s="923"/>
      <c r="BC19" s="923"/>
      <c r="BD19" s="923"/>
      <c r="BE19" s="923"/>
      <c r="BF19" s="924"/>
      <c r="BG19" s="925">
        <f t="shared" si="0"/>
        <v>2222.6350085150871</v>
      </c>
      <c r="BH19" s="925"/>
      <c r="BI19" s="925"/>
      <c r="BJ19" s="925"/>
      <c r="BK19" s="925"/>
      <c r="BL19" s="925"/>
      <c r="BM19" s="925"/>
      <c r="BN19" s="925"/>
      <c r="BO19" s="925">
        <f t="shared" si="1"/>
        <v>22226.350085150872</v>
      </c>
      <c r="BP19" s="925"/>
      <c r="BQ19" s="925"/>
      <c r="BR19" s="925"/>
      <c r="BS19" s="925"/>
      <c r="BT19" s="925"/>
      <c r="BU19" s="925"/>
      <c r="BV19" s="925"/>
      <c r="BW19" s="925">
        <v>0</v>
      </c>
      <c r="BX19" s="925"/>
      <c r="BY19" s="925"/>
      <c r="BZ19" s="925"/>
      <c r="CA19" s="925"/>
      <c r="CB19" s="925"/>
      <c r="CC19" s="925"/>
      <c r="CD19" s="925"/>
      <c r="CE19" s="925">
        <v>0</v>
      </c>
      <c r="CF19" s="925"/>
      <c r="CG19" s="925"/>
      <c r="CH19" s="925"/>
      <c r="CI19" s="925"/>
      <c r="CJ19" s="925"/>
      <c r="CK19" s="925"/>
      <c r="CL19" s="925"/>
      <c r="CM19" s="925"/>
      <c r="CN19" s="925">
        <v>0</v>
      </c>
      <c r="CO19" s="925"/>
      <c r="CP19" s="925"/>
      <c r="CQ19" s="925"/>
      <c r="CR19" s="925"/>
      <c r="CS19" s="925"/>
      <c r="CT19" s="925"/>
      <c r="CU19" s="925"/>
      <c r="CV19" s="921">
        <f t="shared" si="2"/>
        <v>186700.98509366595</v>
      </c>
      <c r="CW19" s="921"/>
      <c r="CX19" s="921"/>
      <c r="CY19" s="921"/>
      <c r="CZ19" s="921"/>
      <c r="DA19" s="921"/>
      <c r="DB19" s="921"/>
      <c r="DC19" s="921"/>
      <c r="DD19" s="921"/>
      <c r="DE19" s="926"/>
    </row>
    <row r="20" spans="1:125" s="3" customFormat="1" ht="23.25" customHeight="1" x14ac:dyDescent="0.2">
      <c r="A20" s="914" t="str">
        <f>+'[1]NómPlantilla (4)ok'!E26</f>
        <v>Auxiliar</v>
      </c>
      <c r="B20" s="915"/>
      <c r="C20" s="915"/>
      <c r="D20" s="915"/>
      <c r="E20" s="915"/>
      <c r="F20" s="915"/>
      <c r="G20" s="915"/>
      <c r="H20" s="915"/>
      <c r="I20" s="915"/>
      <c r="J20" s="915"/>
      <c r="K20" s="915"/>
      <c r="L20" s="915"/>
      <c r="M20" s="915"/>
      <c r="N20" s="915"/>
      <c r="O20" s="916"/>
      <c r="P20" s="917" t="str">
        <f>+'[1]NómPlantilla (4)ok'!F26</f>
        <v>Registro Civil</v>
      </c>
      <c r="Q20" s="917"/>
      <c r="R20" s="917"/>
      <c r="S20" s="917"/>
      <c r="T20" s="917"/>
      <c r="U20" s="917"/>
      <c r="V20" s="917"/>
      <c r="W20" s="917"/>
      <c r="X20" s="917"/>
      <c r="Y20" s="917"/>
      <c r="Z20" s="917"/>
      <c r="AA20" s="917"/>
      <c r="AB20" s="917"/>
      <c r="AC20" s="917"/>
      <c r="AD20" s="918">
        <v>1</v>
      </c>
      <c r="AE20" s="918"/>
      <c r="AF20" s="918"/>
      <c r="AG20" s="919">
        <v>1</v>
      </c>
      <c r="AH20" s="919"/>
      <c r="AI20" s="919"/>
      <c r="AJ20" s="919"/>
      <c r="AK20" s="920">
        <f>+'[1]NómPlantilla (4)ok'!T26</f>
        <v>9609.6668000000009</v>
      </c>
      <c r="AL20" s="920"/>
      <c r="AM20" s="920"/>
      <c r="AN20" s="920"/>
      <c r="AO20" s="920"/>
      <c r="AP20" s="920"/>
      <c r="AQ20" s="921">
        <f>AG20*AK20*12</f>
        <v>115316.00160000002</v>
      </c>
      <c r="AR20" s="921"/>
      <c r="AS20" s="921"/>
      <c r="AT20" s="921"/>
      <c r="AU20" s="921"/>
      <c r="AV20" s="921"/>
      <c r="AW20" s="921"/>
      <c r="AX20" s="921"/>
      <c r="AY20" s="922">
        <v>0</v>
      </c>
      <c r="AZ20" s="923"/>
      <c r="BA20" s="923"/>
      <c r="BB20" s="923"/>
      <c r="BC20" s="923"/>
      <c r="BD20" s="923"/>
      <c r="BE20" s="923"/>
      <c r="BF20" s="924"/>
      <c r="BG20" s="925">
        <f t="shared" si="0"/>
        <v>1579.6747170952704</v>
      </c>
      <c r="BH20" s="925"/>
      <c r="BI20" s="925"/>
      <c r="BJ20" s="925"/>
      <c r="BK20" s="925"/>
      <c r="BL20" s="925"/>
      <c r="BM20" s="925"/>
      <c r="BN20" s="925"/>
      <c r="BO20" s="925">
        <f t="shared" si="1"/>
        <v>15796.747170952705</v>
      </c>
      <c r="BP20" s="925"/>
      <c r="BQ20" s="925"/>
      <c r="BR20" s="925"/>
      <c r="BS20" s="925"/>
      <c r="BT20" s="925"/>
      <c r="BU20" s="925"/>
      <c r="BV20" s="925"/>
      <c r="BW20" s="925">
        <v>0</v>
      </c>
      <c r="BX20" s="925"/>
      <c r="BY20" s="925"/>
      <c r="BZ20" s="925"/>
      <c r="CA20" s="925"/>
      <c r="CB20" s="925"/>
      <c r="CC20" s="925"/>
      <c r="CD20" s="925"/>
      <c r="CE20" s="925">
        <v>0</v>
      </c>
      <c r="CF20" s="925"/>
      <c r="CG20" s="925"/>
      <c r="CH20" s="925"/>
      <c r="CI20" s="925"/>
      <c r="CJ20" s="925"/>
      <c r="CK20" s="925"/>
      <c r="CL20" s="925"/>
      <c r="CM20" s="925"/>
      <c r="CN20" s="925">
        <v>0</v>
      </c>
      <c r="CO20" s="925"/>
      <c r="CP20" s="925"/>
      <c r="CQ20" s="925"/>
      <c r="CR20" s="925"/>
      <c r="CS20" s="925"/>
      <c r="CT20" s="925"/>
      <c r="CU20" s="925"/>
      <c r="CV20" s="921">
        <f>SUM(AQ20:CU20)</f>
        <v>132692.42348804799</v>
      </c>
      <c r="CW20" s="921"/>
      <c r="CX20" s="921"/>
      <c r="CY20" s="921"/>
      <c r="CZ20" s="921"/>
      <c r="DA20" s="921"/>
      <c r="DB20" s="921"/>
      <c r="DC20" s="921"/>
      <c r="DD20" s="921"/>
      <c r="DE20" s="926"/>
    </row>
    <row r="21" spans="1:125" s="3" customFormat="1" ht="23.25" customHeight="1" x14ac:dyDescent="0.2">
      <c r="A21" s="914" t="str">
        <f>+'[1]NómPlantilla (4)ok'!E27</f>
        <v>Auxiliar</v>
      </c>
      <c r="B21" s="915"/>
      <c r="C21" s="915"/>
      <c r="D21" s="915"/>
      <c r="E21" s="915"/>
      <c r="F21" s="915"/>
      <c r="G21" s="915"/>
      <c r="H21" s="915"/>
      <c r="I21" s="915"/>
      <c r="J21" s="915"/>
      <c r="K21" s="915"/>
      <c r="L21" s="915"/>
      <c r="M21" s="915"/>
      <c r="N21" s="915"/>
      <c r="O21" s="916"/>
      <c r="P21" s="917" t="str">
        <f>+'[1]NómPlantilla (4)ok'!F27</f>
        <v>Registro Civil</v>
      </c>
      <c r="Q21" s="917"/>
      <c r="R21" s="917"/>
      <c r="S21" s="917"/>
      <c r="T21" s="917"/>
      <c r="U21" s="917"/>
      <c r="V21" s="917"/>
      <c r="W21" s="917"/>
      <c r="X21" s="917"/>
      <c r="Y21" s="917"/>
      <c r="Z21" s="917"/>
      <c r="AA21" s="917"/>
      <c r="AB21" s="917"/>
      <c r="AC21" s="917"/>
      <c r="AD21" s="918">
        <v>1</v>
      </c>
      <c r="AE21" s="918"/>
      <c r="AF21" s="918"/>
      <c r="AG21" s="919">
        <v>1</v>
      </c>
      <c r="AH21" s="919"/>
      <c r="AI21" s="919"/>
      <c r="AJ21" s="919"/>
      <c r="AK21" s="920">
        <f>+'[1]NómPlantilla (4)ok'!T27</f>
        <v>9609.6668000000009</v>
      </c>
      <c r="AL21" s="920"/>
      <c r="AM21" s="920"/>
      <c r="AN21" s="920"/>
      <c r="AO21" s="920"/>
      <c r="AP21" s="920"/>
      <c r="AQ21" s="921">
        <f t="shared" si="3"/>
        <v>115316.00160000002</v>
      </c>
      <c r="AR21" s="921"/>
      <c r="AS21" s="921"/>
      <c r="AT21" s="921"/>
      <c r="AU21" s="921"/>
      <c r="AV21" s="921"/>
      <c r="AW21" s="921"/>
      <c r="AX21" s="921"/>
      <c r="AY21" s="922">
        <v>0</v>
      </c>
      <c r="AZ21" s="923"/>
      <c r="BA21" s="923"/>
      <c r="BB21" s="923"/>
      <c r="BC21" s="923"/>
      <c r="BD21" s="923"/>
      <c r="BE21" s="923"/>
      <c r="BF21" s="924"/>
      <c r="BG21" s="925">
        <f t="shared" si="0"/>
        <v>1579.6747170952704</v>
      </c>
      <c r="BH21" s="925"/>
      <c r="BI21" s="925"/>
      <c r="BJ21" s="925"/>
      <c r="BK21" s="925"/>
      <c r="BL21" s="925"/>
      <c r="BM21" s="925"/>
      <c r="BN21" s="925"/>
      <c r="BO21" s="925">
        <f t="shared" si="1"/>
        <v>15796.747170952705</v>
      </c>
      <c r="BP21" s="925"/>
      <c r="BQ21" s="925"/>
      <c r="BR21" s="925"/>
      <c r="BS21" s="925"/>
      <c r="BT21" s="925"/>
      <c r="BU21" s="925"/>
      <c r="BV21" s="925"/>
      <c r="BW21" s="925">
        <v>0</v>
      </c>
      <c r="BX21" s="925"/>
      <c r="BY21" s="925"/>
      <c r="BZ21" s="925"/>
      <c r="CA21" s="925"/>
      <c r="CB21" s="925"/>
      <c r="CC21" s="925"/>
      <c r="CD21" s="925"/>
      <c r="CE21" s="925">
        <v>0</v>
      </c>
      <c r="CF21" s="925"/>
      <c r="CG21" s="925"/>
      <c r="CH21" s="925"/>
      <c r="CI21" s="925"/>
      <c r="CJ21" s="925"/>
      <c r="CK21" s="925"/>
      <c r="CL21" s="925"/>
      <c r="CM21" s="925"/>
      <c r="CN21" s="925">
        <v>0</v>
      </c>
      <c r="CO21" s="925"/>
      <c r="CP21" s="925"/>
      <c r="CQ21" s="925"/>
      <c r="CR21" s="925"/>
      <c r="CS21" s="925"/>
      <c r="CT21" s="925"/>
      <c r="CU21" s="925"/>
      <c r="CV21" s="921">
        <f t="shared" si="2"/>
        <v>132692.42348804799</v>
      </c>
      <c r="CW21" s="921"/>
      <c r="CX21" s="921"/>
      <c r="CY21" s="921"/>
      <c r="CZ21" s="921"/>
      <c r="DA21" s="921"/>
      <c r="DB21" s="921"/>
      <c r="DC21" s="921"/>
      <c r="DD21" s="921"/>
      <c r="DE21" s="926"/>
    </row>
    <row r="22" spans="1:125" s="3" customFormat="1" ht="23.25" customHeight="1" x14ac:dyDescent="0.2">
      <c r="A22" s="914" t="str">
        <f>+'[1]NómPlantilla (4)ok'!E28</f>
        <v>Oficial del Registro Civil (Zacatongo)</v>
      </c>
      <c r="B22" s="915"/>
      <c r="C22" s="915"/>
      <c r="D22" s="915"/>
      <c r="E22" s="915"/>
      <c r="F22" s="915"/>
      <c r="G22" s="915"/>
      <c r="H22" s="915"/>
      <c r="I22" s="915"/>
      <c r="J22" s="915"/>
      <c r="K22" s="915"/>
      <c r="L22" s="915"/>
      <c r="M22" s="915"/>
      <c r="N22" s="915"/>
      <c r="O22" s="916"/>
      <c r="P22" s="917" t="str">
        <f>+'[1]NómPlantilla (4)ok'!F28</f>
        <v>Registro Civil</v>
      </c>
      <c r="Q22" s="917"/>
      <c r="R22" s="917"/>
      <c r="S22" s="917"/>
      <c r="T22" s="917"/>
      <c r="U22" s="917"/>
      <c r="V22" s="917"/>
      <c r="W22" s="917"/>
      <c r="X22" s="917"/>
      <c r="Y22" s="917"/>
      <c r="Z22" s="917"/>
      <c r="AA22" s="917"/>
      <c r="AB22" s="917"/>
      <c r="AC22" s="917"/>
      <c r="AD22" s="918">
        <v>1</v>
      </c>
      <c r="AE22" s="918"/>
      <c r="AF22" s="918"/>
      <c r="AG22" s="919">
        <v>1</v>
      </c>
      <c r="AH22" s="919"/>
      <c r="AI22" s="919"/>
      <c r="AJ22" s="919"/>
      <c r="AK22" s="920">
        <f>+'[1]NómPlantilla (4)ok'!T28</f>
        <v>4248.4168</v>
      </c>
      <c r="AL22" s="920"/>
      <c r="AM22" s="920"/>
      <c r="AN22" s="920"/>
      <c r="AO22" s="920"/>
      <c r="AP22" s="920"/>
      <c r="AQ22" s="921">
        <f t="shared" si="3"/>
        <v>50981.001600000003</v>
      </c>
      <c r="AR22" s="921"/>
      <c r="AS22" s="921"/>
      <c r="AT22" s="921"/>
      <c r="AU22" s="921"/>
      <c r="AV22" s="921"/>
      <c r="AW22" s="921"/>
      <c r="AX22" s="921"/>
      <c r="AY22" s="922">
        <v>0</v>
      </c>
      <c r="AZ22" s="923"/>
      <c r="BA22" s="923"/>
      <c r="BB22" s="923"/>
      <c r="BC22" s="923"/>
      <c r="BD22" s="923"/>
      <c r="BE22" s="923"/>
      <c r="BF22" s="924"/>
      <c r="BG22" s="925">
        <f t="shared" si="0"/>
        <v>698.37141560858208</v>
      </c>
      <c r="BH22" s="925"/>
      <c r="BI22" s="925"/>
      <c r="BJ22" s="925"/>
      <c r="BK22" s="925"/>
      <c r="BL22" s="925"/>
      <c r="BM22" s="925"/>
      <c r="BN22" s="925"/>
      <c r="BO22" s="925">
        <f t="shared" si="1"/>
        <v>6983.7141560858217</v>
      </c>
      <c r="BP22" s="925"/>
      <c r="BQ22" s="925"/>
      <c r="BR22" s="925"/>
      <c r="BS22" s="925"/>
      <c r="BT22" s="925"/>
      <c r="BU22" s="925"/>
      <c r="BV22" s="925"/>
      <c r="BW22" s="925">
        <v>0</v>
      </c>
      <c r="BX22" s="925"/>
      <c r="BY22" s="925"/>
      <c r="BZ22" s="925"/>
      <c r="CA22" s="925"/>
      <c r="CB22" s="925"/>
      <c r="CC22" s="925"/>
      <c r="CD22" s="925"/>
      <c r="CE22" s="925">
        <v>0</v>
      </c>
      <c r="CF22" s="925"/>
      <c r="CG22" s="925"/>
      <c r="CH22" s="925"/>
      <c r="CI22" s="925"/>
      <c r="CJ22" s="925"/>
      <c r="CK22" s="925"/>
      <c r="CL22" s="925"/>
      <c r="CM22" s="925"/>
      <c r="CN22" s="925">
        <v>0</v>
      </c>
      <c r="CO22" s="925"/>
      <c r="CP22" s="925"/>
      <c r="CQ22" s="925"/>
      <c r="CR22" s="925"/>
      <c r="CS22" s="925"/>
      <c r="CT22" s="925"/>
      <c r="CU22" s="925"/>
      <c r="CV22" s="921">
        <f t="shared" si="2"/>
        <v>58663.087171694409</v>
      </c>
      <c r="CW22" s="921"/>
      <c r="CX22" s="921"/>
      <c r="CY22" s="921"/>
      <c r="CZ22" s="921"/>
      <c r="DA22" s="921"/>
      <c r="DB22" s="921"/>
      <c r="DC22" s="921"/>
      <c r="DD22" s="921"/>
      <c r="DE22" s="926"/>
    </row>
    <row r="23" spans="1:125" s="3" customFormat="1" ht="23.25" customHeight="1" x14ac:dyDescent="0.2">
      <c r="A23" s="914" t="str">
        <f>+'[1]NómPlantilla (4)ok'!E29</f>
        <v>Oficial del Registro Civil (Navidad)</v>
      </c>
      <c r="B23" s="915"/>
      <c r="C23" s="915"/>
      <c r="D23" s="915"/>
      <c r="E23" s="915"/>
      <c r="F23" s="915"/>
      <c r="G23" s="915"/>
      <c r="H23" s="915"/>
      <c r="I23" s="915"/>
      <c r="J23" s="915"/>
      <c r="K23" s="915"/>
      <c r="L23" s="915"/>
      <c r="M23" s="915"/>
      <c r="N23" s="915"/>
      <c r="O23" s="916"/>
      <c r="P23" s="917" t="str">
        <f>+'[1]NómPlantilla (4)ok'!F29</f>
        <v>Registro Civil</v>
      </c>
      <c r="Q23" s="917"/>
      <c r="R23" s="917"/>
      <c r="S23" s="917"/>
      <c r="T23" s="917"/>
      <c r="U23" s="917"/>
      <c r="V23" s="917"/>
      <c r="W23" s="917"/>
      <c r="X23" s="917"/>
      <c r="Y23" s="917"/>
      <c r="Z23" s="917"/>
      <c r="AA23" s="917"/>
      <c r="AB23" s="917"/>
      <c r="AC23" s="917"/>
      <c r="AD23" s="918">
        <v>1</v>
      </c>
      <c r="AE23" s="918"/>
      <c r="AF23" s="918"/>
      <c r="AG23" s="919">
        <v>1</v>
      </c>
      <c r="AH23" s="919"/>
      <c r="AI23" s="919"/>
      <c r="AJ23" s="919"/>
      <c r="AK23" s="920">
        <f>+'[1]NómPlantilla (4)ok'!T29</f>
        <v>5227.1668</v>
      </c>
      <c r="AL23" s="920"/>
      <c r="AM23" s="920"/>
      <c r="AN23" s="920"/>
      <c r="AO23" s="920"/>
      <c r="AP23" s="920"/>
      <c r="AQ23" s="921">
        <f t="shared" si="3"/>
        <v>62726.001600000003</v>
      </c>
      <c r="AR23" s="921"/>
      <c r="AS23" s="921"/>
      <c r="AT23" s="921"/>
      <c r="AU23" s="921"/>
      <c r="AV23" s="921"/>
      <c r="AW23" s="921"/>
      <c r="AX23" s="921"/>
      <c r="AY23" s="922">
        <v>0</v>
      </c>
      <c r="AZ23" s="923"/>
      <c r="BA23" s="923"/>
      <c r="BB23" s="923"/>
      <c r="BC23" s="923"/>
      <c r="BD23" s="923"/>
      <c r="BE23" s="923"/>
      <c r="BF23" s="924"/>
      <c r="BG23" s="925">
        <f t="shared" si="0"/>
        <v>859.26217920477643</v>
      </c>
      <c r="BH23" s="925"/>
      <c r="BI23" s="925"/>
      <c r="BJ23" s="925"/>
      <c r="BK23" s="925"/>
      <c r="BL23" s="925"/>
      <c r="BM23" s="925"/>
      <c r="BN23" s="925"/>
      <c r="BO23" s="925">
        <f t="shared" si="1"/>
        <v>8592.6217920477648</v>
      </c>
      <c r="BP23" s="925"/>
      <c r="BQ23" s="925"/>
      <c r="BR23" s="925"/>
      <c r="BS23" s="925"/>
      <c r="BT23" s="925"/>
      <c r="BU23" s="925"/>
      <c r="BV23" s="925"/>
      <c r="BW23" s="925">
        <v>0</v>
      </c>
      <c r="BX23" s="925"/>
      <c r="BY23" s="925"/>
      <c r="BZ23" s="925"/>
      <c r="CA23" s="925"/>
      <c r="CB23" s="925"/>
      <c r="CC23" s="925"/>
      <c r="CD23" s="925"/>
      <c r="CE23" s="925">
        <v>0</v>
      </c>
      <c r="CF23" s="925"/>
      <c r="CG23" s="925"/>
      <c r="CH23" s="925"/>
      <c r="CI23" s="925"/>
      <c r="CJ23" s="925"/>
      <c r="CK23" s="925"/>
      <c r="CL23" s="925"/>
      <c r="CM23" s="925"/>
      <c r="CN23" s="925">
        <v>0</v>
      </c>
      <c r="CO23" s="925"/>
      <c r="CP23" s="925"/>
      <c r="CQ23" s="925"/>
      <c r="CR23" s="925"/>
      <c r="CS23" s="925"/>
      <c r="CT23" s="925"/>
      <c r="CU23" s="925"/>
      <c r="CV23" s="921">
        <f t="shared" si="2"/>
        <v>72177.885571252555</v>
      </c>
      <c r="CW23" s="921"/>
      <c r="CX23" s="921"/>
      <c r="CY23" s="921"/>
      <c r="CZ23" s="921"/>
      <c r="DA23" s="921"/>
      <c r="DB23" s="921"/>
      <c r="DC23" s="921"/>
      <c r="DD23" s="921"/>
      <c r="DE23" s="926"/>
    </row>
    <row r="24" spans="1:125" s="3" customFormat="1" ht="23.25" customHeight="1" x14ac:dyDescent="0.2">
      <c r="A24" s="914" t="str">
        <f>+'[1]NómPlantilla (4)ok'!E30</f>
        <v>Director Casa de la Cultura</v>
      </c>
      <c r="B24" s="915"/>
      <c r="C24" s="915"/>
      <c r="D24" s="915"/>
      <c r="E24" s="915"/>
      <c r="F24" s="915"/>
      <c r="G24" s="915"/>
      <c r="H24" s="915"/>
      <c r="I24" s="915"/>
      <c r="J24" s="915"/>
      <c r="K24" s="915"/>
      <c r="L24" s="915"/>
      <c r="M24" s="915"/>
      <c r="N24" s="915"/>
      <c r="O24" s="916"/>
      <c r="P24" s="917" t="str">
        <f>+'[1]NómPlantilla (4)ok'!F30</f>
        <v>Casa de la Cultura</v>
      </c>
      <c r="Q24" s="917"/>
      <c r="R24" s="917"/>
      <c r="S24" s="917"/>
      <c r="T24" s="917"/>
      <c r="U24" s="917"/>
      <c r="V24" s="917"/>
      <c r="W24" s="917"/>
      <c r="X24" s="917"/>
      <c r="Y24" s="917"/>
      <c r="Z24" s="917"/>
      <c r="AA24" s="917"/>
      <c r="AB24" s="917"/>
      <c r="AC24" s="917"/>
      <c r="AD24" s="918">
        <v>1</v>
      </c>
      <c r="AE24" s="918"/>
      <c r="AF24" s="918"/>
      <c r="AG24" s="919">
        <v>1</v>
      </c>
      <c r="AH24" s="919"/>
      <c r="AI24" s="919"/>
      <c r="AJ24" s="919"/>
      <c r="AK24" s="920">
        <f>+'[1]NómPlantilla (4)ok'!T30</f>
        <v>17063.001</v>
      </c>
      <c r="AL24" s="920"/>
      <c r="AM24" s="920"/>
      <c r="AN24" s="920"/>
      <c r="AO24" s="920"/>
      <c r="AP24" s="920"/>
      <c r="AQ24" s="921">
        <f t="shared" si="3"/>
        <v>204756.01199999999</v>
      </c>
      <c r="AR24" s="921"/>
      <c r="AS24" s="921"/>
      <c r="AT24" s="921"/>
      <c r="AU24" s="921"/>
      <c r="AV24" s="921"/>
      <c r="AW24" s="921"/>
      <c r="AX24" s="921"/>
      <c r="AY24" s="922">
        <v>0</v>
      </c>
      <c r="AZ24" s="923"/>
      <c r="BA24" s="923"/>
      <c r="BB24" s="923"/>
      <c r="BC24" s="923"/>
      <c r="BD24" s="923"/>
      <c r="BE24" s="923"/>
      <c r="BF24" s="924"/>
      <c r="BG24" s="925">
        <f t="shared" si="0"/>
        <v>2804.8830244011497</v>
      </c>
      <c r="BH24" s="925"/>
      <c r="BI24" s="925"/>
      <c r="BJ24" s="925"/>
      <c r="BK24" s="925"/>
      <c r="BL24" s="925"/>
      <c r="BM24" s="925"/>
      <c r="BN24" s="925"/>
      <c r="BO24" s="925">
        <f t="shared" si="1"/>
        <v>28048.830244011497</v>
      </c>
      <c r="BP24" s="925"/>
      <c r="BQ24" s="925"/>
      <c r="BR24" s="925"/>
      <c r="BS24" s="925"/>
      <c r="BT24" s="925"/>
      <c r="BU24" s="925"/>
      <c r="BV24" s="925"/>
      <c r="BW24" s="925">
        <v>0</v>
      </c>
      <c r="BX24" s="925"/>
      <c r="BY24" s="925"/>
      <c r="BZ24" s="925"/>
      <c r="CA24" s="925"/>
      <c r="CB24" s="925"/>
      <c r="CC24" s="925"/>
      <c r="CD24" s="925"/>
      <c r="CE24" s="925">
        <v>0</v>
      </c>
      <c r="CF24" s="925"/>
      <c r="CG24" s="925"/>
      <c r="CH24" s="925"/>
      <c r="CI24" s="925"/>
      <c r="CJ24" s="925"/>
      <c r="CK24" s="925"/>
      <c r="CL24" s="925"/>
      <c r="CM24" s="925"/>
      <c r="CN24" s="925">
        <v>0</v>
      </c>
      <c r="CO24" s="925"/>
      <c r="CP24" s="925"/>
      <c r="CQ24" s="925"/>
      <c r="CR24" s="925"/>
      <c r="CS24" s="925"/>
      <c r="CT24" s="925"/>
      <c r="CU24" s="925"/>
      <c r="CV24" s="921">
        <f t="shared" si="2"/>
        <v>235609.72526841264</v>
      </c>
      <c r="CW24" s="921"/>
      <c r="CX24" s="921"/>
      <c r="CY24" s="921"/>
      <c r="CZ24" s="921"/>
      <c r="DA24" s="921"/>
      <c r="DB24" s="921"/>
      <c r="DC24" s="921"/>
      <c r="DD24" s="921"/>
      <c r="DE24" s="926"/>
      <c r="DU24" s="125"/>
    </row>
    <row r="25" spans="1:125" s="3" customFormat="1" ht="23.25" customHeight="1" x14ac:dyDescent="0.2">
      <c r="A25" s="914" t="str">
        <f>+'[1]NómPlantilla (4)ok'!E31</f>
        <v>Técnico de Audio e Iluminación</v>
      </c>
      <c r="B25" s="915"/>
      <c r="C25" s="915"/>
      <c r="D25" s="915"/>
      <c r="E25" s="915"/>
      <c r="F25" s="915"/>
      <c r="G25" s="915"/>
      <c r="H25" s="915"/>
      <c r="I25" s="915"/>
      <c r="J25" s="915"/>
      <c r="K25" s="915"/>
      <c r="L25" s="915"/>
      <c r="M25" s="915"/>
      <c r="N25" s="915"/>
      <c r="O25" s="916"/>
      <c r="P25" s="917" t="str">
        <f>+'[1]NómPlantilla (4)ok'!F31</f>
        <v>Casa de la Cultura</v>
      </c>
      <c r="Q25" s="917"/>
      <c r="R25" s="917"/>
      <c r="S25" s="917"/>
      <c r="T25" s="917"/>
      <c r="U25" s="917"/>
      <c r="V25" s="917"/>
      <c r="W25" s="917"/>
      <c r="X25" s="917"/>
      <c r="Y25" s="917"/>
      <c r="Z25" s="917"/>
      <c r="AA25" s="917"/>
      <c r="AB25" s="917"/>
      <c r="AC25" s="917"/>
      <c r="AD25" s="918">
        <v>1</v>
      </c>
      <c r="AE25" s="918"/>
      <c r="AF25" s="918"/>
      <c r="AG25" s="919">
        <v>1</v>
      </c>
      <c r="AH25" s="919"/>
      <c r="AI25" s="919"/>
      <c r="AJ25" s="919"/>
      <c r="AK25" s="920">
        <f>+'[1]NómPlantilla (4)ok'!T31</f>
        <v>8834.4167999999991</v>
      </c>
      <c r="AL25" s="920"/>
      <c r="AM25" s="920"/>
      <c r="AN25" s="920"/>
      <c r="AO25" s="920"/>
      <c r="AP25" s="920"/>
      <c r="AQ25" s="921">
        <f t="shared" si="3"/>
        <v>106013.00159999999</v>
      </c>
      <c r="AR25" s="921"/>
      <c r="AS25" s="921"/>
      <c r="AT25" s="921"/>
      <c r="AU25" s="921"/>
      <c r="AV25" s="921"/>
      <c r="AW25" s="921"/>
      <c r="AX25" s="921"/>
      <c r="AY25" s="922">
        <v>0</v>
      </c>
      <c r="AZ25" s="923"/>
      <c r="BA25" s="923"/>
      <c r="BB25" s="923"/>
      <c r="BC25" s="923"/>
      <c r="BD25" s="923"/>
      <c r="BE25" s="923"/>
      <c r="BF25" s="924"/>
      <c r="BG25" s="925">
        <f t="shared" si="0"/>
        <v>1452.2360816133296</v>
      </c>
      <c r="BH25" s="925"/>
      <c r="BI25" s="925"/>
      <c r="BJ25" s="925"/>
      <c r="BK25" s="925"/>
      <c r="BL25" s="925"/>
      <c r="BM25" s="925"/>
      <c r="BN25" s="925"/>
      <c r="BO25" s="925">
        <f t="shared" si="1"/>
        <v>14522.360816133294</v>
      </c>
      <c r="BP25" s="925"/>
      <c r="BQ25" s="925"/>
      <c r="BR25" s="925"/>
      <c r="BS25" s="925"/>
      <c r="BT25" s="925"/>
      <c r="BU25" s="925"/>
      <c r="BV25" s="925"/>
      <c r="BW25" s="925">
        <v>0</v>
      </c>
      <c r="BX25" s="925"/>
      <c r="BY25" s="925"/>
      <c r="BZ25" s="925"/>
      <c r="CA25" s="925"/>
      <c r="CB25" s="925"/>
      <c r="CC25" s="925"/>
      <c r="CD25" s="925"/>
      <c r="CE25" s="925">
        <v>0</v>
      </c>
      <c r="CF25" s="925"/>
      <c r="CG25" s="925"/>
      <c r="CH25" s="925"/>
      <c r="CI25" s="925"/>
      <c r="CJ25" s="925"/>
      <c r="CK25" s="925"/>
      <c r="CL25" s="925"/>
      <c r="CM25" s="925"/>
      <c r="CN25" s="925">
        <v>0</v>
      </c>
      <c r="CO25" s="925"/>
      <c r="CP25" s="925"/>
      <c r="CQ25" s="925"/>
      <c r="CR25" s="925"/>
      <c r="CS25" s="925"/>
      <c r="CT25" s="925"/>
      <c r="CU25" s="925"/>
      <c r="CV25" s="921">
        <f t="shared" si="2"/>
        <v>121987.59849774661</v>
      </c>
      <c r="CW25" s="921"/>
      <c r="CX25" s="921"/>
      <c r="CY25" s="921"/>
      <c r="CZ25" s="921"/>
      <c r="DA25" s="921"/>
      <c r="DB25" s="921"/>
      <c r="DC25" s="921"/>
      <c r="DD25" s="921"/>
      <c r="DE25" s="926"/>
    </row>
    <row r="26" spans="1:125" s="3" customFormat="1" ht="23.25" customHeight="1" x14ac:dyDescent="0.2">
      <c r="A26" s="914" t="str">
        <f>+'[1]NómPlantilla (4)ok'!E32</f>
        <v>Auxiliar "C" Casa Cultura</v>
      </c>
      <c r="B26" s="915"/>
      <c r="C26" s="915"/>
      <c r="D26" s="915"/>
      <c r="E26" s="915"/>
      <c r="F26" s="915"/>
      <c r="G26" s="915"/>
      <c r="H26" s="915"/>
      <c r="I26" s="915"/>
      <c r="J26" s="915"/>
      <c r="K26" s="915"/>
      <c r="L26" s="915"/>
      <c r="M26" s="915"/>
      <c r="N26" s="915"/>
      <c r="O26" s="916"/>
      <c r="P26" s="917" t="str">
        <f>+'[1]NómPlantilla (4)ok'!F32</f>
        <v>Casa de la Cultura</v>
      </c>
      <c r="Q26" s="917"/>
      <c r="R26" s="917"/>
      <c r="S26" s="917"/>
      <c r="T26" s="917"/>
      <c r="U26" s="917"/>
      <c r="V26" s="917"/>
      <c r="W26" s="917"/>
      <c r="X26" s="917"/>
      <c r="Y26" s="917"/>
      <c r="Z26" s="917"/>
      <c r="AA26" s="917"/>
      <c r="AB26" s="917"/>
      <c r="AC26" s="917"/>
      <c r="AD26" s="918">
        <v>1</v>
      </c>
      <c r="AE26" s="918"/>
      <c r="AF26" s="918"/>
      <c r="AG26" s="919">
        <v>1</v>
      </c>
      <c r="AH26" s="919"/>
      <c r="AI26" s="919"/>
      <c r="AJ26" s="919"/>
      <c r="AK26" s="920">
        <f>+'[1]NómPlantilla (4)ok'!T32</f>
        <v>6994.9168</v>
      </c>
      <c r="AL26" s="920"/>
      <c r="AM26" s="920"/>
      <c r="AN26" s="920"/>
      <c r="AO26" s="920"/>
      <c r="AP26" s="920"/>
      <c r="AQ26" s="921">
        <f t="shared" si="3"/>
        <v>83939.001600000003</v>
      </c>
      <c r="AR26" s="921"/>
      <c r="AS26" s="921"/>
      <c r="AT26" s="921"/>
      <c r="AU26" s="921"/>
      <c r="AV26" s="921"/>
      <c r="AW26" s="921"/>
      <c r="AX26" s="921"/>
      <c r="AY26" s="922">
        <v>0</v>
      </c>
      <c r="AZ26" s="923"/>
      <c r="BA26" s="923"/>
      <c r="BB26" s="923"/>
      <c r="BC26" s="923"/>
      <c r="BD26" s="923"/>
      <c r="BE26" s="923"/>
      <c r="BF26" s="924"/>
      <c r="BG26" s="925">
        <f t="shared" si="0"/>
        <v>1149.85185720955</v>
      </c>
      <c r="BH26" s="925"/>
      <c r="BI26" s="925"/>
      <c r="BJ26" s="925"/>
      <c r="BK26" s="925"/>
      <c r="BL26" s="925"/>
      <c r="BM26" s="925"/>
      <c r="BN26" s="925"/>
      <c r="BO26" s="925">
        <f t="shared" si="1"/>
        <v>11498.5185720955</v>
      </c>
      <c r="BP26" s="925"/>
      <c r="BQ26" s="925"/>
      <c r="BR26" s="925"/>
      <c r="BS26" s="925"/>
      <c r="BT26" s="925"/>
      <c r="BU26" s="925"/>
      <c r="BV26" s="925"/>
      <c r="BW26" s="925">
        <v>0</v>
      </c>
      <c r="BX26" s="925"/>
      <c r="BY26" s="925"/>
      <c r="BZ26" s="925"/>
      <c r="CA26" s="925"/>
      <c r="CB26" s="925"/>
      <c r="CC26" s="925"/>
      <c r="CD26" s="925"/>
      <c r="CE26" s="925">
        <v>0</v>
      </c>
      <c r="CF26" s="925"/>
      <c r="CG26" s="925"/>
      <c r="CH26" s="925"/>
      <c r="CI26" s="925"/>
      <c r="CJ26" s="925"/>
      <c r="CK26" s="925"/>
      <c r="CL26" s="925"/>
      <c r="CM26" s="925"/>
      <c r="CN26" s="925">
        <v>0</v>
      </c>
      <c r="CO26" s="925"/>
      <c r="CP26" s="925"/>
      <c r="CQ26" s="925"/>
      <c r="CR26" s="925"/>
      <c r="CS26" s="925"/>
      <c r="CT26" s="925"/>
      <c r="CU26" s="925"/>
      <c r="CV26" s="921">
        <f t="shared" si="2"/>
        <v>96587.372029305057</v>
      </c>
      <c r="CW26" s="921"/>
      <c r="CX26" s="921"/>
      <c r="CY26" s="921"/>
      <c r="CZ26" s="921"/>
      <c r="DA26" s="921"/>
      <c r="DB26" s="921"/>
      <c r="DC26" s="921"/>
      <c r="DD26" s="921"/>
      <c r="DE26" s="926"/>
    </row>
    <row r="27" spans="1:125" s="3" customFormat="1" ht="23.25" customHeight="1" x14ac:dyDescent="0.2">
      <c r="A27" s="914" t="str">
        <f>+'[1]NómPlantilla (4)ok'!E33</f>
        <v xml:space="preserve">Encargada Biblioteca </v>
      </c>
      <c r="B27" s="915"/>
      <c r="C27" s="915"/>
      <c r="D27" s="915"/>
      <c r="E27" s="915"/>
      <c r="F27" s="915"/>
      <c r="G27" s="915"/>
      <c r="H27" s="915"/>
      <c r="I27" s="915"/>
      <c r="J27" s="915"/>
      <c r="K27" s="915"/>
      <c r="L27" s="915"/>
      <c r="M27" s="915"/>
      <c r="N27" s="915"/>
      <c r="O27" s="916"/>
      <c r="P27" s="917" t="str">
        <f>+'[1]NómPlantilla (4)ok'!F33</f>
        <v>Casa de la Cultura</v>
      </c>
      <c r="Q27" s="917"/>
      <c r="R27" s="917"/>
      <c r="S27" s="917"/>
      <c r="T27" s="917"/>
      <c r="U27" s="917"/>
      <c r="V27" s="917"/>
      <c r="W27" s="917"/>
      <c r="X27" s="917"/>
      <c r="Y27" s="917"/>
      <c r="Z27" s="917"/>
      <c r="AA27" s="917"/>
      <c r="AB27" s="917"/>
      <c r="AC27" s="917"/>
      <c r="AD27" s="918">
        <v>1</v>
      </c>
      <c r="AE27" s="918"/>
      <c r="AF27" s="918"/>
      <c r="AG27" s="919">
        <v>1</v>
      </c>
      <c r="AH27" s="919"/>
      <c r="AI27" s="919"/>
      <c r="AJ27" s="919"/>
      <c r="AK27" s="920">
        <f>+'[1]NómPlantilla (4)ok'!T33</f>
        <v>1793.6</v>
      </c>
      <c r="AL27" s="920"/>
      <c r="AM27" s="920"/>
      <c r="AN27" s="920"/>
      <c r="AO27" s="920"/>
      <c r="AP27" s="920"/>
      <c r="AQ27" s="921">
        <f t="shared" si="3"/>
        <v>21523.199999999997</v>
      </c>
      <c r="AR27" s="921"/>
      <c r="AS27" s="921"/>
      <c r="AT27" s="921"/>
      <c r="AU27" s="921"/>
      <c r="AV27" s="921"/>
      <c r="AW27" s="921"/>
      <c r="AX27" s="921"/>
      <c r="AY27" s="922">
        <v>0</v>
      </c>
      <c r="AZ27" s="923"/>
      <c r="BA27" s="923"/>
      <c r="BB27" s="923"/>
      <c r="BC27" s="923"/>
      <c r="BD27" s="923"/>
      <c r="BE27" s="923"/>
      <c r="BF27" s="924"/>
      <c r="BG27" s="925">
        <f t="shared" si="0"/>
        <v>294.83900238685453</v>
      </c>
      <c r="BH27" s="925"/>
      <c r="BI27" s="925"/>
      <c r="BJ27" s="925"/>
      <c r="BK27" s="925"/>
      <c r="BL27" s="925"/>
      <c r="BM27" s="925"/>
      <c r="BN27" s="925"/>
      <c r="BO27" s="925">
        <f t="shared" si="1"/>
        <v>2948.3900238685455</v>
      </c>
      <c r="BP27" s="925"/>
      <c r="BQ27" s="925"/>
      <c r="BR27" s="925"/>
      <c r="BS27" s="925"/>
      <c r="BT27" s="925"/>
      <c r="BU27" s="925"/>
      <c r="BV27" s="925"/>
      <c r="BW27" s="925">
        <v>0</v>
      </c>
      <c r="BX27" s="925"/>
      <c r="BY27" s="925"/>
      <c r="BZ27" s="925"/>
      <c r="CA27" s="925"/>
      <c r="CB27" s="925"/>
      <c r="CC27" s="925"/>
      <c r="CD27" s="925"/>
      <c r="CE27" s="925">
        <v>0</v>
      </c>
      <c r="CF27" s="925"/>
      <c r="CG27" s="925"/>
      <c r="CH27" s="925"/>
      <c r="CI27" s="925"/>
      <c r="CJ27" s="925"/>
      <c r="CK27" s="925"/>
      <c r="CL27" s="925"/>
      <c r="CM27" s="925"/>
      <c r="CN27" s="925">
        <v>0</v>
      </c>
      <c r="CO27" s="925"/>
      <c r="CP27" s="925"/>
      <c r="CQ27" s="925"/>
      <c r="CR27" s="925"/>
      <c r="CS27" s="925"/>
      <c r="CT27" s="925"/>
      <c r="CU27" s="925"/>
      <c r="CV27" s="921">
        <f t="shared" si="2"/>
        <v>24766.429026255399</v>
      </c>
      <c r="CW27" s="921"/>
      <c r="CX27" s="921"/>
      <c r="CY27" s="921"/>
      <c r="CZ27" s="921"/>
      <c r="DA27" s="921"/>
      <c r="DB27" s="921"/>
      <c r="DC27" s="921"/>
      <c r="DD27" s="921"/>
      <c r="DE27" s="926"/>
    </row>
    <row r="28" spans="1:125" s="3" customFormat="1" ht="23.25" customHeight="1" x14ac:dyDescent="0.2">
      <c r="A28" s="914" t="str">
        <f>+'[1]NómPlantilla (4)ok'!E34</f>
        <v>Auxiliar</v>
      </c>
      <c r="B28" s="915"/>
      <c r="C28" s="915"/>
      <c r="D28" s="915"/>
      <c r="E28" s="915"/>
      <c r="F28" s="915"/>
      <c r="G28" s="915"/>
      <c r="H28" s="915"/>
      <c r="I28" s="915"/>
      <c r="J28" s="915"/>
      <c r="K28" s="915"/>
      <c r="L28" s="915"/>
      <c r="M28" s="915"/>
      <c r="N28" s="915"/>
      <c r="O28" s="916"/>
      <c r="P28" s="917" t="str">
        <f>+'[1]NómPlantilla (4)ok'!F34</f>
        <v>Casa de la Cultura</v>
      </c>
      <c r="Q28" s="917"/>
      <c r="R28" s="917"/>
      <c r="S28" s="917"/>
      <c r="T28" s="917"/>
      <c r="U28" s="917"/>
      <c r="V28" s="917"/>
      <c r="W28" s="917"/>
      <c r="X28" s="917"/>
      <c r="Y28" s="917"/>
      <c r="Z28" s="917"/>
      <c r="AA28" s="917"/>
      <c r="AB28" s="917"/>
      <c r="AC28" s="917"/>
      <c r="AD28" s="918">
        <v>1</v>
      </c>
      <c r="AE28" s="918"/>
      <c r="AF28" s="918"/>
      <c r="AG28" s="919">
        <v>1</v>
      </c>
      <c r="AH28" s="919"/>
      <c r="AI28" s="919"/>
      <c r="AJ28" s="919"/>
      <c r="AK28" s="920">
        <f>+'[1]NómPlantilla (4)ok'!T34</f>
        <v>1793.6</v>
      </c>
      <c r="AL28" s="920"/>
      <c r="AM28" s="920"/>
      <c r="AN28" s="920"/>
      <c r="AO28" s="920"/>
      <c r="AP28" s="920"/>
      <c r="AQ28" s="921">
        <f t="shared" si="3"/>
        <v>21523.199999999997</v>
      </c>
      <c r="AR28" s="921"/>
      <c r="AS28" s="921"/>
      <c r="AT28" s="921"/>
      <c r="AU28" s="921"/>
      <c r="AV28" s="921"/>
      <c r="AW28" s="921"/>
      <c r="AX28" s="921"/>
      <c r="AY28" s="922">
        <v>0</v>
      </c>
      <c r="AZ28" s="923"/>
      <c r="BA28" s="923"/>
      <c r="BB28" s="923"/>
      <c r="BC28" s="923"/>
      <c r="BD28" s="923"/>
      <c r="BE28" s="923"/>
      <c r="BF28" s="924"/>
      <c r="BG28" s="925">
        <f t="shared" si="0"/>
        <v>294.83900238685453</v>
      </c>
      <c r="BH28" s="925"/>
      <c r="BI28" s="925"/>
      <c r="BJ28" s="925"/>
      <c r="BK28" s="925"/>
      <c r="BL28" s="925"/>
      <c r="BM28" s="925"/>
      <c r="BN28" s="925"/>
      <c r="BO28" s="925">
        <f t="shared" si="1"/>
        <v>2948.3900238685455</v>
      </c>
      <c r="BP28" s="925"/>
      <c r="BQ28" s="925"/>
      <c r="BR28" s="925"/>
      <c r="BS28" s="925"/>
      <c r="BT28" s="925"/>
      <c r="BU28" s="925"/>
      <c r="BV28" s="925"/>
      <c r="BW28" s="925">
        <v>0</v>
      </c>
      <c r="BX28" s="925"/>
      <c r="BY28" s="925"/>
      <c r="BZ28" s="925"/>
      <c r="CA28" s="925"/>
      <c r="CB28" s="925"/>
      <c r="CC28" s="925"/>
      <c r="CD28" s="925"/>
      <c r="CE28" s="925">
        <v>0</v>
      </c>
      <c r="CF28" s="925"/>
      <c r="CG28" s="925"/>
      <c r="CH28" s="925"/>
      <c r="CI28" s="925"/>
      <c r="CJ28" s="925"/>
      <c r="CK28" s="925"/>
      <c r="CL28" s="925"/>
      <c r="CM28" s="925"/>
      <c r="CN28" s="925">
        <v>0</v>
      </c>
      <c r="CO28" s="925"/>
      <c r="CP28" s="925"/>
      <c r="CQ28" s="925"/>
      <c r="CR28" s="925"/>
      <c r="CS28" s="925"/>
      <c r="CT28" s="925"/>
      <c r="CU28" s="925"/>
      <c r="CV28" s="921">
        <f t="shared" si="2"/>
        <v>24766.429026255399</v>
      </c>
      <c r="CW28" s="921"/>
      <c r="CX28" s="921"/>
      <c r="CY28" s="921"/>
      <c r="CZ28" s="921"/>
      <c r="DA28" s="921"/>
      <c r="DB28" s="921"/>
      <c r="DC28" s="921"/>
      <c r="DD28" s="921"/>
      <c r="DE28" s="926"/>
    </row>
    <row r="29" spans="1:125" s="3" customFormat="1" ht="23.25" customHeight="1" x14ac:dyDescent="0.2">
      <c r="A29" s="914" t="str">
        <f>+'[1]NómPlantilla (4)ok'!E35</f>
        <v>Oficial  Mayor</v>
      </c>
      <c r="B29" s="915"/>
      <c r="C29" s="915"/>
      <c r="D29" s="915"/>
      <c r="E29" s="915"/>
      <c r="F29" s="915"/>
      <c r="G29" s="915"/>
      <c r="H29" s="915"/>
      <c r="I29" s="915"/>
      <c r="J29" s="915"/>
      <c r="K29" s="915"/>
      <c r="L29" s="915"/>
      <c r="M29" s="915"/>
      <c r="N29" s="915"/>
      <c r="O29" s="916"/>
      <c r="P29" s="917" t="str">
        <f>+'[1]NómPlantilla (4)ok'!F35</f>
        <v>Oficialía Mayor</v>
      </c>
      <c r="Q29" s="917"/>
      <c r="R29" s="917"/>
      <c r="S29" s="917"/>
      <c r="T29" s="917"/>
      <c r="U29" s="917"/>
      <c r="V29" s="917"/>
      <c r="W29" s="917"/>
      <c r="X29" s="917"/>
      <c r="Y29" s="917"/>
      <c r="Z29" s="917"/>
      <c r="AA29" s="917"/>
      <c r="AB29" s="917"/>
      <c r="AC29" s="917"/>
      <c r="AD29" s="918">
        <v>1</v>
      </c>
      <c r="AE29" s="918"/>
      <c r="AF29" s="918"/>
      <c r="AG29" s="919">
        <v>1</v>
      </c>
      <c r="AH29" s="919"/>
      <c r="AI29" s="919"/>
      <c r="AJ29" s="919"/>
      <c r="AK29" s="920">
        <f>+'[1]NómPlantilla (4)ok'!T35</f>
        <v>22977</v>
      </c>
      <c r="AL29" s="920"/>
      <c r="AM29" s="920"/>
      <c r="AN29" s="920"/>
      <c r="AO29" s="920"/>
      <c r="AP29" s="920"/>
      <c r="AQ29" s="921">
        <f t="shared" si="3"/>
        <v>275724</v>
      </c>
      <c r="AR29" s="921"/>
      <c r="AS29" s="921"/>
      <c r="AT29" s="921"/>
      <c r="AU29" s="921"/>
      <c r="AV29" s="921"/>
      <c r="AW29" s="921"/>
      <c r="AX29" s="921"/>
      <c r="AY29" s="922">
        <v>0</v>
      </c>
      <c r="AZ29" s="923"/>
      <c r="BA29" s="923"/>
      <c r="BB29" s="923"/>
      <c r="BC29" s="923"/>
      <c r="BD29" s="923"/>
      <c r="BE29" s="923"/>
      <c r="BF29" s="924"/>
      <c r="BG29" s="925">
        <f t="shared" si="0"/>
        <v>3777.0493743547931</v>
      </c>
      <c r="BH29" s="925"/>
      <c r="BI29" s="925"/>
      <c r="BJ29" s="925"/>
      <c r="BK29" s="925"/>
      <c r="BL29" s="925"/>
      <c r="BM29" s="925"/>
      <c r="BN29" s="925"/>
      <c r="BO29" s="925">
        <f t="shared" si="1"/>
        <v>37770.493743547937</v>
      </c>
      <c r="BP29" s="925"/>
      <c r="BQ29" s="925"/>
      <c r="BR29" s="925"/>
      <c r="BS29" s="925"/>
      <c r="BT29" s="925"/>
      <c r="BU29" s="925"/>
      <c r="BV29" s="925"/>
      <c r="BW29" s="925">
        <v>0</v>
      </c>
      <c r="BX29" s="925"/>
      <c r="BY29" s="925"/>
      <c r="BZ29" s="925"/>
      <c r="CA29" s="925"/>
      <c r="CB29" s="925"/>
      <c r="CC29" s="925"/>
      <c r="CD29" s="925"/>
      <c r="CE29" s="925">
        <v>0</v>
      </c>
      <c r="CF29" s="925"/>
      <c r="CG29" s="925"/>
      <c r="CH29" s="925"/>
      <c r="CI29" s="925"/>
      <c r="CJ29" s="925"/>
      <c r="CK29" s="925"/>
      <c r="CL29" s="925"/>
      <c r="CM29" s="925"/>
      <c r="CN29" s="925">
        <v>0</v>
      </c>
      <c r="CO29" s="925"/>
      <c r="CP29" s="925"/>
      <c r="CQ29" s="925"/>
      <c r="CR29" s="925"/>
      <c r="CS29" s="925"/>
      <c r="CT29" s="925"/>
      <c r="CU29" s="925"/>
      <c r="CV29" s="921">
        <f t="shared" si="2"/>
        <v>317271.54311790271</v>
      </c>
      <c r="CW29" s="921"/>
      <c r="CX29" s="921"/>
      <c r="CY29" s="921"/>
      <c r="CZ29" s="921"/>
      <c r="DA29" s="921"/>
      <c r="DB29" s="921"/>
      <c r="DC29" s="921"/>
      <c r="DD29" s="921"/>
      <c r="DE29" s="926"/>
    </row>
    <row r="30" spans="1:125" s="3" customFormat="1" ht="23.25" customHeight="1" x14ac:dyDescent="0.2">
      <c r="A30" s="914" t="str">
        <f>+'[1]NómPlantilla (4)ok'!E36</f>
        <v>Secretaria</v>
      </c>
      <c r="B30" s="915"/>
      <c r="C30" s="915"/>
      <c r="D30" s="915"/>
      <c r="E30" s="915"/>
      <c r="F30" s="915"/>
      <c r="G30" s="915"/>
      <c r="H30" s="915"/>
      <c r="I30" s="915"/>
      <c r="J30" s="915"/>
      <c r="K30" s="915"/>
      <c r="L30" s="915"/>
      <c r="M30" s="915"/>
      <c r="N30" s="915"/>
      <c r="O30" s="916"/>
      <c r="P30" s="917" t="str">
        <f>+'[1]NómPlantilla (4)ok'!F36</f>
        <v>Oficialía Mayor</v>
      </c>
      <c r="Q30" s="917"/>
      <c r="R30" s="917"/>
      <c r="S30" s="917"/>
      <c r="T30" s="917"/>
      <c r="U30" s="917"/>
      <c r="V30" s="917"/>
      <c r="W30" s="917"/>
      <c r="X30" s="917"/>
      <c r="Y30" s="917"/>
      <c r="Z30" s="917"/>
      <c r="AA30" s="917"/>
      <c r="AB30" s="917"/>
      <c r="AC30" s="917"/>
      <c r="AD30" s="918">
        <v>1</v>
      </c>
      <c r="AE30" s="918"/>
      <c r="AF30" s="918"/>
      <c r="AG30" s="919">
        <v>1</v>
      </c>
      <c r="AH30" s="919"/>
      <c r="AI30" s="919"/>
      <c r="AJ30" s="919"/>
      <c r="AK30" s="920">
        <f>+'[1]NómPlantilla (4)ok'!T36</f>
        <v>14946</v>
      </c>
      <c r="AL30" s="920"/>
      <c r="AM30" s="920"/>
      <c r="AN30" s="920"/>
      <c r="AO30" s="920"/>
      <c r="AP30" s="920"/>
      <c r="AQ30" s="921">
        <f t="shared" si="3"/>
        <v>179352</v>
      </c>
      <c r="AR30" s="921"/>
      <c r="AS30" s="921"/>
      <c r="AT30" s="921"/>
      <c r="AU30" s="921"/>
      <c r="AV30" s="921"/>
      <c r="AW30" s="921"/>
      <c r="AX30" s="921"/>
      <c r="AY30" s="922">
        <v>0</v>
      </c>
      <c r="AZ30" s="923"/>
      <c r="BA30" s="923"/>
      <c r="BB30" s="923"/>
      <c r="BC30" s="923"/>
      <c r="BD30" s="923"/>
      <c r="BE30" s="923"/>
      <c r="BF30" s="924"/>
      <c r="BG30" s="925">
        <f t="shared" si="0"/>
        <v>2456.8820972758299</v>
      </c>
      <c r="BH30" s="925"/>
      <c r="BI30" s="925"/>
      <c r="BJ30" s="925"/>
      <c r="BK30" s="925"/>
      <c r="BL30" s="925"/>
      <c r="BM30" s="925"/>
      <c r="BN30" s="925"/>
      <c r="BO30" s="925">
        <f t="shared" si="1"/>
        <v>24568.820972758298</v>
      </c>
      <c r="BP30" s="925"/>
      <c r="BQ30" s="925"/>
      <c r="BR30" s="925"/>
      <c r="BS30" s="925"/>
      <c r="BT30" s="925"/>
      <c r="BU30" s="925"/>
      <c r="BV30" s="925"/>
      <c r="BW30" s="925">
        <v>0</v>
      </c>
      <c r="BX30" s="925"/>
      <c r="BY30" s="925"/>
      <c r="BZ30" s="925"/>
      <c r="CA30" s="925"/>
      <c r="CB30" s="925"/>
      <c r="CC30" s="925"/>
      <c r="CD30" s="925"/>
      <c r="CE30" s="925">
        <v>0</v>
      </c>
      <c r="CF30" s="925"/>
      <c r="CG30" s="925"/>
      <c r="CH30" s="925"/>
      <c r="CI30" s="925"/>
      <c r="CJ30" s="925"/>
      <c r="CK30" s="925"/>
      <c r="CL30" s="925"/>
      <c r="CM30" s="925"/>
      <c r="CN30" s="925">
        <v>0</v>
      </c>
      <c r="CO30" s="925"/>
      <c r="CP30" s="925"/>
      <c r="CQ30" s="925"/>
      <c r="CR30" s="925"/>
      <c r="CS30" s="925"/>
      <c r="CT30" s="925"/>
      <c r="CU30" s="925"/>
      <c r="CV30" s="921">
        <f t="shared" si="2"/>
        <v>206377.70307003413</v>
      </c>
      <c r="CW30" s="921"/>
      <c r="CX30" s="921"/>
      <c r="CY30" s="921"/>
      <c r="CZ30" s="921"/>
      <c r="DA30" s="921"/>
      <c r="DB30" s="921"/>
      <c r="DC30" s="921"/>
      <c r="DD30" s="921"/>
      <c r="DE30" s="926"/>
      <c r="DS30" s="125"/>
    </row>
    <row r="31" spans="1:125" s="3" customFormat="1" ht="23.25" customHeight="1" x14ac:dyDescent="0.2">
      <c r="A31" s="914" t="str">
        <f>+'[1]NómPlantilla (4)ok'!E37</f>
        <v>Secretaria</v>
      </c>
      <c r="B31" s="915"/>
      <c r="C31" s="915"/>
      <c r="D31" s="915"/>
      <c r="E31" s="915"/>
      <c r="F31" s="915"/>
      <c r="G31" s="915"/>
      <c r="H31" s="915"/>
      <c r="I31" s="915"/>
      <c r="J31" s="915"/>
      <c r="K31" s="915"/>
      <c r="L31" s="915"/>
      <c r="M31" s="915"/>
      <c r="N31" s="915"/>
      <c r="O31" s="916"/>
      <c r="P31" s="917" t="str">
        <f>+'[1]NómPlantilla (4)ok'!F37</f>
        <v>Oficialía Mayor</v>
      </c>
      <c r="Q31" s="917"/>
      <c r="R31" s="917"/>
      <c r="S31" s="917"/>
      <c r="T31" s="917"/>
      <c r="U31" s="917"/>
      <c r="V31" s="917"/>
      <c r="W31" s="917"/>
      <c r="X31" s="917"/>
      <c r="Y31" s="917"/>
      <c r="Z31" s="917"/>
      <c r="AA31" s="917"/>
      <c r="AB31" s="917"/>
      <c r="AC31" s="917"/>
      <c r="AD31" s="918">
        <v>1</v>
      </c>
      <c r="AE31" s="918"/>
      <c r="AF31" s="918"/>
      <c r="AG31" s="919">
        <v>1</v>
      </c>
      <c r="AH31" s="919"/>
      <c r="AI31" s="919"/>
      <c r="AJ31" s="919"/>
      <c r="AK31" s="920">
        <f>+'[1]NómPlantilla (4)ok'!T37</f>
        <v>7626.75</v>
      </c>
      <c r="AL31" s="920"/>
      <c r="AM31" s="920"/>
      <c r="AN31" s="920"/>
      <c r="AO31" s="920"/>
      <c r="AP31" s="920"/>
      <c r="AQ31" s="921">
        <f t="shared" si="3"/>
        <v>91521</v>
      </c>
      <c r="AR31" s="921"/>
      <c r="AS31" s="921"/>
      <c r="AT31" s="921"/>
      <c r="AU31" s="921"/>
      <c r="AV31" s="921"/>
      <c r="AW31" s="921"/>
      <c r="AX31" s="921"/>
      <c r="AY31" s="922">
        <v>0</v>
      </c>
      <c r="AZ31" s="923"/>
      <c r="BA31" s="923"/>
      <c r="BB31" s="923"/>
      <c r="BC31" s="923"/>
      <c r="BD31" s="923"/>
      <c r="BE31" s="923"/>
      <c r="BF31" s="924"/>
      <c r="BG31" s="925">
        <f t="shared" si="0"/>
        <v>1253.7150766357845</v>
      </c>
      <c r="BH31" s="925"/>
      <c r="BI31" s="925"/>
      <c r="BJ31" s="925"/>
      <c r="BK31" s="925"/>
      <c r="BL31" s="925"/>
      <c r="BM31" s="925"/>
      <c r="BN31" s="925"/>
      <c r="BO31" s="925">
        <f t="shared" si="1"/>
        <v>12537.150766357845</v>
      </c>
      <c r="BP31" s="925"/>
      <c r="BQ31" s="925"/>
      <c r="BR31" s="925"/>
      <c r="BS31" s="925"/>
      <c r="BT31" s="925"/>
      <c r="BU31" s="925"/>
      <c r="BV31" s="925"/>
      <c r="BW31" s="925">
        <v>0</v>
      </c>
      <c r="BX31" s="925"/>
      <c r="BY31" s="925"/>
      <c r="BZ31" s="925"/>
      <c r="CA31" s="925"/>
      <c r="CB31" s="925"/>
      <c r="CC31" s="925"/>
      <c r="CD31" s="925"/>
      <c r="CE31" s="925">
        <v>0</v>
      </c>
      <c r="CF31" s="925"/>
      <c r="CG31" s="925"/>
      <c r="CH31" s="925"/>
      <c r="CI31" s="925"/>
      <c r="CJ31" s="925"/>
      <c r="CK31" s="925"/>
      <c r="CL31" s="925"/>
      <c r="CM31" s="925"/>
      <c r="CN31" s="925">
        <v>0</v>
      </c>
      <c r="CO31" s="925"/>
      <c r="CP31" s="925"/>
      <c r="CQ31" s="925"/>
      <c r="CR31" s="925"/>
      <c r="CS31" s="925"/>
      <c r="CT31" s="925"/>
      <c r="CU31" s="925"/>
      <c r="CV31" s="921">
        <f t="shared" si="2"/>
        <v>105311.86584299363</v>
      </c>
      <c r="CW31" s="921"/>
      <c r="CX31" s="921"/>
      <c r="CY31" s="921"/>
      <c r="CZ31" s="921"/>
      <c r="DA31" s="921"/>
      <c r="DB31" s="921"/>
      <c r="DC31" s="921"/>
      <c r="DD31" s="921"/>
      <c r="DE31" s="926"/>
    </row>
    <row r="32" spans="1:125" s="3" customFormat="1" ht="23.25" customHeight="1" x14ac:dyDescent="0.2">
      <c r="A32" s="914" t="str">
        <f>+'[1]NómPlantilla (4)ok'!E38</f>
        <v>Auxiliar</v>
      </c>
      <c r="B32" s="915"/>
      <c r="C32" s="915"/>
      <c r="D32" s="915"/>
      <c r="E32" s="915"/>
      <c r="F32" s="915"/>
      <c r="G32" s="915"/>
      <c r="H32" s="915"/>
      <c r="I32" s="915"/>
      <c r="J32" s="915"/>
      <c r="K32" s="915"/>
      <c r="L32" s="915"/>
      <c r="M32" s="915"/>
      <c r="N32" s="915"/>
      <c r="O32" s="916"/>
      <c r="P32" s="917" t="str">
        <f>+'[1]NómPlantilla (4)ok'!F38</f>
        <v>Oficialía Mayor</v>
      </c>
      <c r="Q32" s="917"/>
      <c r="R32" s="917"/>
      <c r="S32" s="917"/>
      <c r="T32" s="917"/>
      <c r="U32" s="917"/>
      <c r="V32" s="917"/>
      <c r="W32" s="917"/>
      <c r="X32" s="917"/>
      <c r="Y32" s="917"/>
      <c r="Z32" s="917"/>
      <c r="AA32" s="917"/>
      <c r="AB32" s="917"/>
      <c r="AC32" s="917"/>
      <c r="AD32" s="918">
        <v>1</v>
      </c>
      <c r="AE32" s="918"/>
      <c r="AF32" s="918"/>
      <c r="AG32" s="919">
        <v>1</v>
      </c>
      <c r="AH32" s="919"/>
      <c r="AI32" s="919"/>
      <c r="AJ32" s="919"/>
      <c r="AK32" s="920">
        <f>+'[1]NómPlantilla (4)ok'!T38</f>
        <v>11331.8334</v>
      </c>
      <c r="AL32" s="920"/>
      <c r="AM32" s="920"/>
      <c r="AN32" s="920"/>
      <c r="AO32" s="920"/>
      <c r="AP32" s="920"/>
      <c r="AQ32" s="921">
        <f t="shared" si="3"/>
        <v>135982.00079999998</v>
      </c>
      <c r="AR32" s="921"/>
      <c r="AS32" s="921"/>
      <c r="AT32" s="921"/>
      <c r="AU32" s="921"/>
      <c r="AV32" s="921"/>
      <c r="AW32" s="921"/>
      <c r="AX32" s="921"/>
      <c r="AY32" s="922">
        <v>0</v>
      </c>
      <c r="AZ32" s="923"/>
      <c r="BA32" s="923"/>
      <c r="BB32" s="923"/>
      <c r="BC32" s="923"/>
      <c r="BD32" s="923"/>
      <c r="BE32" s="923"/>
      <c r="BF32" s="924"/>
      <c r="BG32" s="925">
        <f t="shared" si="0"/>
        <v>1862.7712170328041</v>
      </c>
      <c r="BH32" s="925"/>
      <c r="BI32" s="925"/>
      <c r="BJ32" s="925"/>
      <c r="BK32" s="925"/>
      <c r="BL32" s="925"/>
      <c r="BM32" s="925"/>
      <c r="BN32" s="925"/>
      <c r="BO32" s="925">
        <f t="shared" si="1"/>
        <v>18627.712170328043</v>
      </c>
      <c r="BP32" s="925"/>
      <c r="BQ32" s="925"/>
      <c r="BR32" s="925"/>
      <c r="BS32" s="925"/>
      <c r="BT32" s="925"/>
      <c r="BU32" s="925"/>
      <c r="BV32" s="925"/>
      <c r="BW32" s="925">
        <v>0</v>
      </c>
      <c r="BX32" s="925"/>
      <c r="BY32" s="925"/>
      <c r="BZ32" s="925"/>
      <c r="CA32" s="925"/>
      <c r="CB32" s="925"/>
      <c r="CC32" s="925"/>
      <c r="CD32" s="925"/>
      <c r="CE32" s="925">
        <v>0</v>
      </c>
      <c r="CF32" s="925"/>
      <c r="CG32" s="925"/>
      <c r="CH32" s="925"/>
      <c r="CI32" s="925"/>
      <c r="CJ32" s="925"/>
      <c r="CK32" s="925"/>
      <c r="CL32" s="925"/>
      <c r="CM32" s="925"/>
      <c r="CN32" s="925">
        <v>0</v>
      </c>
      <c r="CO32" s="925"/>
      <c r="CP32" s="925"/>
      <c r="CQ32" s="925"/>
      <c r="CR32" s="925"/>
      <c r="CS32" s="925"/>
      <c r="CT32" s="925"/>
      <c r="CU32" s="925"/>
      <c r="CV32" s="921">
        <f t="shared" si="2"/>
        <v>156472.48418736082</v>
      </c>
      <c r="CW32" s="921"/>
      <c r="CX32" s="921"/>
      <c r="CY32" s="921"/>
      <c r="CZ32" s="921"/>
      <c r="DA32" s="921"/>
      <c r="DB32" s="921"/>
      <c r="DC32" s="921"/>
      <c r="DD32" s="921"/>
      <c r="DE32" s="926"/>
    </row>
    <row r="33" spans="1:123" s="3" customFormat="1" ht="23.25" customHeight="1" x14ac:dyDescent="0.2">
      <c r="A33" s="914" t="str">
        <f>+'[1]NómPlantilla (4)ok'!E39</f>
        <v>Auxiliar B</v>
      </c>
      <c r="B33" s="915"/>
      <c r="C33" s="915"/>
      <c r="D33" s="915"/>
      <c r="E33" s="915"/>
      <c r="F33" s="915"/>
      <c r="G33" s="915"/>
      <c r="H33" s="915"/>
      <c r="I33" s="915"/>
      <c r="J33" s="915"/>
      <c r="K33" s="915"/>
      <c r="L33" s="915"/>
      <c r="M33" s="915"/>
      <c r="N33" s="915"/>
      <c r="O33" s="916"/>
      <c r="P33" s="917" t="str">
        <f>+'[1]NómPlantilla (4)ok'!F39</f>
        <v>Oficialía Mayor</v>
      </c>
      <c r="Q33" s="917"/>
      <c r="R33" s="917"/>
      <c r="S33" s="917"/>
      <c r="T33" s="917"/>
      <c r="U33" s="917"/>
      <c r="V33" s="917"/>
      <c r="W33" s="917"/>
      <c r="X33" s="917"/>
      <c r="Y33" s="917"/>
      <c r="Z33" s="917"/>
      <c r="AA33" s="917"/>
      <c r="AB33" s="917"/>
      <c r="AC33" s="917"/>
      <c r="AD33" s="918">
        <v>1</v>
      </c>
      <c r="AE33" s="918"/>
      <c r="AF33" s="918"/>
      <c r="AG33" s="919">
        <v>1</v>
      </c>
      <c r="AH33" s="919"/>
      <c r="AI33" s="919"/>
      <c r="AJ33" s="919"/>
      <c r="AK33" s="920">
        <f>+'[1]NómPlantilla (4)ok'!T39</f>
        <v>8067.5833999999995</v>
      </c>
      <c r="AL33" s="920"/>
      <c r="AM33" s="920"/>
      <c r="AN33" s="920"/>
      <c r="AO33" s="920"/>
      <c r="AP33" s="920"/>
      <c r="AQ33" s="921">
        <f t="shared" si="3"/>
        <v>96811.000799999994</v>
      </c>
      <c r="AR33" s="921"/>
      <c r="AS33" s="921"/>
      <c r="AT33" s="921"/>
      <c r="AU33" s="921"/>
      <c r="AV33" s="921"/>
      <c r="AW33" s="921"/>
      <c r="AX33" s="921"/>
      <c r="AY33" s="922">
        <v>0</v>
      </c>
      <c r="AZ33" s="923"/>
      <c r="BA33" s="923"/>
      <c r="BB33" s="923"/>
      <c r="BC33" s="923"/>
      <c r="BD33" s="923"/>
      <c r="BE33" s="923"/>
      <c r="BF33" s="924"/>
      <c r="BG33" s="925">
        <f t="shared" si="0"/>
        <v>1326.1809998487665</v>
      </c>
      <c r="BH33" s="925"/>
      <c r="BI33" s="925"/>
      <c r="BJ33" s="925"/>
      <c r="BK33" s="925"/>
      <c r="BL33" s="925"/>
      <c r="BM33" s="925"/>
      <c r="BN33" s="925"/>
      <c r="BO33" s="925">
        <f t="shared" si="1"/>
        <v>13261.809998487666</v>
      </c>
      <c r="BP33" s="925"/>
      <c r="BQ33" s="925"/>
      <c r="BR33" s="925"/>
      <c r="BS33" s="925"/>
      <c r="BT33" s="925"/>
      <c r="BU33" s="925"/>
      <c r="BV33" s="925"/>
      <c r="BW33" s="925">
        <v>0</v>
      </c>
      <c r="BX33" s="925"/>
      <c r="BY33" s="925"/>
      <c r="BZ33" s="925"/>
      <c r="CA33" s="925"/>
      <c r="CB33" s="925"/>
      <c r="CC33" s="925"/>
      <c r="CD33" s="925"/>
      <c r="CE33" s="925">
        <v>0</v>
      </c>
      <c r="CF33" s="925"/>
      <c r="CG33" s="925"/>
      <c r="CH33" s="925"/>
      <c r="CI33" s="925"/>
      <c r="CJ33" s="925"/>
      <c r="CK33" s="925"/>
      <c r="CL33" s="925"/>
      <c r="CM33" s="925"/>
      <c r="CN33" s="925">
        <v>0</v>
      </c>
      <c r="CO33" s="925"/>
      <c r="CP33" s="925"/>
      <c r="CQ33" s="925"/>
      <c r="CR33" s="925"/>
      <c r="CS33" s="925"/>
      <c r="CT33" s="925"/>
      <c r="CU33" s="925"/>
      <c r="CV33" s="921">
        <f t="shared" si="2"/>
        <v>111398.99179833643</v>
      </c>
      <c r="CW33" s="921"/>
      <c r="CX33" s="921"/>
      <c r="CY33" s="921"/>
      <c r="CZ33" s="921"/>
      <c r="DA33" s="921"/>
      <c r="DB33" s="921"/>
      <c r="DC33" s="921"/>
      <c r="DD33" s="921"/>
      <c r="DE33" s="926"/>
    </row>
    <row r="34" spans="1:123" s="3" customFormat="1" ht="23.25" customHeight="1" x14ac:dyDescent="0.2">
      <c r="A34" s="914" t="str">
        <f>+'[1]NómPlantilla (4)ok'!E40</f>
        <v>Auxiliar A</v>
      </c>
      <c r="B34" s="915"/>
      <c r="C34" s="915"/>
      <c r="D34" s="915"/>
      <c r="E34" s="915"/>
      <c r="F34" s="915"/>
      <c r="G34" s="915"/>
      <c r="H34" s="915"/>
      <c r="I34" s="915"/>
      <c r="J34" s="915"/>
      <c r="K34" s="915"/>
      <c r="L34" s="915"/>
      <c r="M34" s="915"/>
      <c r="N34" s="915"/>
      <c r="O34" s="916"/>
      <c r="P34" s="917" t="str">
        <f>+'[1]NómPlantilla (4)ok'!F40</f>
        <v>Oficialía Mayor</v>
      </c>
      <c r="Q34" s="917"/>
      <c r="R34" s="917"/>
      <c r="S34" s="917"/>
      <c r="T34" s="917"/>
      <c r="U34" s="917"/>
      <c r="V34" s="917"/>
      <c r="W34" s="917"/>
      <c r="X34" s="917"/>
      <c r="Y34" s="917"/>
      <c r="Z34" s="917"/>
      <c r="AA34" s="917"/>
      <c r="AB34" s="917"/>
      <c r="AC34" s="917"/>
      <c r="AD34" s="918">
        <v>1</v>
      </c>
      <c r="AE34" s="918"/>
      <c r="AF34" s="918"/>
      <c r="AG34" s="919">
        <v>1</v>
      </c>
      <c r="AH34" s="919"/>
      <c r="AI34" s="919"/>
      <c r="AJ34" s="919"/>
      <c r="AK34" s="920">
        <f>+'[1]NómPlantilla (4)ok'!T40</f>
        <v>10328.25</v>
      </c>
      <c r="AL34" s="920"/>
      <c r="AM34" s="920"/>
      <c r="AN34" s="920"/>
      <c r="AO34" s="920"/>
      <c r="AP34" s="920"/>
      <c r="AQ34" s="921">
        <f>AG34*AK34*12</f>
        <v>123939</v>
      </c>
      <c r="AR34" s="921"/>
      <c r="AS34" s="921"/>
      <c r="AT34" s="921"/>
      <c r="AU34" s="921"/>
      <c r="AV34" s="921"/>
      <c r="AW34" s="921"/>
      <c r="AX34" s="921"/>
      <c r="AY34" s="922">
        <v>0</v>
      </c>
      <c r="AZ34" s="923"/>
      <c r="BA34" s="923"/>
      <c r="BB34" s="923"/>
      <c r="BC34" s="923"/>
      <c r="BD34" s="923"/>
      <c r="BE34" s="923"/>
      <c r="BF34" s="924"/>
      <c r="BG34" s="925">
        <f t="shared" si="0"/>
        <v>1697.7982417495709</v>
      </c>
      <c r="BH34" s="925"/>
      <c r="BI34" s="925"/>
      <c r="BJ34" s="925"/>
      <c r="BK34" s="925"/>
      <c r="BL34" s="925"/>
      <c r="BM34" s="925"/>
      <c r="BN34" s="925"/>
      <c r="BO34" s="925">
        <f t="shared" si="1"/>
        <v>16977.98241749571</v>
      </c>
      <c r="BP34" s="925"/>
      <c r="BQ34" s="925"/>
      <c r="BR34" s="925"/>
      <c r="BS34" s="925"/>
      <c r="BT34" s="925"/>
      <c r="BU34" s="925"/>
      <c r="BV34" s="925"/>
      <c r="BW34" s="925">
        <v>0</v>
      </c>
      <c r="BX34" s="925"/>
      <c r="BY34" s="925"/>
      <c r="BZ34" s="925"/>
      <c r="CA34" s="925"/>
      <c r="CB34" s="925"/>
      <c r="CC34" s="925"/>
      <c r="CD34" s="925"/>
      <c r="CE34" s="925">
        <v>0</v>
      </c>
      <c r="CF34" s="925"/>
      <c r="CG34" s="925"/>
      <c r="CH34" s="925"/>
      <c r="CI34" s="925"/>
      <c r="CJ34" s="925"/>
      <c r="CK34" s="925"/>
      <c r="CL34" s="925"/>
      <c r="CM34" s="925"/>
      <c r="CN34" s="925">
        <v>0</v>
      </c>
      <c r="CO34" s="925"/>
      <c r="CP34" s="925"/>
      <c r="CQ34" s="925"/>
      <c r="CR34" s="925"/>
      <c r="CS34" s="925"/>
      <c r="CT34" s="925"/>
      <c r="CU34" s="925"/>
      <c r="CV34" s="921">
        <f>SUM(AQ34:CU34)</f>
        <v>142614.78065924527</v>
      </c>
      <c r="CW34" s="921"/>
      <c r="CX34" s="921"/>
      <c r="CY34" s="921"/>
      <c r="CZ34" s="921"/>
      <c r="DA34" s="921"/>
      <c r="DB34" s="921"/>
      <c r="DC34" s="921"/>
      <c r="DD34" s="921"/>
      <c r="DE34" s="926"/>
      <c r="DS34" s="125"/>
    </row>
    <row r="35" spans="1:123" s="3" customFormat="1" ht="23.25" customHeight="1" x14ac:dyDescent="0.2">
      <c r="A35" s="914" t="str">
        <f>+'[1]NómPlantilla (4)ok'!E41</f>
        <v>Jefe de Personal y Maquinaria</v>
      </c>
      <c r="B35" s="915"/>
      <c r="C35" s="915"/>
      <c r="D35" s="915"/>
      <c r="E35" s="915"/>
      <c r="F35" s="915"/>
      <c r="G35" s="915"/>
      <c r="H35" s="915"/>
      <c r="I35" s="915"/>
      <c r="J35" s="915"/>
      <c r="K35" s="915"/>
      <c r="L35" s="915"/>
      <c r="M35" s="915"/>
      <c r="N35" s="915"/>
      <c r="O35" s="916"/>
      <c r="P35" s="917" t="str">
        <f>+'[1]NómPlantilla (4)ok'!F41</f>
        <v>Oficialía Mayor</v>
      </c>
      <c r="Q35" s="917"/>
      <c r="R35" s="917"/>
      <c r="S35" s="917"/>
      <c r="T35" s="917"/>
      <c r="U35" s="917"/>
      <c r="V35" s="917"/>
      <c r="W35" s="917"/>
      <c r="X35" s="917"/>
      <c r="Y35" s="917"/>
      <c r="Z35" s="917"/>
      <c r="AA35" s="917"/>
      <c r="AB35" s="917"/>
      <c r="AC35" s="917"/>
      <c r="AD35" s="918">
        <v>1</v>
      </c>
      <c r="AE35" s="918"/>
      <c r="AF35" s="918"/>
      <c r="AG35" s="919">
        <v>1</v>
      </c>
      <c r="AH35" s="919"/>
      <c r="AI35" s="919"/>
      <c r="AJ35" s="919"/>
      <c r="AK35" s="920">
        <f>+'[1]NómPlantilla (4)ok'!T41</f>
        <v>11306.001</v>
      </c>
      <c r="AL35" s="920"/>
      <c r="AM35" s="920"/>
      <c r="AN35" s="920"/>
      <c r="AO35" s="920"/>
      <c r="AP35" s="920"/>
      <c r="AQ35" s="921">
        <f t="shared" si="3"/>
        <v>135672.01199999999</v>
      </c>
      <c r="AR35" s="921"/>
      <c r="AS35" s="921"/>
      <c r="AT35" s="921"/>
      <c r="AU35" s="921"/>
      <c r="AV35" s="921"/>
      <c r="AW35" s="921"/>
      <c r="AX35" s="921"/>
      <c r="AY35" s="922">
        <v>0</v>
      </c>
      <c r="AZ35" s="923"/>
      <c r="BA35" s="923"/>
      <c r="BB35" s="923"/>
      <c r="BC35" s="923"/>
      <c r="BD35" s="923"/>
      <c r="BE35" s="923"/>
      <c r="BF35" s="924"/>
      <c r="BG35" s="925">
        <f t="shared" si="0"/>
        <v>1858.5247858077494</v>
      </c>
      <c r="BH35" s="925"/>
      <c r="BI35" s="925"/>
      <c r="BJ35" s="925"/>
      <c r="BK35" s="925"/>
      <c r="BL35" s="925"/>
      <c r="BM35" s="925"/>
      <c r="BN35" s="925"/>
      <c r="BO35" s="925">
        <f t="shared" si="1"/>
        <v>18585.247858077499</v>
      </c>
      <c r="BP35" s="925"/>
      <c r="BQ35" s="925"/>
      <c r="BR35" s="925"/>
      <c r="BS35" s="925"/>
      <c r="BT35" s="925"/>
      <c r="BU35" s="925"/>
      <c r="BV35" s="925"/>
      <c r="BW35" s="925">
        <v>0</v>
      </c>
      <c r="BX35" s="925"/>
      <c r="BY35" s="925"/>
      <c r="BZ35" s="925"/>
      <c r="CA35" s="925"/>
      <c r="CB35" s="925"/>
      <c r="CC35" s="925"/>
      <c r="CD35" s="925"/>
      <c r="CE35" s="925">
        <v>0</v>
      </c>
      <c r="CF35" s="925"/>
      <c r="CG35" s="925"/>
      <c r="CH35" s="925"/>
      <c r="CI35" s="925"/>
      <c r="CJ35" s="925"/>
      <c r="CK35" s="925"/>
      <c r="CL35" s="925"/>
      <c r="CM35" s="925"/>
      <c r="CN35" s="925">
        <v>0</v>
      </c>
      <c r="CO35" s="925"/>
      <c r="CP35" s="925"/>
      <c r="CQ35" s="925"/>
      <c r="CR35" s="925"/>
      <c r="CS35" s="925"/>
      <c r="CT35" s="925"/>
      <c r="CU35" s="925"/>
      <c r="CV35" s="921">
        <f t="shared" si="2"/>
        <v>156115.78464388524</v>
      </c>
      <c r="CW35" s="921"/>
      <c r="CX35" s="921"/>
      <c r="CY35" s="921"/>
      <c r="CZ35" s="921"/>
      <c r="DA35" s="921"/>
      <c r="DB35" s="921"/>
      <c r="DC35" s="921"/>
      <c r="DD35" s="921"/>
      <c r="DE35" s="926"/>
    </row>
    <row r="36" spans="1:123" s="3" customFormat="1" ht="23.25" customHeight="1" x14ac:dyDescent="0.2">
      <c r="A36" s="914" t="str">
        <f>+'[1]NómPlantilla (4)ok'!E42</f>
        <v>Mecánico B</v>
      </c>
      <c r="B36" s="915"/>
      <c r="C36" s="915"/>
      <c r="D36" s="915"/>
      <c r="E36" s="915"/>
      <c r="F36" s="915"/>
      <c r="G36" s="915"/>
      <c r="H36" s="915"/>
      <c r="I36" s="915"/>
      <c r="J36" s="915"/>
      <c r="K36" s="915"/>
      <c r="L36" s="915"/>
      <c r="M36" s="915"/>
      <c r="N36" s="915"/>
      <c r="O36" s="916"/>
      <c r="P36" s="917" t="str">
        <f>+'[1]NómPlantilla (4)ok'!F42</f>
        <v>Oficialía Mayor</v>
      </c>
      <c r="Q36" s="917"/>
      <c r="R36" s="917"/>
      <c r="S36" s="917"/>
      <c r="T36" s="917"/>
      <c r="U36" s="917"/>
      <c r="V36" s="917"/>
      <c r="W36" s="917"/>
      <c r="X36" s="917"/>
      <c r="Y36" s="917"/>
      <c r="Z36" s="917"/>
      <c r="AA36" s="917"/>
      <c r="AB36" s="917"/>
      <c r="AC36" s="917"/>
      <c r="AD36" s="918">
        <v>1</v>
      </c>
      <c r="AE36" s="918"/>
      <c r="AF36" s="918"/>
      <c r="AG36" s="919">
        <v>1</v>
      </c>
      <c r="AH36" s="919"/>
      <c r="AI36" s="919"/>
      <c r="AJ36" s="919"/>
      <c r="AK36" s="920">
        <f>+'[1]NómPlantilla (4)ok'!T42</f>
        <v>14662.166799999999</v>
      </c>
      <c r="AL36" s="920"/>
      <c r="AM36" s="920"/>
      <c r="AN36" s="920"/>
      <c r="AO36" s="920"/>
      <c r="AP36" s="920"/>
      <c r="AQ36" s="921">
        <f t="shared" si="3"/>
        <v>175946.00159999999</v>
      </c>
      <c r="AR36" s="921"/>
      <c r="AS36" s="921"/>
      <c r="AT36" s="921"/>
      <c r="AU36" s="921"/>
      <c r="AV36" s="921"/>
      <c r="AW36" s="921"/>
      <c r="AX36" s="921"/>
      <c r="AY36" s="922">
        <v>0</v>
      </c>
      <c r="AZ36" s="923"/>
      <c r="BA36" s="923"/>
      <c r="BB36" s="923"/>
      <c r="BC36" s="923"/>
      <c r="BD36" s="923"/>
      <c r="BE36" s="923"/>
      <c r="BF36" s="924"/>
      <c r="BG36" s="925">
        <f t="shared" si="0"/>
        <v>2410.2244826837973</v>
      </c>
      <c r="BH36" s="925"/>
      <c r="BI36" s="925"/>
      <c r="BJ36" s="925"/>
      <c r="BK36" s="925"/>
      <c r="BL36" s="925"/>
      <c r="BM36" s="925"/>
      <c r="BN36" s="925"/>
      <c r="BO36" s="925">
        <f t="shared" si="1"/>
        <v>24102.244826837974</v>
      </c>
      <c r="BP36" s="925"/>
      <c r="BQ36" s="925"/>
      <c r="BR36" s="925"/>
      <c r="BS36" s="925"/>
      <c r="BT36" s="925"/>
      <c r="BU36" s="925"/>
      <c r="BV36" s="925"/>
      <c r="BW36" s="925">
        <v>0</v>
      </c>
      <c r="BX36" s="925"/>
      <c r="BY36" s="925"/>
      <c r="BZ36" s="925"/>
      <c r="CA36" s="925"/>
      <c r="CB36" s="925"/>
      <c r="CC36" s="925"/>
      <c r="CD36" s="925"/>
      <c r="CE36" s="925">
        <v>0</v>
      </c>
      <c r="CF36" s="925"/>
      <c r="CG36" s="925"/>
      <c r="CH36" s="925"/>
      <c r="CI36" s="925"/>
      <c r="CJ36" s="925"/>
      <c r="CK36" s="925"/>
      <c r="CL36" s="925"/>
      <c r="CM36" s="925"/>
      <c r="CN36" s="925">
        <v>0</v>
      </c>
      <c r="CO36" s="925"/>
      <c r="CP36" s="925"/>
      <c r="CQ36" s="925"/>
      <c r="CR36" s="925"/>
      <c r="CS36" s="925"/>
      <c r="CT36" s="925"/>
      <c r="CU36" s="925"/>
      <c r="CV36" s="921">
        <f t="shared" si="2"/>
        <v>202458.47090952174</v>
      </c>
      <c r="CW36" s="921"/>
      <c r="CX36" s="921"/>
      <c r="CY36" s="921"/>
      <c r="CZ36" s="921"/>
      <c r="DA36" s="921"/>
      <c r="DB36" s="921"/>
      <c r="DC36" s="921"/>
      <c r="DD36" s="921"/>
      <c r="DE36" s="926"/>
    </row>
    <row r="37" spans="1:123" s="3" customFormat="1" ht="23.25" customHeight="1" x14ac:dyDescent="0.2">
      <c r="A37" s="914" t="str">
        <f>+'[1]NómPlantilla (4)ok'!E43</f>
        <v>Mecánico B</v>
      </c>
      <c r="B37" s="915"/>
      <c r="C37" s="915"/>
      <c r="D37" s="915"/>
      <c r="E37" s="915"/>
      <c r="F37" s="915"/>
      <c r="G37" s="915"/>
      <c r="H37" s="915"/>
      <c r="I37" s="915"/>
      <c r="J37" s="915"/>
      <c r="K37" s="915"/>
      <c r="L37" s="915"/>
      <c r="M37" s="915"/>
      <c r="N37" s="915"/>
      <c r="O37" s="916"/>
      <c r="P37" s="917" t="str">
        <f>+'[1]NómPlantilla (4)ok'!F43</f>
        <v>Oficialía Mayor</v>
      </c>
      <c r="Q37" s="917"/>
      <c r="R37" s="917"/>
      <c r="S37" s="917"/>
      <c r="T37" s="917"/>
      <c r="U37" s="917"/>
      <c r="V37" s="917"/>
      <c r="W37" s="917"/>
      <c r="X37" s="917"/>
      <c r="Y37" s="917"/>
      <c r="Z37" s="917"/>
      <c r="AA37" s="917"/>
      <c r="AB37" s="917"/>
      <c r="AC37" s="917"/>
      <c r="AD37" s="918">
        <v>1</v>
      </c>
      <c r="AE37" s="918"/>
      <c r="AF37" s="918"/>
      <c r="AG37" s="919">
        <v>1</v>
      </c>
      <c r="AH37" s="919"/>
      <c r="AI37" s="919"/>
      <c r="AJ37" s="919"/>
      <c r="AK37" s="920">
        <f>+'[1]NómPlantilla (4)ok'!T43</f>
        <v>14662.166799999999</v>
      </c>
      <c r="AL37" s="920"/>
      <c r="AM37" s="920"/>
      <c r="AN37" s="920"/>
      <c r="AO37" s="920"/>
      <c r="AP37" s="920"/>
      <c r="AQ37" s="921">
        <f t="shared" si="3"/>
        <v>175946.00159999999</v>
      </c>
      <c r="AR37" s="921"/>
      <c r="AS37" s="921"/>
      <c r="AT37" s="921"/>
      <c r="AU37" s="921"/>
      <c r="AV37" s="921"/>
      <c r="AW37" s="921"/>
      <c r="AX37" s="921"/>
      <c r="AY37" s="922">
        <v>0</v>
      </c>
      <c r="AZ37" s="923"/>
      <c r="BA37" s="923"/>
      <c r="BB37" s="923"/>
      <c r="BC37" s="923"/>
      <c r="BD37" s="923"/>
      <c r="BE37" s="923"/>
      <c r="BF37" s="924"/>
      <c r="BG37" s="925">
        <f t="shared" si="0"/>
        <v>2410.2244826837973</v>
      </c>
      <c r="BH37" s="925"/>
      <c r="BI37" s="925"/>
      <c r="BJ37" s="925"/>
      <c r="BK37" s="925"/>
      <c r="BL37" s="925"/>
      <c r="BM37" s="925"/>
      <c r="BN37" s="925"/>
      <c r="BO37" s="925">
        <f t="shared" si="1"/>
        <v>24102.244826837974</v>
      </c>
      <c r="BP37" s="925"/>
      <c r="BQ37" s="925"/>
      <c r="BR37" s="925"/>
      <c r="BS37" s="925"/>
      <c r="BT37" s="925"/>
      <c r="BU37" s="925"/>
      <c r="BV37" s="925"/>
      <c r="BW37" s="925">
        <v>0</v>
      </c>
      <c r="BX37" s="925"/>
      <c r="BY37" s="925"/>
      <c r="BZ37" s="925"/>
      <c r="CA37" s="925"/>
      <c r="CB37" s="925"/>
      <c r="CC37" s="925"/>
      <c r="CD37" s="925"/>
      <c r="CE37" s="925">
        <v>0</v>
      </c>
      <c r="CF37" s="925"/>
      <c r="CG37" s="925"/>
      <c r="CH37" s="925"/>
      <c r="CI37" s="925"/>
      <c r="CJ37" s="925"/>
      <c r="CK37" s="925"/>
      <c r="CL37" s="925"/>
      <c r="CM37" s="925"/>
      <c r="CN37" s="925">
        <v>0</v>
      </c>
      <c r="CO37" s="925"/>
      <c r="CP37" s="925"/>
      <c r="CQ37" s="925"/>
      <c r="CR37" s="925"/>
      <c r="CS37" s="925"/>
      <c r="CT37" s="925"/>
      <c r="CU37" s="925"/>
      <c r="CV37" s="921">
        <f t="shared" si="2"/>
        <v>202458.47090952174</v>
      </c>
      <c r="CW37" s="921"/>
      <c r="CX37" s="921"/>
      <c r="CY37" s="921"/>
      <c r="CZ37" s="921"/>
      <c r="DA37" s="921"/>
      <c r="DB37" s="921"/>
      <c r="DC37" s="921"/>
      <c r="DD37" s="921"/>
      <c r="DE37" s="926"/>
    </row>
    <row r="38" spans="1:123" s="3" customFormat="1" ht="23.25" customHeight="1" x14ac:dyDescent="0.2">
      <c r="A38" s="914" t="str">
        <f>+'[1]NómPlantilla (4)ok'!E44</f>
        <v>Chofer</v>
      </c>
      <c r="B38" s="915"/>
      <c r="C38" s="915"/>
      <c r="D38" s="915"/>
      <c r="E38" s="915"/>
      <c r="F38" s="915"/>
      <c r="G38" s="915"/>
      <c r="H38" s="915"/>
      <c r="I38" s="915"/>
      <c r="J38" s="915"/>
      <c r="K38" s="915"/>
      <c r="L38" s="915"/>
      <c r="M38" s="915"/>
      <c r="N38" s="915"/>
      <c r="O38" s="916"/>
      <c r="P38" s="917" t="str">
        <f>+'[1]NómPlantilla (4)ok'!F44</f>
        <v>Oficialía Mayor</v>
      </c>
      <c r="Q38" s="917"/>
      <c r="R38" s="917"/>
      <c r="S38" s="917"/>
      <c r="T38" s="917"/>
      <c r="U38" s="917"/>
      <c r="V38" s="917"/>
      <c r="W38" s="917"/>
      <c r="X38" s="917"/>
      <c r="Y38" s="917"/>
      <c r="Z38" s="917"/>
      <c r="AA38" s="917"/>
      <c r="AB38" s="917"/>
      <c r="AC38" s="917"/>
      <c r="AD38" s="918">
        <v>1</v>
      </c>
      <c r="AE38" s="918"/>
      <c r="AF38" s="918"/>
      <c r="AG38" s="919">
        <v>1</v>
      </c>
      <c r="AH38" s="919"/>
      <c r="AI38" s="919"/>
      <c r="AJ38" s="919"/>
      <c r="AK38" s="920">
        <f>+'[1]NómPlantilla (4)ok'!T44</f>
        <v>14261.5</v>
      </c>
      <c r="AL38" s="920"/>
      <c r="AM38" s="920"/>
      <c r="AN38" s="920"/>
      <c r="AO38" s="920"/>
      <c r="AP38" s="920"/>
      <c r="AQ38" s="921">
        <f t="shared" si="3"/>
        <v>171138</v>
      </c>
      <c r="AR38" s="921"/>
      <c r="AS38" s="921"/>
      <c r="AT38" s="921"/>
      <c r="AU38" s="921"/>
      <c r="AV38" s="921"/>
      <c r="AW38" s="921"/>
      <c r="AX38" s="921"/>
      <c r="AY38" s="922">
        <v>0</v>
      </c>
      <c r="AZ38" s="923"/>
      <c r="BA38" s="923"/>
      <c r="BB38" s="923"/>
      <c r="BC38" s="923"/>
      <c r="BD38" s="923"/>
      <c r="BE38" s="923"/>
      <c r="BF38" s="924"/>
      <c r="BG38" s="925">
        <f t="shared" si="0"/>
        <v>2344.3613027097044</v>
      </c>
      <c r="BH38" s="925"/>
      <c r="BI38" s="925"/>
      <c r="BJ38" s="925"/>
      <c r="BK38" s="925"/>
      <c r="BL38" s="925"/>
      <c r="BM38" s="925"/>
      <c r="BN38" s="925"/>
      <c r="BO38" s="925">
        <f t="shared" si="1"/>
        <v>23443.613027097046</v>
      </c>
      <c r="BP38" s="925"/>
      <c r="BQ38" s="925"/>
      <c r="BR38" s="925"/>
      <c r="BS38" s="925"/>
      <c r="BT38" s="925"/>
      <c r="BU38" s="925"/>
      <c r="BV38" s="925"/>
      <c r="BW38" s="925">
        <v>0</v>
      </c>
      <c r="BX38" s="925"/>
      <c r="BY38" s="925"/>
      <c r="BZ38" s="925"/>
      <c r="CA38" s="925"/>
      <c r="CB38" s="925"/>
      <c r="CC38" s="925"/>
      <c r="CD38" s="925"/>
      <c r="CE38" s="925">
        <v>0</v>
      </c>
      <c r="CF38" s="925"/>
      <c r="CG38" s="925"/>
      <c r="CH38" s="925"/>
      <c r="CI38" s="925"/>
      <c r="CJ38" s="925"/>
      <c r="CK38" s="925"/>
      <c r="CL38" s="925"/>
      <c r="CM38" s="925"/>
      <c r="CN38" s="925">
        <v>0</v>
      </c>
      <c r="CO38" s="925"/>
      <c r="CP38" s="925"/>
      <c r="CQ38" s="925"/>
      <c r="CR38" s="925"/>
      <c r="CS38" s="925"/>
      <c r="CT38" s="925"/>
      <c r="CU38" s="925"/>
      <c r="CV38" s="921">
        <f t="shared" si="2"/>
        <v>196925.97432980675</v>
      </c>
      <c r="CW38" s="921"/>
      <c r="CX38" s="921"/>
      <c r="CY38" s="921"/>
      <c r="CZ38" s="921"/>
      <c r="DA38" s="921"/>
      <c r="DB38" s="921"/>
      <c r="DC38" s="921"/>
      <c r="DD38" s="921"/>
      <c r="DE38" s="926"/>
    </row>
    <row r="39" spans="1:123" s="3" customFormat="1" ht="23.25" customHeight="1" x14ac:dyDescent="0.2">
      <c r="A39" s="914" t="str">
        <f>+'[1]NómPlantilla (4)ok'!E45</f>
        <v>Intendente</v>
      </c>
      <c r="B39" s="915"/>
      <c r="C39" s="915"/>
      <c r="D39" s="915"/>
      <c r="E39" s="915"/>
      <c r="F39" s="915"/>
      <c r="G39" s="915"/>
      <c r="H39" s="915"/>
      <c r="I39" s="915"/>
      <c r="J39" s="915"/>
      <c r="K39" s="915"/>
      <c r="L39" s="915"/>
      <c r="M39" s="915"/>
      <c r="N39" s="915"/>
      <c r="O39" s="916"/>
      <c r="P39" s="917" t="str">
        <f>+'[1]NómPlantilla (4)ok'!F45</f>
        <v>Oficialía Mayor</v>
      </c>
      <c r="Q39" s="917"/>
      <c r="R39" s="917"/>
      <c r="S39" s="917"/>
      <c r="T39" s="917"/>
      <c r="U39" s="917"/>
      <c r="V39" s="917"/>
      <c r="W39" s="917"/>
      <c r="X39" s="917"/>
      <c r="Y39" s="917"/>
      <c r="Z39" s="917"/>
      <c r="AA39" s="917"/>
      <c r="AB39" s="917"/>
      <c r="AC39" s="917"/>
      <c r="AD39" s="918">
        <v>1</v>
      </c>
      <c r="AE39" s="918"/>
      <c r="AF39" s="918"/>
      <c r="AG39" s="919">
        <v>1</v>
      </c>
      <c r="AH39" s="919"/>
      <c r="AI39" s="919"/>
      <c r="AJ39" s="919"/>
      <c r="AK39" s="920">
        <f>+'[1]NómPlantilla (4)ok'!T45</f>
        <v>8141.6668</v>
      </c>
      <c r="AL39" s="920"/>
      <c r="AM39" s="920"/>
      <c r="AN39" s="920"/>
      <c r="AO39" s="920"/>
      <c r="AP39" s="920"/>
      <c r="AQ39" s="921">
        <f t="shared" si="3"/>
        <v>97700.001600000003</v>
      </c>
      <c r="AR39" s="921"/>
      <c r="AS39" s="921"/>
      <c r="AT39" s="921"/>
      <c r="AU39" s="921"/>
      <c r="AV39" s="921"/>
      <c r="AW39" s="921"/>
      <c r="AX39" s="921"/>
      <c r="AY39" s="922">
        <v>0</v>
      </c>
      <c r="AZ39" s="923"/>
      <c r="BA39" s="923"/>
      <c r="BB39" s="923"/>
      <c r="BC39" s="923"/>
      <c r="BD39" s="923"/>
      <c r="BE39" s="923"/>
      <c r="BF39" s="924"/>
      <c r="BG39" s="925">
        <f t="shared" si="0"/>
        <v>1338.3591196912212</v>
      </c>
      <c r="BH39" s="925"/>
      <c r="BI39" s="925"/>
      <c r="BJ39" s="925"/>
      <c r="BK39" s="925"/>
      <c r="BL39" s="925"/>
      <c r="BM39" s="925"/>
      <c r="BN39" s="925"/>
      <c r="BO39" s="925">
        <f t="shared" si="1"/>
        <v>13383.591196912212</v>
      </c>
      <c r="BP39" s="925"/>
      <c r="BQ39" s="925"/>
      <c r="BR39" s="925"/>
      <c r="BS39" s="925"/>
      <c r="BT39" s="925"/>
      <c r="BU39" s="925"/>
      <c r="BV39" s="925"/>
      <c r="BW39" s="925">
        <v>0</v>
      </c>
      <c r="BX39" s="925"/>
      <c r="BY39" s="925"/>
      <c r="BZ39" s="925"/>
      <c r="CA39" s="925"/>
      <c r="CB39" s="925"/>
      <c r="CC39" s="925"/>
      <c r="CD39" s="925"/>
      <c r="CE39" s="925">
        <v>0</v>
      </c>
      <c r="CF39" s="925"/>
      <c r="CG39" s="925"/>
      <c r="CH39" s="925"/>
      <c r="CI39" s="925"/>
      <c r="CJ39" s="925"/>
      <c r="CK39" s="925"/>
      <c r="CL39" s="925"/>
      <c r="CM39" s="925"/>
      <c r="CN39" s="925">
        <v>0</v>
      </c>
      <c r="CO39" s="925"/>
      <c r="CP39" s="925"/>
      <c r="CQ39" s="925"/>
      <c r="CR39" s="925"/>
      <c r="CS39" s="925"/>
      <c r="CT39" s="925"/>
      <c r="CU39" s="925"/>
      <c r="CV39" s="921">
        <f t="shared" si="2"/>
        <v>112421.95191660343</v>
      </c>
      <c r="CW39" s="921"/>
      <c r="CX39" s="921"/>
      <c r="CY39" s="921"/>
      <c r="CZ39" s="921"/>
      <c r="DA39" s="921"/>
      <c r="DB39" s="921"/>
      <c r="DC39" s="921"/>
      <c r="DD39" s="921"/>
      <c r="DE39" s="926"/>
    </row>
    <row r="40" spans="1:123" s="3" customFormat="1" ht="23.25" customHeight="1" x14ac:dyDescent="0.2">
      <c r="A40" s="914" t="str">
        <f>+'[1]NómPlantilla (4)ok'!E46</f>
        <v>Enc. Baños Públicos</v>
      </c>
      <c r="B40" s="915"/>
      <c r="C40" s="915"/>
      <c r="D40" s="915"/>
      <c r="E40" s="915"/>
      <c r="F40" s="915"/>
      <c r="G40" s="915"/>
      <c r="H40" s="915"/>
      <c r="I40" s="915"/>
      <c r="J40" s="915"/>
      <c r="K40" s="915"/>
      <c r="L40" s="915"/>
      <c r="M40" s="915"/>
      <c r="N40" s="915"/>
      <c r="O40" s="916"/>
      <c r="P40" s="917" t="str">
        <f>+'[1]NómPlantilla (4)ok'!F46</f>
        <v>Oficialía Mayor</v>
      </c>
      <c r="Q40" s="917"/>
      <c r="R40" s="917"/>
      <c r="S40" s="917"/>
      <c r="T40" s="917"/>
      <c r="U40" s="917"/>
      <c r="V40" s="917"/>
      <c r="W40" s="917"/>
      <c r="X40" s="917"/>
      <c r="Y40" s="917"/>
      <c r="Z40" s="917"/>
      <c r="AA40" s="917"/>
      <c r="AB40" s="917"/>
      <c r="AC40" s="917"/>
      <c r="AD40" s="918">
        <v>1</v>
      </c>
      <c r="AE40" s="918"/>
      <c r="AF40" s="918"/>
      <c r="AG40" s="919">
        <v>1</v>
      </c>
      <c r="AH40" s="919"/>
      <c r="AI40" s="919"/>
      <c r="AJ40" s="919"/>
      <c r="AK40" s="920">
        <f>+'[1]NómPlantilla (4)ok'!T46</f>
        <v>6252.75</v>
      </c>
      <c r="AL40" s="920"/>
      <c r="AM40" s="920"/>
      <c r="AN40" s="920"/>
      <c r="AO40" s="920"/>
      <c r="AP40" s="920"/>
      <c r="AQ40" s="921">
        <f t="shared" si="3"/>
        <v>75033</v>
      </c>
      <c r="AR40" s="921"/>
      <c r="AS40" s="921"/>
      <c r="AT40" s="921"/>
      <c r="AU40" s="921"/>
      <c r="AV40" s="921"/>
      <c r="AW40" s="921"/>
      <c r="AX40" s="921"/>
      <c r="AY40" s="922">
        <v>0</v>
      </c>
      <c r="AZ40" s="923"/>
      <c r="BA40" s="923"/>
      <c r="BB40" s="923"/>
      <c r="BC40" s="923"/>
      <c r="BD40" s="923"/>
      <c r="BE40" s="923"/>
      <c r="BF40" s="924"/>
      <c r="BG40" s="925">
        <f t="shared" si="0"/>
        <v>1027.8515678938475</v>
      </c>
      <c r="BH40" s="925"/>
      <c r="BI40" s="925"/>
      <c r="BJ40" s="925"/>
      <c r="BK40" s="925"/>
      <c r="BL40" s="925"/>
      <c r="BM40" s="925"/>
      <c r="BN40" s="925"/>
      <c r="BO40" s="925">
        <f t="shared" si="1"/>
        <v>10278.515678938475</v>
      </c>
      <c r="BP40" s="925"/>
      <c r="BQ40" s="925"/>
      <c r="BR40" s="925"/>
      <c r="BS40" s="925"/>
      <c r="BT40" s="925"/>
      <c r="BU40" s="925"/>
      <c r="BV40" s="925"/>
      <c r="BW40" s="925">
        <v>0</v>
      </c>
      <c r="BX40" s="925"/>
      <c r="BY40" s="925"/>
      <c r="BZ40" s="925"/>
      <c r="CA40" s="925"/>
      <c r="CB40" s="925"/>
      <c r="CC40" s="925"/>
      <c r="CD40" s="925"/>
      <c r="CE40" s="925">
        <v>0</v>
      </c>
      <c r="CF40" s="925"/>
      <c r="CG40" s="925"/>
      <c r="CH40" s="925"/>
      <c r="CI40" s="925"/>
      <c r="CJ40" s="925"/>
      <c r="CK40" s="925"/>
      <c r="CL40" s="925"/>
      <c r="CM40" s="925"/>
      <c r="CN40" s="925">
        <v>0</v>
      </c>
      <c r="CO40" s="925"/>
      <c r="CP40" s="925"/>
      <c r="CQ40" s="925"/>
      <c r="CR40" s="925"/>
      <c r="CS40" s="925"/>
      <c r="CT40" s="925"/>
      <c r="CU40" s="925"/>
      <c r="CV40" s="921">
        <f t="shared" si="2"/>
        <v>86339.36724683232</v>
      </c>
      <c r="CW40" s="921"/>
      <c r="CX40" s="921"/>
      <c r="CY40" s="921"/>
      <c r="CZ40" s="921"/>
      <c r="DA40" s="921"/>
      <c r="DB40" s="921"/>
      <c r="DC40" s="921"/>
      <c r="DD40" s="921"/>
      <c r="DE40" s="926"/>
    </row>
    <row r="41" spans="1:123" s="3" customFormat="1" ht="23.25" customHeight="1" x14ac:dyDescent="0.2">
      <c r="A41" s="914" t="str">
        <f>+'[1]NómPlantilla (4)ok'!E47</f>
        <v xml:space="preserve">Intendente Mercado </v>
      </c>
      <c r="B41" s="915"/>
      <c r="C41" s="915"/>
      <c r="D41" s="915"/>
      <c r="E41" s="915"/>
      <c r="F41" s="915"/>
      <c r="G41" s="915"/>
      <c r="H41" s="915"/>
      <c r="I41" s="915"/>
      <c r="J41" s="915"/>
      <c r="K41" s="915"/>
      <c r="L41" s="915"/>
      <c r="M41" s="915"/>
      <c r="N41" s="915"/>
      <c r="O41" s="916"/>
      <c r="P41" s="917" t="str">
        <f>+'[1]NómPlantilla (4)ok'!F47</f>
        <v>Oficialía Mayor</v>
      </c>
      <c r="Q41" s="917"/>
      <c r="R41" s="917"/>
      <c r="S41" s="917"/>
      <c r="T41" s="917"/>
      <c r="U41" s="917"/>
      <c r="V41" s="917"/>
      <c r="W41" s="917"/>
      <c r="X41" s="917"/>
      <c r="Y41" s="917"/>
      <c r="Z41" s="917"/>
      <c r="AA41" s="917"/>
      <c r="AB41" s="917"/>
      <c r="AC41" s="917"/>
      <c r="AD41" s="918">
        <v>1</v>
      </c>
      <c r="AE41" s="918"/>
      <c r="AF41" s="918"/>
      <c r="AG41" s="919">
        <v>1</v>
      </c>
      <c r="AH41" s="919"/>
      <c r="AI41" s="919"/>
      <c r="AJ41" s="919"/>
      <c r="AK41" s="920">
        <f>+'[1]NómPlantilla (4)ok'!T47</f>
        <v>6252.75</v>
      </c>
      <c r="AL41" s="920"/>
      <c r="AM41" s="920"/>
      <c r="AN41" s="920"/>
      <c r="AO41" s="920"/>
      <c r="AP41" s="920"/>
      <c r="AQ41" s="921">
        <f t="shared" si="3"/>
        <v>75033</v>
      </c>
      <c r="AR41" s="921"/>
      <c r="AS41" s="921"/>
      <c r="AT41" s="921"/>
      <c r="AU41" s="921"/>
      <c r="AV41" s="921"/>
      <c r="AW41" s="921"/>
      <c r="AX41" s="921"/>
      <c r="AY41" s="922">
        <v>0</v>
      </c>
      <c r="AZ41" s="923"/>
      <c r="BA41" s="923"/>
      <c r="BB41" s="923"/>
      <c r="BC41" s="923"/>
      <c r="BD41" s="923"/>
      <c r="BE41" s="923"/>
      <c r="BF41" s="924"/>
      <c r="BG41" s="925">
        <f t="shared" si="0"/>
        <v>1027.8515678938475</v>
      </c>
      <c r="BH41" s="925"/>
      <c r="BI41" s="925"/>
      <c r="BJ41" s="925"/>
      <c r="BK41" s="925"/>
      <c r="BL41" s="925"/>
      <c r="BM41" s="925"/>
      <c r="BN41" s="925"/>
      <c r="BO41" s="925">
        <f t="shared" si="1"/>
        <v>10278.515678938475</v>
      </c>
      <c r="BP41" s="925"/>
      <c r="BQ41" s="925"/>
      <c r="BR41" s="925"/>
      <c r="BS41" s="925"/>
      <c r="BT41" s="925"/>
      <c r="BU41" s="925"/>
      <c r="BV41" s="925"/>
      <c r="BW41" s="925">
        <v>0</v>
      </c>
      <c r="BX41" s="925"/>
      <c r="BY41" s="925"/>
      <c r="BZ41" s="925"/>
      <c r="CA41" s="925"/>
      <c r="CB41" s="925"/>
      <c r="CC41" s="925"/>
      <c r="CD41" s="925"/>
      <c r="CE41" s="925">
        <v>0</v>
      </c>
      <c r="CF41" s="925"/>
      <c r="CG41" s="925"/>
      <c r="CH41" s="925"/>
      <c r="CI41" s="925"/>
      <c r="CJ41" s="925"/>
      <c r="CK41" s="925"/>
      <c r="CL41" s="925"/>
      <c r="CM41" s="925"/>
      <c r="CN41" s="925">
        <v>0</v>
      </c>
      <c r="CO41" s="925"/>
      <c r="CP41" s="925"/>
      <c r="CQ41" s="925"/>
      <c r="CR41" s="925"/>
      <c r="CS41" s="925"/>
      <c r="CT41" s="925"/>
      <c r="CU41" s="925"/>
      <c r="CV41" s="921">
        <f t="shared" si="2"/>
        <v>86339.36724683232</v>
      </c>
      <c r="CW41" s="921"/>
      <c r="CX41" s="921"/>
      <c r="CY41" s="921"/>
      <c r="CZ41" s="921"/>
      <c r="DA41" s="921"/>
      <c r="DB41" s="921"/>
      <c r="DC41" s="921"/>
      <c r="DD41" s="921"/>
      <c r="DE41" s="926"/>
    </row>
    <row r="42" spans="1:123" s="3" customFormat="1" ht="23.25" customHeight="1" x14ac:dyDescent="0.2">
      <c r="A42" s="914" t="str">
        <f>+'[1]NómPlantilla (4)ok'!E48</f>
        <v>Auxiliar</v>
      </c>
      <c r="B42" s="915"/>
      <c r="C42" s="915"/>
      <c r="D42" s="915"/>
      <c r="E42" s="915"/>
      <c r="F42" s="915"/>
      <c r="G42" s="915"/>
      <c r="H42" s="915"/>
      <c r="I42" s="915"/>
      <c r="J42" s="915"/>
      <c r="K42" s="915"/>
      <c r="L42" s="915"/>
      <c r="M42" s="915"/>
      <c r="N42" s="915"/>
      <c r="O42" s="916"/>
      <c r="P42" s="917" t="str">
        <f>+'[1]NómPlantilla (4)ok'!F48</f>
        <v>Oficialía Mayor</v>
      </c>
      <c r="Q42" s="917"/>
      <c r="R42" s="917"/>
      <c r="S42" s="917"/>
      <c r="T42" s="917"/>
      <c r="U42" s="917"/>
      <c r="V42" s="917"/>
      <c r="W42" s="917"/>
      <c r="X42" s="917"/>
      <c r="Y42" s="917"/>
      <c r="Z42" s="917"/>
      <c r="AA42" s="917"/>
      <c r="AB42" s="917"/>
      <c r="AC42" s="917"/>
      <c r="AD42" s="918">
        <v>1</v>
      </c>
      <c r="AE42" s="918"/>
      <c r="AF42" s="918"/>
      <c r="AG42" s="919">
        <v>1</v>
      </c>
      <c r="AH42" s="919"/>
      <c r="AI42" s="919"/>
      <c r="AJ42" s="919"/>
      <c r="AK42" s="920">
        <f>+'[1]NómPlantilla (4)ok'!T48</f>
        <v>6142.7</v>
      </c>
      <c r="AL42" s="920"/>
      <c r="AM42" s="920"/>
      <c r="AN42" s="920"/>
      <c r="AO42" s="920"/>
      <c r="AP42" s="920"/>
      <c r="AQ42" s="921">
        <f t="shared" si="3"/>
        <v>73712.399999999994</v>
      </c>
      <c r="AR42" s="921"/>
      <c r="AS42" s="921"/>
      <c r="AT42" s="921"/>
      <c r="AU42" s="921"/>
      <c r="AV42" s="921"/>
      <c r="AW42" s="921"/>
      <c r="AX42" s="921"/>
      <c r="AY42" s="922">
        <v>0</v>
      </c>
      <c r="AZ42" s="923"/>
      <c r="BA42" s="923"/>
      <c r="BB42" s="923"/>
      <c r="BC42" s="923"/>
      <c r="BD42" s="923"/>
      <c r="BE42" s="923"/>
      <c r="BF42" s="924"/>
      <c r="BG42" s="925">
        <f t="shared" si="0"/>
        <v>1009.7611172846406</v>
      </c>
      <c r="BH42" s="925"/>
      <c r="BI42" s="925"/>
      <c r="BJ42" s="925"/>
      <c r="BK42" s="925"/>
      <c r="BL42" s="925"/>
      <c r="BM42" s="925"/>
      <c r="BN42" s="925"/>
      <c r="BO42" s="925">
        <f t="shared" si="1"/>
        <v>10097.611172846406</v>
      </c>
      <c r="BP42" s="925"/>
      <c r="BQ42" s="925"/>
      <c r="BR42" s="925"/>
      <c r="BS42" s="925"/>
      <c r="BT42" s="925"/>
      <c r="BU42" s="925"/>
      <c r="BV42" s="925"/>
      <c r="BW42" s="925">
        <v>0</v>
      </c>
      <c r="BX42" s="925"/>
      <c r="BY42" s="925"/>
      <c r="BZ42" s="925"/>
      <c r="CA42" s="925"/>
      <c r="CB42" s="925"/>
      <c r="CC42" s="925"/>
      <c r="CD42" s="925"/>
      <c r="CE42" s="925">
        <v>0</v>
      </c>
      <c r="CF42" s="925"/>
      <c r="CG42" s="925"/>
      <c r="CH42" s="925"/>
      <c r="CI42" s="925"/>
      <c r="CJ42" s="925"/>
      <c r="CK42" s="925"/>
      <c r="CL42" s="925"/>
      <c r="CM42" s="925"/>
      <c r="CN42" s="925">
        <v>0</v>
      </c>
      <c r="CO42" s="925"/>
      <c r="CP42" s="925"/>
      <c r="CQ42" s="925"/>
      <c r="CR42" s="925"/>
      <c r="CS42" s="925"/>
      <c r="CT42" s="925"/>
      <c r="CU42" s="925"/>
      <c r="CV42" s="921">
        <f t="shared" si="2"/>
        <v>84819.772290131034</v>
      </c>
      <c r="CW42" s="921"/>
      <c r="CX42" s="921"/>
      <c r="CY42" s="921"/>
      <c r="CZ42" s="921"/>
      <c r="DA42" s="921"/>
      <c r="DB42" s="921"/>
      <c r="DC42" s="921"/>
      <c r="DD42" s="921"/>
      <c r="DE42" s="926"/>
    </row>
    <row r="43" spans="1:123" s="3" customFormat="1" ht="23.25" customHeight="1" x14ac:dyDescent="0.2">
      <c r="A43" s="914" t="str">
        <f>+'[1]NómPlantilla (4)ok'!E49</f>
        <v>Jardinero A</v>
      </c>
      <c r="B43" s="915"/>
      <c r="C43" s="915"/>
      <c r="D43" s="915"/>
      <c r="E43" s="915"/>
      <c r="F43" s="915"/>
      <c r="G43" s="915"/>
      <c r="H43" s="915"/>
      <c r="I43" s="915"/>
      <c r="J43" s="915"/>
      <c r="K43" s="915"/>
      <c r="L43" s="915"/>
      <c r="M43" s="915"/>
      <c r="N43" s="915"/>
      <c r="O43" s="916"/>
      <c r="P43" s="917" t="str">
        <f>+'[1]NómPlantilla (4)ok'!F49</f>
        <v>Oficialía Mayor</v>
      </c>
      <c r="Q43" s="917"/>
      <c r="R43" s="917"/>
      <c r="S43" s="917"/>
      <c r="T43" s="917"/>
      <c r="U43" s="917"/>
      <c r="V43" s="917"/>
      <c r="W43" s="917"/>
      <c r="X43" s="917"/>
      <c r="Y43" s="917"/>
      <c r="Z43" s="917"/>
      <c r="AA43" s="917"/>
      <c r="AB43" s="917"/>
      <c r="AC43" s="917"/>
      <c r="AD43" s="918">
        <v>1</v>
      </c>
      <c r="AE43" s="918"/>
      <c r="AF43" s="918"/>
      <c r="AG43" s="919">
        <v>1</v>
      </c>
      <c r="AH43" s="919"/>
      <c r="AI43" s="919"/>
      <c r="AJ43" s="919"/>
      <c r="AK43" s="920">
        <f>+'[1]NómPlantilla (4)ok'!T49</f>
        <v>6625.8333999999995</v>
      </c>
      <c r="AL43" s="920"/>
      <c r="AM43" s="920"/>
      <c r="AN43" s="920"/>
      <c r="AO43" s="920"/>
      <c r="AP43" s="920"/>
      <c r="AQ43" s="921">
        <f t="shared" si="3"/>
        <v>79510.000799999994</v>
      </c>
      <c r="AR43" s="921"/>
      <c r="AS43" s="921"/>
      <c r="AT43" s="921"/>
      <c r="AU43" s="921"/>
      <c r="AV43" s="921"/>
      <c r="AW43" s="921"/>
      <c r="AX43" s="921"/>
      <c r="AY43" s="922">
        <v>0</v>
      </c>
      <c r="AZ43" s="923"/>
      <c r="BA43" s="923"/>
      <c r="BB43" s="923"/>
      <c r="BC43" s="923"/>
      <c r="BD43" s="923"/>
      <c r="BE43" s="923"/>
      <c r="BF43" s="924"/>
      <c r="BG43" s="925">
        <f t="shared" si="0"/>
        <v>1089.1804803955736</v>
      </c>
      <c r="BH43" s="925"/>
      <c r="BI43" s="925"/>
      <c r="BJ43" s="925"/>
      <c r="BK43" s="925"/>
      <c r="BL43" s="925"/>
      <c r="BM43" s="925"/>
      <c r="BN43" s="925"/>
      <c r="BO43" s="925">
        <f t="shared" si="1"/>
        <v>10891.804803955734</v>
      </c>
      <c r="BP43" s="925"/>
      <c r="BQ43" s="925"/>
      <c r="BR43" s="925"/>
      <c r="BS43" s="925"/>
      <c r="BT43" s="925"/>
      <c r="BU43" s="925"/>
      <c r="BV43" s="925"/>
      <c r="BW43" s="925">
        <v>0</v>
      </c>
      <c r="BX43" s="925"/>
      <c r="BY43" s="925"/>
      <c r="BZ43" s="925"/>
      <c r="CA43" s="925"/>
      <c r="CB43" s="925"/>
      <c r="CC43" s="925"/>
      <c r="CD43" s="925"/>
      <c r="CE43" s="925">
        <v>0</v>
      </c>
      <c r="CF43" s="925"/>
      <c r="CG43" s="925"/>
      <c r="CH43" s="925"/>
      <c r="CI43" s="925"/>
      <c r="CJ43" s="925"/>
      <c r="CK43" s="925"/>
      <c r="CL43" s="925"/>
      <c r="CM43" s="925"/>
      <c r="CN43" s="925">
        <v>0</v>
      </c>
      <c r="CO43" s="925"/>
      <c r="CP43" s="925"/>
      <c r="CQ43" s="925"/>
      <c r="CR43" s="925"/>
      <c r="CS43" s="925"/>
      <c r="CT43" s="925"/>
      <c r="CU43" s="925"/>
      <c r="CV43" s="921">
        <f t="shared" si="2"/>
        <v>91490.986084351302</v>
      </c>
      <c r="CW43" s="921"/>
      <c r="CX43" s="921"/>
      <c r="CY43" s="921"/>
      <c r="CZ43" s="921"/>
      <c r="DA43" s="921"/>
      <c r="DB43" s="921"/>
      <c r="DC43" s="921"/>
      <c r="DD43" s="921"/>
      <c r="DE43" s="926"/>
    </row>
    <row r="44" spans="1:123" s="3" customFormat="1" ht="23.25" customHeight="1" x14ac:dyDescent="0.2">
      <c r="A44" s="914" t="str">
        <f>+'[1]NómPlantilla (4)ok'!E50</f>
        <v>Auxiliar de maquinaria</v>
      </c>
      <c r="B44" s="915"/>
      <c r="C44" s="915"/>
      <c r="D44" s="915"/>
      <c r="E44" s="915"/>
      <c r="F44" s="915"/>
      <c r="G44" s="915"/>
      <c r="H44" s="915"/>
      <c r="I44" s="915"/>
      <c r="J44" s="915"/>
      <c r="K44" s="915"/>
      <c r="L44" s="915"/>
      <c r="M44" s="915"/>
      <c r="N44" s="915"/>
      <c r="O44" s="916"/>
      <c r="P44" s="917" t="str">
        <f>+'[1]NómPlantilla (4)ok'!F50</f>
        <v>Oficialía Mayor</v>
      </c>
      <c r="Q44" s="917"/>
      <c r="R44" s="917"/>
      <c r="S44" s="917"/>
      <c r="T44" s="917"/>
      <c r="U44" s="917"/>
      <c r="V44" s="917"/>
      <c r="W44" s="917"/>
      <c r="X44" s="917"/>
      <c r="Y44" s="917"/>
      <c r="Z44" s="917"/>
      <c r="AA44" s="917"/>
      <c r="AB44" s="917"/>
      <c r="AC44" s="917"/>
      <c r="AD44" s="918">
        <v>1</v>
      </c>
      <c r="AE44" s="918"/>
      <c r="AF44" s="918"/>
      <c r="AG44" s="919">
        <v>1</v>
      </c>
      <c r="AH44" s="919"/>
      <c r="AI44" s="919"/>
      <c r="AJ44" s="919"/>
      <c r="AK44" s="920">
        <f>+'[1]NómPlantilla (4)ok'!T50</f>
        <v>7859.25</v>
      </c>
      <c r="AL44" s="920"/>
      <c r="AM44" s="920"/>
      <c r="AN44" s="920"/>
      <c r="AO44" s="920"/>
      <c r="AP44" s="920"/>
      <c r="AQ44" s="921">
        <f t="shared" si="3"/>
        <v>94311</v>
      </c>
      <c r="AR44" s="921"/>
      <c r="AS44" s="921"/>
      <c r="AT44" s="921"/>
      <c r="AU44" s="921"/>
      <c r="AV44" s="921"/>
      <c r="AW44" s="921"/>
      <c r="AX44" s="921"/>
      <c r="AY44" s="922">
        <v>0</v>
      </c>
      <c r="AZ44" s="923"/>
      <c r="BA44" s="923"/>
      <c r="BB44" s="923"/>
      <c r="BC44" s="923"/>
      <c r="BD44" s="923"/>
      <c r="BE44" s="923"/>
      <c r="BF44" s="924"/>
      <c r="BG44" s="925">
        <f t="shared" si="0"/>
        <v>1291.9343384862213</v>
      </c>
      <c r="BH44" s="925"/>
      <c r="BI44" s="925"/>
      <c r="BJ44" s="925"/>
      <c r="BK44" s="925"/>
      <c r="BL44" s="925"/>
      <c r="BM44" s="925"/>
      <c r="BN44" s="925"/>
      <c r="BO44" s="925">
        <f t="shared" si="1"/>
        <v>12919.343384862213</v>
      </c>
      <c r="BP44" s="925"/>
      <c r="BQ44" s="925"/>
      <c r="BR44" s="925"/>
      <c r="BS44" s="925"/>
      <c r="BT44" s="925"/>
      <c r="BU44" s="925"/>
      <c r="BV44" s="925"/>
      <c r="BW44" s="925">
        <v>0</v>
      </c>
      <c r="BX44" s="925"/>
      <c r="BY44" s="925"/>
      <c r="BZ44" s="925"/>
      <c r="CA44" s="925"/>
      <c r="CB44" s="925"/>
      <c r="CC44" s="925"/>
      <c r="CD44" s="925"/>
      <c r="CE44" s="925">
        <v>0</v>
      </c>
      <c r="CF44" s="925"/>
      <c r="CG44" s="925"/>
      <c r="CH44" s="925"/>
      <c r="CI44" s="925"/>
      <c r="CJ44" s="925"/>
      <c r="CK44" s="925"/>
      <c r="CL44" s="925"/>
      <c r="CM44" s="925"/>
      <c r="CN44" s="925">
        <v>0</v>
      </c>
      <c r="CO44" s="925"/>
      <c r="CP44" s="925"/>
      <c r="CQ44" s="925"/>
      <c r="CR44" s="925"/>
      <c r="CS44" s="925"/>
      <c r="CT44" s="925"/>
      <c r="CU44" s="925"/>
      <c r="CV44" s="921">
        <f t="shared" si="2"/>
        <v>108522.27772334842</v>
      </c>
      <c r="CW44" s="921"/>
      <c r="CX44" s="921"/>
      <c r="CY44" s="921"/>
      <c r="CZ44" s="921"/>
      <c r="DA44" s="921"/>
      <c r="DB44" s="921"/>
      <c r="DC44" s="921"/>
      <c r="DD44" s="921"/>
      <c r="DE44" s="926"/>
    </row>
    <row r="45" spans="1:123" s="3" customFormat="1" ht="23.25" customHeight="1" x14ac:dyDescent="0.2">
      <c r="A45" s="914" t="str">
        <f>+'[1]NómPlantilla (4)ok'!E51</f>
        <v>Sub-Jefe</v>
      </c>
      <c r="B45" s="915"/>
      <c r="C45" s="915"/>
      <c r="D45" s="915"/>
      <c r="E45" s="915"/>
      <c r="F45" s="915"/>
      <c r="G45" s="915"/>
      <c r="H45" s="915"/>
      <c r="I45" s="915"/>
      <c r="J45" s="915"/>
      <c r="K45" s="915"/>
      <c r="L45" s="915"/>
      <c r="M45" s="915"/>
      <c r="N45" s="915"/>
      <c r="O45" s="916"/>
      <c r="P45" s="917" t="str">
        <f>+'[1]NómPlantilla (4)ok'!F51</f>
        <v>Oficialía Mayor</v>
      </c>
      <c r="Q45" s="917"/>
      <c r="R45" s="917"/>
      <c r="S45" s="917"/>
      <c r="T45" s="917"/>
      <c r="U45" s="917"/>
      <c r="V45" s="917"/>
      <c r="W45" s="917"/>
      <c r="X45" s="917"/>
      <c r="Y45" s="917"/>
      <c r="Z45" s="917"/>
      <c r="AA45" s="917"/>
      <c r="AB45" s="917"/>
      <c r="AC45" s="917"/>
      <c r="AD45" s="918">
        <v>1</v>
      </c>
      <c r="AE45" s="918"/>
      <c r="AF45" s="918"/>
      <c r="AG45" s="919">
        <v>1</v>
      </c>
      <c r="AH45" s="919"/>
      <c r="AI45" s="919"/>
      <c r="AJ45" s="919"/>
      <c r="AK45" s="920">
        <f>+'[1]NómPlantilla (4)ok'!T51</f>
        <v>6777.4168</v>
      </c>
      <c r="AL45" s="920"/>
      <c r="AM45" s="920"/>
      <c r="AN45" s="920"/>
      <c r="AO45" s="920"/>
      <c r="AP45" s="920"/>
      <c r="AQ45" s="921">
        <f t="shared" si="3"/>
        <v>81329.001600000003</v>
      </c>
      <c r="AR45" s="921"/>
      <c r="AS45" s="921"/>
      <c r="AT45" s="921"/>
      <c r="AU45" s="921"/>
      <c r="AV45" s="921"/>
      <c r="AW45" s="921"/>
      <c r="AX45" s="921"/>
      <c r="AY45" s="922">
        <v>0</v>
      </c>
      <c r="AZ45" s="923"/>
      <c r="BA45" s="923"/>
      <c r="BB45" s="923"/>
      <c r="BC45" s="923"/>
      <c r="BD45" s="923"/>
      <c r="BE45" s="923"/>
      <c r="BF45" s="924"/>
      <c r="BG45" s="925">
        <f t="shared" si="0"/>
        <v>1114.0983541881737</v>
      </c>
      <c r="BH45" s="925"/>
      <c r="BI45" s="925"/>
      <c r="BJ45" s="925"/>
      <c r="BK45" s="925"/>
      <c r="BL45" s="925"/>
      <c r="BM45" s="925"/>
      <c r="BN45" s="925"/>
      <c r="BO45" s="925">
        <f t="shared" si="1"/>
        <v>11140.983541881737</v>
      </c>
      <c r="BP45" s="925"/>
      <c r="BQ45" s="925"/>
      <c r="BR45" s="925"/>
      <c r="BS45" s="925"/>
      <c r="BT45" s="925"/>
      <c r="BU45" s="925"/>
      <c r="BV45" s="925"/>
      <c r="BW45" s="925">
        <v>0</v>
      </c>
      <c r="BX45" s="925"/>
      <c r="BY45" s="925"/>
      <c r="BZ45" s="925"/>
      <c r="CA45" s="925"/>
      <c r="CB45" s="925"/>
      <c r="CC45" s="925"/>
      <c r="CD45" s="925"/>
      <c r="CE45" s="925">
        <v>0</v>
      </c>
      <c r="CF45" s="925"/>
      <c r="CG45" s="925"/>
      <c r="CH45" s="925"/>
      <c r="CI45" s="925"/>
      <c r="CJ45" s="925"/>
      <c r="CK45" s="925"/>
      <c r="CL45" s="925"/>
      <c r="CM45" s="925"/>
      <c r="CN45" s="925">
        <v>0</v>
      </c>
      <c r="CO45" s="925"/>
      <c r="CP45" s="925"/>
      <c r="CQ45" s="925"/>
      <c r="CR45" s="925"/>
      <c r="CS45" s="925"/>
      <c r="CT45" s="925"/>
      <c r="CU45" s="925"/>
      <c r="CV45" s="921">
        <f t="shared" si="2"/>
        <v>93584.083496069914</v>
      </c>
      <c r="CW45" s="921"/>
      <c r="CX45" s="921"/>
      <c r="CY45" s="921"/>
      <c r="CZ45" s="921"/>
      <c r="DA45" s="921"/>
      <c r="DB45" s="921"/>
      <c r="DC45" s="921"/>
      <c r="DD45" s="921"/>
      <c r="DE45" s="926"/>
    </row>
    <row r="46" spans="1:123" s="3" customFormat="1" ht="23.25" customHeight="1" x14ac:dyDescent="0.2">
      <c r="A46" s="914" t="str">
        <f>+'[1]NómPlantilla (4)ok'!E52</f>
        <v>Jardinero B</v>
      </c>
      <c r="B46" s="915"/>
      <c r="C46" s="915"/>
      <c r="D46" s="915"/>
      <c r="E46" s="915"/>
      <c r="F46" s="915"/>
      <c r="G46" s="915"/>
      <c r="H46" s="915"/>
      <c r="I46" s="915"/>
      <c r="J46" s="915"/>
      <c r="K46" s="915"/>
      <c r="L46" s="915"/>
      <c r="M46" s="915"/>
      <c r="N46" s="915"/>
      <c r="O46" s="916"/>
      <c r="P46" s="917" t="str">
        <f>+'[1]NómPlantilla (4)ok'!F52</f>
        <v>Oficialía Mayor</v>
      </c>
      <c r="Q46" s="917"/>
      <c r="R46" s="917"/>
      <c r="S46" s="917"/>
      <c r="T46" s="917"/>
      <c r="U46" s="917"/>
      <c r="V46" s="917"/>
      <c r="W46" s="917"/>
      <c r="X46" s="917"/>
      <c r="Y46" s="917"/>
      <c r="Z46" s="917"/>
      <c r="AA46" s="917"/>
      <c r="AB46" s="917"/>
      <c r="AC46" s="917"/>
      <c r="AD46" s="918">
        <v>1</v>
      </c>
      <c r="AE46" s="918"/>
      <c r="AF46" s="918"/>
      <c r="AG46" s="919">
        <v>1</v>
      </c>
      <c r="AH46" s="919"/>
      <c r="AI46" s="919"/>
      <c r="AJ46" s="919"/>
      <c r="AK46" s="920">
        <f>+'[1]NómPlantilla (4)ok'!T52</f>
        <v>5699.8333999999995</v>
      </c>
      <c r="AL46" s="920"/>
      <c r="AM46" s="920"/>
      <c r="AN46" s="920"/>
      <c r="AO46" s="920"/>
      <c r="AP46" s="920"/>
      <c r="AQ46" s="921">
        <f t="shared" si="3"/>
        <v>68398.000799999994</v>
      </c>
      <c r="AR46" s="921"/>
      <c r="AS46" s="921"/>
      <c r="AT46" s="921"/>
      <c r="AU46" s="921"/>
      <c r="AV46" s="921"/>
      <c r="AW46" s="921"/>
      <c r="AX46" s="921"/>
      <c r="AY46" s="922">
        <v>0</v>
      </c>
      <c r="AZ46" s="923"/>
      <c r="BA46" s="923"/>
      <c r="BB46" s="923"/>
      <c r="BC46" s="923"/>
      <c r="BD46" s="923"/>
      <c r="BE46" s="923"/>
      <c r="BF46" s="924"/>
      <c r="BG46" s="925">
        <f t="shared" si="0"/>
        <v>936.96096868157508</v>
      </c>
      <c r="BH46" s="925"/>
      <c r="BI46" s="925"/>
      <c r="BJ46" s="925"/>
      <c r="BK46" s="925"/>
      <c r="BL46" s="925"/>
      <c r="BM46" s="925"/>
      <c r="BN46" s="925"/>
      <c r="BO46" s="925">
        <f t="shared" si="1"/>
        <v>9369.609686815751</v>
      </c>
      <c r="BP46" s="925"/>
      <c r="BQ46" s="925"/>
      <c r="BR46" s="925"/>
      <c r="BS46" s="925"/>
      <c r="BT46" s="925"/>
      <c r="BU46" s="925"/>
      <c r="BV46" s="925"/>
      <c r="BW46" s="925">
        <v>0</v>
      </c>
      <c r="BX46" s="925"/>
      <c r="BY46" s="925"/>
      <c r="BZ46" s="925"/>
      <c r="CA46" s="925"/>
      <c r="CB46" s="925"/>
      <c r="CC46" s="925"/>
      <c r="CD46" s="925"/>
      <c r="CE46" s="925">
        <v>0</v>
      </c>
      <c r="CF46" s="925"/>
      <c r="CG46" s="925"/>
      <c r="CH46" s="925"/>
      <c r="CI46" s="925"/>
      <c r="CJ46" s="925"/>
      <c r="CK46" s="925"/>
      <c r="CL46" s="925"/>
      <c r="CM46" s="925"/>
      <c r="CN46" s="925">
        <v>0</v>
      </c>
      <c r="CO46" s="925"/>
      <c r="CP46" s="925"/>
      <c r="CQ46" s="925"/>
      <c r="CR46" s="925"/>
      <c r="CS46" s="925"/>
      <c r="CT46" s="925"/>
      <c r="CU46" s="925"/>
      <c r="CV46" s="921">
        <f t="shared" si="2"/>
        <v>78704.571455497324</v>
      </c>
      <c r="CW46" s="921"/>
      <c r="CX46" s="921"/>
      <c r="CY46" s="921"/>
      <c r="CZ46" s="921"/>
      <c r="DA46" s="921"/>
      <c r="DB46" s="921"/>
      <c r="DC46" s="921"/>
      <c r="DD46" s="921"/>
      <c r="DE46" s="926"/>
    </row>
    <row r="47" spans="1:123" s="3" customFormat="1" ht="23.25" customHeight="1" x14ac:dyDescent="0.2">
      <c r="A47" s="914" t="str">
        <f>+'[1]NómPlantilla (4)ok'!E53</f>
        <v>Jardinero C</v>
      </c>
      <c r="B47" s="915"/>
      <c r="C47" s="915"/>
      <c r="D47" s="915"/>
      <c r="E47" s="915"/>
      <c r="F47" s="915"/>
      <c r="G47" s="915"/>
      <c r="H47" s="915"/>
      <c r="I47" s="915"/>
      <c r="J47" s="915"/>
      <c r="K47" s="915"/>
      <c r="L47" s="915"/>
      <c r="M47" s="915"/>
      <c r="N47" s="915"/>
      <c r="O47" s="916"/>
      <c r="P47" s="917" t="str">
        <f>+'[1]NómPlantilla (4)ok'!F53</f>
        <v>Oficialía Mayor</v>
      </c>
      <c r="Q47" s="917"/>
      <c r="R47" s="917"/>
      <c r="S47" s="917"/>
      <c r="T47" s="917"/>
      <c r="U47" s="917"/>
      <c r="V47" s="917"/>
      <c r="W47" s="917"/>
      <c r="X47" s="917"/>
      <c r="Y47" s="917"/>
      <c r="Z47" s="917"/>
      <c r="AA47" s="917"/>
      <c r="AB47" s="917"/>
      <c r="AC47" s="917"/>
      <c r="AD47" s="918">
        <v>1</v>
      </c>
      <c r="AE47" s="918"/>
      <c r="AF47" s="918"/>
      <c r="AG47" s="919">
        <v>1</v>
      </c>
      <c r="AH47" s="919"/>
      <c r="AI47" s="919"/>
      <c r="AJ47" s="919"/>
      <c r="AK47" s="920">
        <f>+'[1]NómPlantilla (4)ok'!T53</f>
        <v>7132.0833999999995</v>
      </c>
      <c r="AL47" s="920"/>
      <c r="AM47" s="920"/>
      <c r="AN47" s="920"/>
      <c r="AO47" s="920"/>
      <c r="AP47" s="920"/>
      <c r="AQ47" s="921">
        <f t="shared" si="3"/>
        <v>85585.000799999994</v>
      </c>
      <c r="AR47" s="921"/>
      <c r="AS47" s="921"/>
      <c r="AT47" s="921"/>
      <c r="AU47" s="921"/>
      <c r="AV47" s="921"/>
      <c r="AW47" s="921"/>
      <c r="AX47" s="921"/>
      <c r="AY47" s="922">
        <v>0</v>
      </c>
      <c r="AZ47" s="923"/>
      <c r="BA47" s="923"/>
      <c r="BB47" s="923"/>
      <c r="BC47" s="923"/>
      <c r="BD47" s="923"/>
      <c r="BE47" s="923"/>
      <c r="BF47" s="924"/>
      <c r="BG47" s="925">
        <f t="shared" si="0"/>
        <v>1172.3998408763637</v>
      </c>
      <c r="BH47" s="925"/>
      <c r="BI47" s="925"/>
      <c r="BJ47" s="925"/>
      <c r="BK47" s="925"/>
      <c r="BL47" s="925"/>
      <c r="BM47" s="925"/>
      <c r="BN47" s="925"/>
      <c r="BO47" s="925">
        <f t="shared" si="1"/>
        <v>11723.998408763637</v>
      </c>
      <c r="BP47" s="925"/>
      <c r="BQ47" s="925"/>
      <c r="BR47" s="925"/>
      <c r="BS47" s="925"/>
      <c r="BT47" s="925"/>
      <c r="BU47" s="925"/>
      <c r="BV47" s="925"/>
      <c r="BW47" s="925">
        <v>0</v>
      </c>
      <c r="BX47" s="925"/>
      <c r="BY47" s="925"/>
      <c r="BZ47" s="925"/>
      <c r="CA47" s="925"/>
      <c r="CB47" s="925"/>
      <c r="CC47" s="925"/>
      <c r="CD47" s="925"/>
      <c r="CE47" s="925">
        <v>0</v>
      </c>
      <c r="CF47" s="925"/>
      <c r="CG47" s="925"/>
      <c r="CH47" s="925"/>
      <c r="CI47" s="925"/>
      <c r="CJ47" s="925"/>
      <c r="CK47" s="925"/>
      <c r="CL47" s="925"/>
      <c r="CM47" s="925"/>
      <c r="CN47" s="925">
        <v>0</v>
      </c>
      <c r="CO47" s="925"/>
      <c r="CP47" s="925"/>
      <c r="CQ47" s="925"/>
      <c r="CR47" s="925"/>
      <c r="CS47" s="925"/>
      <c r="CT47" s="925"/>
      <c r="CU47" s="925"/>
      <c r="CV47" s="921">
        <f t="shared" si="2"/>
        <v>98481.399049639993</v>
      </c>
      <c r="CW47" s="921"/>
      <c r="CX47" s="921"/>
      <c r="CY47" s="921"/>
      <c r="CZ47" s="921"/>
      <c r="DA47" s="921"/>
      <c r="DB47" s="921"/>
      <c r="DC47" s="921"/>
      <c r="DD47" s="921"/>
      <c r="DE47" s="926"/>
    </row>
    <row r="48" spans="1:123" s="3" customFormat="1" ht="23.25" customHeight="1" x14ac:dyDescent="0.2">
      <c r="A48" s="914" t="str">
        <f>+'[1]NómPlantilla (4)ok'!E54</f>
        <v>Jefe Parques y jardines</v>
      </c>
      <c r="B48" s="915"/>
      <c r="C48" s="915"/>
      <c r="D48" s="915"/>
      <c r="E48" s="915"/>
      <c r="F48" s="915"/>
      <c r="G48" s="915"/>
      <c r="H48" s="915"/>
      <c r="I48" s="915"/>
      <c r="J48" s="915"/>
      <c r="K48" s="915"/>
      <c r="L48" s="915"/>
      <c r="M48" s="915"/>
      <c r="N48" s="915"/>
      <c r="O48" s="916"/>
      <c r="P48" s="917" t="str">
        <f>+'[1]NómPlantilla (4)ok'!F54</f>
        <v>Oficialía Mayor</v>
      </c>
      <c r="Q48" s="917"/>
      <c r="R48" s="917"/>
      <c r="S48" s="917"/>
      <c r="T48" s="917"/>
      <c r="U48" s="917"/>
      <c r="V48" s="917"/>
      <c r="W48" s="917"/>
      <c r="X48" s="917"/>
      <c r="Y48" s="917"/>
      <c r="Z48" s="917"/>
      <c r="AA48" s="917"/>
      <c r="AB48" s="917"/>
      <c r="AC48" s="917"/>
      <c r="AD48" s="918">
        <v>1</v>
      </c>
      <c r="AE48" s="918"/>
      <c r="AF48" s="918"/>
      <c r="AG48" s="919">
        <v>1</v>
      </c>
      <c r="AH48" s="919"/>
      <c r="AI48" s="919"/>
      <c r="AJ48" s="919"/>
      <c r="AK48" s="920">
        <f>+'[1]NómPlantilla (4)ok'!T54</f>
        <v>8668.3333999999995</v>
      </c>
      <c r="AL48" s="920"/>
      <c r="AM48" s="920"/>
      <c r="AN48" s="920"/>
      <c r="AO48" s="920"/>
      <c r="AP48" s="920"/>
      <c r="AQ48" s="921">
        <f t="shared" si="3"/>
        <v>104020.00079999999</v>
      </c>
      <c r="AR48" s="921"/>
      <c r="AS48" s="921"/>
      <c r="AT48" s="921"/>
      <c r="AU48" s="921"/>
      <c r="AV48" s="921"/>
      <c r="AW48" s="921"/>
      <c r="AX48" s="921"/>
      <c r="AY48" s="922">
        <v>0</v>
      </c>
      <c r="AZ48" s="923"/>
      <c r="BA48" s="923"/>
      <c r="BB48" s="923"/>
      <c r="BC48" s="923"/>
      <c r="BD48" s="923"/>
      <c r="BE48" s="923"/>
      <c r="BF48" s="924"/>
      <c r="BG48" s="925">
        <f t="shared" si="0"/>
        <v>1424.9346409526377</v>
      </c>
      <c r="BH48" s="925"/>
      <c r="BI48" s="925"/>
      <c r="BJ48" s="925"/>
      <c r="BK48" s="925"/>
      <c r="BL48" s="925"/>
      <c r="BM48" s="925"/>
      <c r="BN48" s="925"/>
      <c r="BO48" s="925">
        <f t="shared" si="1"/>
        <v>14249.346409526375</v>
      </c>
      <c r="BP48" s="925"/>
      <c r="BQ48" s="925"/>
      <c r="BR48" s="925"/>
      <c r="BS48" s="925"/>
      <c r="BT48" s="925"/>
      <c r="BU48" s="925"/>
      <c r="BV48" s="925"/>
      <c r="BW48" s="925">
        <v>0</v>
      </c>
      <c r="BX48" s="925"/>
      <c r="BY48" s="925"/>
      <c r="BZ48" s="925"/>
      <c r="CA48" s="925"/>
      <c r="CB48" s="925"/>
      <c r="CC48" s="925"/>
      <c r="CD48" s="925"/>
      <c r="CE48" s="925">
        <v>0</v>
      </c>
      <c r="CF48" s="925"/>
      <c r="CG48" s="925"/>
      <c r="CH48" s="925"/>
      <c r="CI48" s="925"/>
      <c r="CJ48" s="925"/>
      <c r="CK48" s="925"/>
      <c r="CL48" s="925"/>
      <c r="CM48" s="925"/>
      <c r="CN48" s="925">
        <v>0</v>
      </c>
      <c r="CO48" s="925"/>
      <c r="CP48" s="925"/>
      <c r="CQ48" s="925"/>
      <c r="CR48" s="925"/>
      <c r="CS48" s="925"/>
      <c r="CT48" s="925"/>
      <c r="CU48" s="925"/>
      <c r="CV48" s="921">
        <f t="shared" si="2"/>
        <v>119694.281850479</v>
      </c>
      <c r="CW48" s="921"/>
      <c r="CX48" s="921"/>
      <c r="CY48" s="921"/>
      <c r="CZ48" s="921"/>
      <c r="DA48" s="921"/>
      <c r="DB48" s="921"/>
      <c r="DC48" s="921"/>
      <c r="DD48" s="921"/>
      <c r="DE48" s="926"/>
      <c r="DR48" s="125"/>
    </row>
    <row r="49" spans="1:109" s="3" customFormat="1" ht="23.25" customHeight="1" x14ac:dyDescent="0.2">
      <c r="A49" s="914" t="str">
        <f>+'[1]NómPlantilla (4)ok'!E55</f>
        <v>Jardinero D</v>
      </c>
      <c r="B49" s="915"/>
      <c r="C49" s="915"/>
      <c r="D49" s="915"/>
      <c r="E49" s="915"/>
      <c r="F49" s="915"/>
      <c r="G49" s="915"/>
      <c r="H49" s="915"/>
      <c r="I49" s="915"/>
      <c r="J49" s="915"/>
      <c r="K49" s="915"/>
      <c r="L49" s="915"/>
      <c r="M49" s="915"/>
      <c r="N49" s="915"/>
      <c r="O49" s="916"/>
      <c r="P49" s="917" t="str">
        <f>+'[1]NómPlantilla (4)ok'!F55</f>
        <v>Oficialía Mayor</v>
      </c>
      <c r="Q49" s="917"/>
      <c r="R49" s="917"/>
      <c r="S49" s="917"/>
      <c r="T49" s="917"/>
      <c r="U49" s="917"/>
      <c r="V49" s="917"/>
      <c r="W49" s="917"/>
      <c r="X49" s="917"/>
      <c r="Y49" s="917"/>
      <c r="Z49" s="917"/>
      <c r="AA49" s="917"/>
      <c r="AB49" s="917"/>
      <c r="AC49" s="917"/>
      <c r="AD49" s="918">
        <v>1</v>
      </c>
      <c r="AE49" s="918"/>
      <c r="AF49" s="918"/>
      <c r="AG49" s="919">
        <v>1</v>
      </c>
      <c r="AH49" s="919"/>
      <c r="AI49" s="919"/>
      <c r="AJ49" s="919"/>
      <c r="AK49" s="920">
        <f>+'[1]NómPlantilla (4)ok'!T55</f>
        <v>5775.3333999999995</v>
      </c>
      <c r="AL49" s="920"/>
      <c r="AM49" s="920"/>
      <c r="AN49" s="920"/>
      <c r="AO49" s="920"/>
      <c r="AP49" s="920"/>
      <c r="AQ49" s="921">
        <f t="shared" si="3"/>
        <v>69304.000799999994</v>
      </c>
      <c r="AR49" s="921"/>
      <c r="AS49" s="921"/>
      <c r="AT49" s="921"/>
      <c r="AU49" s="921"/>
      <c r="AV49" s="921"/>
      <c r="AW49" s="921"/>
      <c r="AX49" s="921"/>
      <c r="AY49" s="922">
        <v>0</v>
      </c>
      <c r="AZ49" s="923"/>
      <c r="BA49" s="923"/>
      <c r="BB49" s="923"/>
      <c r="BC49" s="923"/>
      <c r="BD49" s="923"/>
      <c r="BE49" s="923"/>
      <c r="BF49" s="924"/>
      <c r="BG49" s="925">
        <f t="shared" si="0"/>
        <v>949.37195478784599</v>
      </c>
      <c r="BH49" s="925"/>
      <c r="BI49" s="925"/>
      <c r="BJ49" s="925"/>
      <c r="BK49" s="925"/>
      <c r="BL49" s="925"/>
      <c r="BM49" s="925"/>
      <c r="BN49" s="925"/>
      <c r="BO49" s="925">
        <f t="shared" si="1"/>
        <v>9493.7195478784597</v>
      </c>
      <c r="BP49" s="925"/>
      <c r="BQ49" s="925"/>
      <c r="BR49" s="925"/>
      <c r="BS49" s="925"/>
      <c r="BT49" s="925"/>
      <c r="BU49" s="925"/>
      <c r="BV49" s="925"/>
      <c r="BW49" s="925">
        <v>0</v>
      </c>
      <c r="BX49" s="925"/>
      <c r="BY49" s="925"/>
      <c r="BZ49" s="925"/>
      <c r="CA49" s="925"/>
      <c r="CB49" s="925"/>
      <c r="CC49" s="925"/>
      <c r="CD49" s="925"/>
      <c r="CE49" s="925">
        <v>0</v>
      </c>
      <c r="CF49" s="925"/>
      <c r="CG49" s="925"/>
      <c r="CH49" s="925"/>
      <c r="CI49" s="925"/>
      <c r="CJ49" s="925"/>
      <c r="CK49" s="925"/>
      <c r="CL49" s="925"/>
      <c r="CM49" s="925"/>
      <c r="CN49" s="925">
        <v>0</v>
      </c>
      <c r="CO49" s="925"/>
      <c r="CP49" s="925"/>
      <c r="CQ49" s="925"/>
      <c r="CR49" s="925"/>
      <c r="CS49" s="925"/>
      <c r="CT49" s="925"/>
      <c r="CU49" s="925"/>
      <c r="CV49" s="921">
        <f t="shared" si="2"/>
        <v>79747.092302666293</v>
      </c>
      <c r="CW49" s="921"/>
      <c r="CX49" s="921"/>
      <c r="CY49" s="921"/>
      <c r="CZ49" s="921"/>
      <c r="DA49" s="921"/>
      <c r="DB49" s="921"/>
      <c r="DC49" s="921"/>
      <c r="DD49" s="921"/>
      <c r="DE49" s="926"/>
    </row>
    <row r="50" spans="1:109" s="3" customFormat="1" ht="23.25" customHeight="1" x14ac:dyDescent="0.2">
      <c r="A50" s="914" t="str">
        <f>+'[1]NómPlantilla (4)ok'!E56</f>
        <v>Jardinero E</v>
      </c>
      <c r="B50" s="915"/>
      <c r="C50" s="915"/>
      <c r="D50" s="915"/>
      <c r="E50" s="915"/>
      <c r="F50" s="915"/>
      <c r="G50" s="915"/>
      <c r="H50" s="915"/>
      <c r="I50" s="915"/>
      <c r="J50" s="915"/>
      <c r="K50" s="915"/>
      <c r="L50" s="915"/>
      <c r="M50" s="915"/>
      <c r="N50" s="915"/>
      <c r="O50" s="916"/>
      <c r="P50" s="917" t="str">
        <f>+'[1]NómPlantilla (4)ok'!F56</f>
        <v>Oficialía Mayor</v>
      </c>
      <c r="Q50" s="917"/>
      <c r="R50" s="917"/>
      <c r="S50" s="917"/>
      <c r="T50" s="917"/>
      <c r="U50" s="917"/>
      <c r="V50" s="917"/>
      <c r="W50" s="917"/>
      <c r="X50" s="917"/>
      <c r="Y50" s="917"/>
      <c r="Z50" s="917"/>
      <c r="AA50" s="917"/>
      <c r="AB50" s="917"/>
      <c r="AC50" s="917"/>
      <c r="AD50" s="918">
        <v>1</v>
      </c>
      <c r="AE50" s="918"/>
      <c r="AF50" s="918"/>
      <c r="AG50" s="919">
        <v>1</v>
      </c>
      <c r="AH50" s="919"/>
      <c r="AI50" s="919"/>
      <c r="AJ50" s="919"/>
      <c r="AK50" s="920">
        <f>+'[1]NómPlantilla (4)ok'!T56</f>
        <v>7185.8333999999995</v>
      </c>
      <c r="AL50" s="920"/>
      <c r="AM50" s="920"/>
      <c r="AN50" s="920"/>
      <c r="AO50" s="920"/>
      <c r="AP50" s="920"/>
      <c r="AQ50" s="921">
        <f t="shared" si="3"/>
        <v>86230.000799999994</v>
      </c>
      <c r="AR50" s="921"/>
      <c r="AS50" s="921"/>
      <c r="AT50" s="921"/>
      <c r="AU50" s="921"/>
      <c r="AV50" s="921"/>
      <c r="AW50" s="921"/>
      <c r="AX50" s="921"/>
      <c r="AY50" s="922">
        <v>0</v>
      </c>
      <c r="AZ50" s="923"/>
      <c r="BA50" s="923"/>
      <c r="BB50" s="923"/>
      <c r="BC50" s="923"/>
      <c r="BD50" s="923"/>
      <c r="BE50" s="923"/>
      <c r="BF50" s="924"/>
      <c r="BG50" s="925">
        <f t="shared" si="0"/>
        <v>1181.2354766804967</v>
      </c>
      <c r="BH50" s="925"/>
      <c r="BI50" s="925"/>
      <c r="BJ50" s="925"/>
      <c r="BK50" s="925"/>
      <c r="BL50" s="925"/>
      <c r="BM50" s="925"/>
      <c r="BN50" s="925"/>
      <c r="BO50" s="925">
        <f t="shared" si="1"/>
        <v>11812.354766804969</v>
      </c>
      <c r="BP50" s="925"/>
      <c r="BQ50" s="925"/>
      <c r="BR50" s="925"/>
      <c r="BS50" s="925"/>
      <c r="BT50" s="925"/>
      <c r="BU50" s="925"/>
      <c r="BV50" s="925"/>
      <c r="BW50" s="925">
        <v>0</v>
      </c>
      <c r="BX50" s="925"/>
      <c r="BY50" s="925"/>
      <c r="BZ50" s="925"/>
      <c r="CA50" s="925"/>
      <c r="CB50" s="925"/>
      <c r="CC50" s="925"/>
      <c r="CD50" s="925"/>
      <c r="CE50" s="925">
        <v>0</v>
      </c>
      <c r="CF50" s="925"/>
      <c r="CG50" s="925"/>
      <c r="CH50" s="925"/>
      <c r="CI50" s="925"/>
      <c r="CJ50" s="925"/>
      <c r="CK50" s="925"/>
      <c r="CL50" s="925"/>
      <c r="CM50" s="925"/>
      <c r="CN50" s="925">
        <v>0</v>
      </c>
      <c r="CO50" s="925"/>
      <c r="CP50" s="925"/>
      <c r="CQ50" s="925"/>
      <c r="CR50" s="925"/>
      <c r="CS50" s="925"/>
      <c r="CT50" s="925"/>
      <c r="CU50" s="925"/>
      <c r="CV50" s="921">
        <f t="shared" si="2"/>
        <v>99223.59104348546</v>
      </c>
      <c r="CW50" s="921"/>
      <c r="CX50" s="921"/>
      <c r="CY50" s="921"/>
      <c r="CZ50" s="921"/>
      <c r="DA50" s="921"/>
      <c r="DB50" s="921"/>
      <c r="DC50" s="921"/>
      <c r="DD50" s="921"/>
      <c r="DE50" s="926"/>
    </row>
    <row r="51" spans="1:109" s="3" customFormat="1" ht="23.25" customHeight="1" x14ac:dyDescent="0.2">
      <c r="A51" s="914" t="str">
        <f>+'[1]NómPlantilla (4)ok'!E57</f>
        <v>Jardinero F</v>
      </c>
      <c r="B51" s="915"/>
      <c r="C51" s="915"/>
      <c r="D51" s="915"/>
      <c r="E51" s="915"/>
      <c r="F51" s="915"/>
      <c r="G51" s="915"/>
      <c r="H51" s="915"/>
      <c r="I51" s="915"/>
      <c r="J51" s="915"/>
      <c r="K51" s="915"/>
      <c r="L51" s="915"/>
      <c r="M51" s="915"/>
      <c r="N51" s="915"/>
      <c r="O51" s="916"/>
      <c r="P51" s="917" t="str">
        <f>+'[1]NómPlantilla (4)ok'!F57</f>
        <v>Oficialía Mayor</v>
      </c>
      <c r="Q51" s="917"/>
      <c r="R51" s="917"/>
      <c r="S51" s="917"/>
      <c r="T51" s="917"/>
      <c r="U51" s="917"/>
      <c r="V51" s="917"/>
      <c r="W51" s="917"/>
      <c r="X51" s="917"/>
      <c r="Y51" s="917"/>
      <c r="Z51" s="917"/>
      <c r="AA51" s="917"/>
      <c r="AB51" s="917"/>
      <c r="AC51" s="917"/>
      <c r="AD51" s="918">
        <v>1</v>
      </c>
      <c r="AE51" s="918"/>
      <c r="AF51" s="918"/>
      <c r="AG51" s="919">
        <v>1</v>
      </c>
      <c r="AH51" s="919"/>
      <c r="AI51" s="919"/>
      <c r="AJ51" s="919"/>
      <c r="AK51" s="920">
        <f>+'[1]NómPlantilla (4)ok'!T57</f>
        <v>7243.8333999999995</v>
      </c>
      <c r="AL51" s="920"/>
      <c r="AM51" s="920"/>
      <c r="AN51" s="920"/>
      <c r="AO51" s="920"/>
      <c r="AP51" s="920"/>
      <c r="AQ51" s="921">
        <f t="shared" si="3"/>
        <v>86926.000799999994</v>
      </c>
      <c r="AR51" s="921"/>
      <c r="AS51" s="921"/>
      <c r="AT51" s="921"/>
      <c r="AU51" s="921"/>
      <c r="AV51" s="921"/>
      <c r="AW51" s="921"/>
      <c r="AX51" s="921"/>
      <c r="AY51" s="922">
        <v>0</v>
      </c>
      <c r="AZ51" s="923"/>
      <c r="BA51" s="923"/>
      <c r="BB51" s="923"/>
      <c r="BC51" s="923"/>
      <c r="BD51" s="923"/>
      <c r="BE51" s="923"/>
      <c r="BF51" s="924"/>
      <c r="BG51" s="925">
        <f t="shared" si="0"/>
        <v>1190.769744152864</v>
      </c>
      <c r="BH51" s="925"/>
      <c r="BI51" s="925"/>
      <c r="BJ51" s="925"/>
      <c r="BK51" s="925"/>
      <c r="BL51" s="925"/>
      <c r="BM51" s="925"/>
      <c r="BN51" s="925"/>
      <c r="BO51" s="925">
        <f t="shared" si="1"/>
        <v>11907.697441528639</v>
      </c>
      <c r="BP51" s="925"/>
      <c r="BQ51" s="925"/>
      <c r="BR51" s="925"/>
      <c r="BS51" s="925"/>
      <c r="BT51" s="925"/>
      <c r="BU51" s="925"/>
      <c r="BV51" s="925"/>
      <c r="BW51" s="925">
        <v>0</v>
      </c>
      <c r="BX51" s="925"/>
      <c r="BY51" s="925"/>
      <c r="BZ51" s="925"/>
      <c r="CA51" s="925"/>
      <c r="CB51" s="925"/>
      <c r="CC51" s="925"/>
      <c r="CD51" s="925"/>
      <c r="CE51" s="925">
        <v>0</v>
      </c>
      <c r="CF51" s="925"/>
      <c r="CG51" s="925"/>
      <c r="CH51" s="925"/>
      <c r="CI51" s="925"/>
      <c r="CJ51" s="925"/>
      <c r="CK51" s="925"/>
      <c r="CL51" s="925"/>
      <c r="CM51" s="925"/>
      <c r="CN51" s="925">
        <v>0</v>
      </c>
      <c r="CO51" s="925"/>
      <c r="CP51" s="925"/>
      <c r="CQ51" s="925"/>
      <c r="CR51" s="925"/>
      <c r="CS51" s="925"/>
      <c r="CT51" s="925"/>
      <c r="CU51" s="925"/>
      <c r="CV51" s="921">
        <f t="shared" si="2"/>
        <v>100024.46798568149</v>
      </c>
      <c r="CW51" s="921"/>
      <c r="CX51" s="921"/>
      <c r="CY51" s="921"/>
      <c r="CZ51" s="921"/>
      <c r="DA51" s="921"/>
      <c r="DB51" s="921"/>
      <c r="DC51" s="921"/>
      <c r="DD51" s="921"/>
      <c r="DE51" s="926"/>
    </row>
    <row r="52" spans="1:109" s="3" customFormat="1" ht="23.25" customHeight="1" x14ac:dyDescent="0.2">
      <c r="A52" s="914" t="str">
        <f>+'[1]NómPlantilla (4)ok'!E58</f>
        <v>Jardinero H</v>
      </c>
      <c r="B52" s="915"/>
      <c r="C52" s="915"/>
      <c r="D52" s="915"/>
      <c r="E52" s="915"/>
      <c r="F52" s="915"/>
      <c r="G52" s="915"/>
      <c r="H52" s="915"/>
      <c r="I52" s="915"/>
      <c r="J52" s="915"/>
      <c r="K52" s="915"/>
      <c r="L52" s="915"/>
      <c r="M52" s="915"/>
      <c r="N52" s="915"/>
      <c r="O52" s="916"/>
      <c r="P52" s="917" t="str">
        <f>+'[1]NómPlantilla (4)ok'!F58</f>
        <v>Oficialía Mayor</v>
      </c>
      <c r="Q52" s="917"/>
      <c r="R52" s="917"/>
      <c r="S52" s="917"/>
      <c r="T52" s="917"/>
      <c r="U52" s="917"/>
      <c r="V52" s="917"/>
      <c r="W52" s="917"/>
      <c r="X52" s="917"/>
      <c r="Y52" s="917"/>
      <c r="Z52" s="917"/>
      <c r="AA52" s="917"/>
      <c r="AB52" s="917"/>
      <c r="AC52" s="917"/>
      <c r="AD52" s="918">
        <v>1</v>
      </c>
      <c r="AE52" s="918"/>
      <c r="AF52" s="918"/>
      <c r="AG52" s="919">
        <v>1</v>
      </c>
      <c r="AH52" s="919"/>
      <c r="AI52" s="919"/>
      <c r="AJ52" s="919"/>
      <c r="AK52" s="920">
        <f>+'[1]NómPlantilla (4)ok'!T58</f>
        <v>7782.6668</v>
      </c>
      <c r="AL52" s="920"/>
      <c r="AM52" s="920"/>
      <c r="AN52" s="920"/>
      <c r="AO52" s="920"/>
      <c r="AP52" s="920"/>
      <c r="AQ52" s="921">
        <f t="shared" si="3"/>
        <v>93392.001600000003</v>
      </c>
      <c r="AR52" s="921"/>
      <c r="AS52" s="921"/>
      <c r="AT52" s="921"/>
      <c r="AU52" s="921"/>
      <c r="AV52" s="921"/>
      <c r="AW52" s="921"/>
      <c r="AX52" s="921"/>
      <c r="AY52" s="922">
        <v>0</v>
      </c>
      <c r="AZ52" s="923"/>
      <c r="BA52" s="923"/>
      <c r="BB52" s="923"/>
      <c r="BC52" s="923"/>
      <c r="BD52" s="923"/>
      <c r="BE52" s="923"/>
      <c r="BF52" s="924"/>
      <c r="BG52" s="925">
        <f t="shared" si="0"/>
        <v>1279.3452917157078</v>
      </c>
      <c r="BH52" s="925"/>
      <c r="BI52" s="925"/>
      <c r="BJ52" s="925"/>
      <c r="BK52" s="925"/>
      <c r="BL52" s="925"/>
      <c r="BM52" s="925"/>
      <c r="BN52" s="925"/>
      <c r="BO52" s="925">
        <f t="shared" si="1"/>
        <v>12793.452917157079</v>
      </c>
      <c r="BP52" s="925"/>
      <c r="BQ52" s="925"/>
      <c r="BR52" s="925"/>
      <c r="BS52" s="925"/>
      <c r="BT52" s="925"/>
      <c r="BU52" s="925"/>
      <c r="BV52" s="925"/>
      <c r="BW52" s="925">
        <v>0</v>
      </c>
      <c r="BX52" s="925"/>
      <c r="BY52" s="925"/>
      <c r="BZ52" s="925"/>
      <c r="CA52" s="925"/>
      <c r="CB52" s="925"/>
      <c r="CC52" s="925"/>
      <c r="CD52" s="925"/>
      <c r="CE52" s="925">
        <v>0</v>
      </c>
      <c r="CF52" s="925"/>
      <c r="CG52" s="925"/>
      <c r="CH52" s="925"/>
      <c r="CI52" s="925"/>
      <c r="CJ52" s="925"/>
      <c r="CK52" s="925"/>
      <c r="CL52" s="925"/>
      <c r="CM52" s="925"/>
      <c r="CN52" s="925">
        <v>0</v>
      </c>
      <c r="CO52" s="925"/>
      <c r="CP52" s="925"/>
      <c r="CQ52" s="925"/>
      <c r="CR52" s="925"/>
      <c r="CS52" s="925"/>
      <c r="CT52" s="925"/>
      <c r="CU52" s="925"/>
      <c r="CV52" s="921">
        <f t="shared" si="2"/>
        <v>107464.79980887279</v>
      </c>
      <c r="CW52" s="921"/>
      <c r="CX52" s="921"/>
      <c r="CY52" s="921"/>
      <c r="CZ52" s="921"/>
      <c r="DA52" s="921"/>
      <c r="DB52" s="921"/>
      <c r="DC52" s="921"/>
      <c r="DD52" s="921"/>
      <c r="DE52" s="926"/>
    </row>
    <row r="53" spans="1:109" s="3" customFormat="1" ht="23.25" customHeight="1" x14ac:dyDescent="0.2">
      <c r="A53" s="914" t="str">
        <f>+'[1]NómPlantilla (4)ok'!E59</f>
        <v>Jardinero I</v>
      </c>
      <c r="B53" s="915"/>
      <c r="C53" s="915"/>
      <c r="D53" s="915"/>
      <c r="E53" s="915"/>
      <c r="F53" s="915"/>
      <c r="G53" s="915"/>
      <c r="H53" s="915"/>
      <c r="I53" s="915"/>
      <c r="J53" s="915"/>
      <c r="K53" s="915"/>
      <c r="L53" s="915"/>
      <c r="M53" s="915"/>
      <c r="N53" s="915"/>
      <c r="O53" s="916"/>
      <c r="P53" s="917" t="str">
        <f>+'[1]NómPlantilla (4)ok'!F59</f>
        <v>Oficialía Mayor</v>
      </c>
      <c r="Q53" s="917"/>
      <c r="R53" s="917"/>
      <c r="S53" s="917"/>
      <c r="T53" s="917"/>
      <c r="U53" s="917"/>
      <c r="V53" s="917"/>
      <c r="W53" s="917"/>
      <c r="X53" s="917"/>
      <c r="Y53" s="917"/>
      <c r="Z53" s="917"/>
      <c r="AA53" s="917"/>
      <c r="AB53" s="917"/>
      <c r="AC53" s="917"/>
      <c r="AD53" s="918">
        <v>1</v>
      </c>
      <c r="AE53" s="918"/>
      <c r="AF53" s="918"/>
      <c r="AG53" s="919">
        <v>1</v>
      </c>
      <c r="AH53" s="919"/>
      <c r="AI53" s="919"/>
      <c r="AJ53" s="919"/>
      <c r="AK53" s="920">
        <f>+'[1]NómPlantilla (4)ok'!T59</f>
        <v>3506.7667999999999</v>
      </c>
      <c r="AL53" s="920"/>
      <c r="AM53" s="920"/>
      <c r="AN53" s="920"/>
      <c r="AO53" s="920"/>
      <c r="AP53" s="920"/>
      <c r="AQ53" s="921">
        <f t="shared" si="3"/>
        <v>42081.2016</v>
      </c>
      <c r="AR53" s="921"/>
      <c r="AS53" s="921"/>
      <c r="AT53" s="921"/>
      <c r="AU53" s="921"/>
      <c r="AV53" s="921"/>
      <c r="AW53" s="921"/>
      <c r="AX53" s="921"/>
      <c r="AY53" s="922">
        <v>0</v>
      </c>
      <c r="AZ53" s="923"/>
      <c r="BA53" s="923"/>
      <c r="BB53" s="923"/>
      <c r="BC53" s="923"/>
      <c r="BD53" s="923"/>
      <c r="BE53" s="923"/>
      <c r="BF53" s="924"/>
      <c r="BG53" s="925">
        <f t="shared" si="0"/>
        <v>576.45607990373674</v>
      </c>
      <c r="BH53" s="925"/>
      <c r="BI53" s="925"/>
      <c r="BJ53" s="925"/>
      <c r="BK53" s="925"/>
      <c r="BL53" s="925"/>
      <c r="BM53" s="925"/>
      <c r="BN53" s="925"/>
      <c r="BO53" s="925">
        <f t="shared" si="1"/>
        <v>5764.5607990373674</v>
      </c>
      <c r="BP53" s="925"/>
      <c r="BQ53" s="925"/>
      <c r="BR53" s="925"/>
      <c r="BS53" s="925"/>
      <c r="BT53" s="925"/>
      <c r="BU53" s="925"/>
      <c r="BV53" s="925"/>
      <c r="BW53" s="925">
        <v>0</v>
      </c>
      <c r="BX53" s="925"/>
      <c r="BY53" s="925"/>
      <c r="BZ53" s="925"/>
      <c r="CA53" s="925"/>
      <c r="CB53" s="925"/>
      <c r="CC53" s="925"/>
      <c r="CD53" s="925"/>
      <c r="CE53" s="925">
        <v>0</v>
      </c>
      <c r="CF53" s="925"/>
      <c r="CG53" s="925"/>
      <c r="CH53" s="925"/>
      <c r="CI53" s="925"/>
      <c r="CJ53" s="925"/>
      <c r="CK53" s="925"/>
      <c r="CL53" s="925"/>
      <c r="CM53" s="925"/>
      <c r="CN53" s="925">
        <v>0</v>
      </c>
      <c r="CO53" s="925"/>
      <c r="CP53" s="925"/>
      <c r="CQ53" s="925"/>
      <c r="CR53" s="925"/>
      <c r="CS53" s="925"/>
      <c r="CT53" s="925"/>
      <c r="CU53" s="925"/>
      <c r="CV53" s="921">
        <f t="shared" si="2"/>
        <v>48422.218478941104</v>
      </c>
      <c r="CW53" s="921"/>
      <c r="CX53" s="921"/>
      <c r="CY53" s="921"/>
      <c r="CZ53" s="921"/>
      <c r="DA53" s="921"/>
      <c r="DB53" s="921"/>
      <c r="DC53" s="921"/>
      <c r="DD53" s="921"/>
      <c r="DE53" s="926"/>
    </row>
    <row r="54" spans="1:109" s="3" customFormat="1" ht="23.25" customHeight="1" x14ac:dyDescent="0.2">
      <c r="A54" s="914" t="str">
        <f>+'[1]NómPlantilla (4)ok'!E60</f>
        <v>Encargado Alumbrado Público</v>
      </c>
      <c r="B54" s="915"/>
      <c r="C54" s="915"/>
      <c r="D54" s="915"/>
      <c r="E54" s="915"/>
      <c r="F54" s="915"/>
      <c r="G54" s="915"/>
      <c r="H54" s="915"/>
      <c r="I54" s="915"/>
      <c r="J54" s="915"/>
      <c r="K54" s="915"/>
      <c r="L54" s="915"/>
      <c r="M54" s="915"/>
      <c r="N54" s="915"/>
      <c r="O54" s="916"/>
      <c r="P54" s="917" t="str">
        <f>+'[1]NómPlantilla (4)ok'!F60</f>
        <v>Oficialía Mayor</v>
      </c>
      <c r="Q54" s="917"/>
      <c r="R54" s="917"/>
      <c r="S54" s="917"/>
      <c r="T54" s="917"/>
      <c r="U54" s="917"/>
      <c r="V54" s="917"/>
      <c r="W54" s="917"/>
      <c r="X54" s="917"/>
      <c r="Y54" s="917"/>
      <c r="Z54" s="917"/>
      <c r="AA54" s="917"/>
      <c r="AB54" s="917"/>
      <c r="AC54" s="917"/>
      <c r="AD54" s="918">
        <v>1</v>
      </c>
      <c r="AE54" s="918"/>
      <c r="AF54" s="918"/>
      <c r="AG54" s="919">
        <v>1</v>
      </c>
      <c r="AH54" s="919"/>
      <c r="AI54" s="919"/>
      <c r="AJ54" s="919"/>
      <c r="AK54" s="920">
        <f>+'[1]NómPlantilla (4)ok'!T60</f>
        <v>14361.8334</v>
      </c>
      <c r="AL54" s="920"/>
      <c r="AM54" s="920"/>
      <c r="AN54" s="920"/>
      <c r="AO54" s="920"/>
      <c r="AP54" s="920"/>
      <c r="AQ54" s="921">
        <f t="shared" si="3"/>
        <v>172342.00079999998</v>
      </c>
      <c r="AR54" s="921"/>
      <c r="AS54" s="921"/>
      <c r="AT54" s="921"/>
      <c r="AU54" s="921"/>
      <c r="AV54" s="921"/>
      <c r="AW54" s="921"/>
      <c r="AX54" s="921"/>
      <c r="AY54" s="922">
        <v>0</v>
      </c>
      <c r="AZ54" s="923"/>
      <c r="BA54" s="923"/>
      <c r="BB54" s="923"/>
      <c r="BC54" s="923"/>
      <c r="BD54" s="923"/>
      <c r="BE54" s="923"/>
      <c r="BF54" s="924"/>
      <c r="BG54" s="925">
        <f t="shared" si="0"/>
        <v>2360.8545005030146</v>
      </c>
      <c r="BH54" s="925"/>
      <c r="BI54" s="925"/>
      <c r="BJ54" s="925"/>
      <c r="BK54" s="925"/>
      <c r="BL54" s="925"/>
      <c r="BM54" s="925"/>
      <c r="BN54" s="925"/>
      <c r="BO54" s="925">
        <f t="shared" si="1"/>
        <v>23608.545005030148</v>
      </c>
      <c r="BP54" s="925"/>
      <c r="BQ54" s="925"/>
      <c r="BR54" s="925"/>
      <c r="BS54" s="925"/>
      <c r="BT54" s="925"/>
      <c r="BU54" s="925"/>
      <c r="BV54" s="925"/>
      <c r="BW54" s="925">
        <v>0</v>
      </c>
      <c r="BX54" s="925"/>
      <c r="BY54" s="925"/>
      <c r="BZ54" s="925"/>
      <c r="CA54" s="925"/>
      <c r="CB54" s="925"/>
      <c r="CC54" s="925"/>
      <c r="CD54" s="925"/>
      <c r="CE54" s="925">
        <v>0</v>
      </c>
      <c r="CF54" s="925"/>
      <c r="CG54" s="925"/>
      <c r="CH54" s="925"/>
      <c r="CI54" s="925"/>
      <c r="CJ54" s="925"/>
      <c r="CK54" s="925"/>
      <c r="CL54" s="925"/>
      <c r="CM54" s="925"/>
      <c r="CN54" s="925">
        <v>0</v>
      </c>
      <c r="CO54" s="925"/>
      <c r="CP54" s="925"/>
      <c r="CQ54" s="925"/>
      <c r="CR54" s="925"/>
      <c r="CS54" s="925"/>
      <c r="CT54" s="925"/>
      <c r="CU54" s="925"/>
      <c r="CV54" s="921">
        <f t="shared" si="2"/>
        <v>198311.40030553314</v>
      </c>
      <c r="CW54" s="921"/>
      <c r="CX54" s="921"/>
      <c r="CY54" s="921"/>
      <c r="CZ54" s="921"/>
      <c r="DA54" s="921"/>
      <c r="DB54" s="921"/>
      <c r="DC54" s="921"/>
      <c r="DD54" s="921"/>
      <c r="DE54" s="926"/>
    </row>
    <row r="55" spans="1:109" s="3" customFormat="1" ht="23.25" customHeight="1" x14ac:dyDescent="0.2">
      <c r="A55" s="914" t="str">
        <f>+'[1]NómPlantilla (4)ok'!E61</f>
        <v>Medico Municipal</v>
      </c>
      <c r="B55" s="915"/>
      <c r="C55" s="915"/>
      <c r="D55" s="915"/>
      <c r="E55" s="915"/>
      <c r="F55" s="915"/>
      <c r="G55" s="915"/>
      <c r="H55" s="915"/>
      <c r="I55" s="915"/>
      <c r="J55" s="915"/>
      <c r="K55" s="915"/>
      <c r="L55" s="915"/>
      <c r="M55" s="915"/>
      <c r="N55" s="915"/>
      <c r="O55" s="916"/>
      <c r="P55" s="917" t="str">
        <f>+'[1]NómPlantilla (4)ok'!F61</f>
        <v>Oficialía Mayor</v>
      </c>
      <c r="Q55" s="917"/>
      <c r="R55" s="917"/>
      <c r="S55" s="917"/>
      <c r="T55" s="917"/>
      <c r="U55" s="917"/>
      <c r="V55" s="917"/>
      <c r="W55" s="917"/>
      <c r="X55" s="917"/>
      <c r="Y55" s="917"/>
      <c r="Z55" s="917"/>
      <c r="AA55" s="917"/>
      <c r="AB55" s="917"/>
      <c r="AC55" s="917"/>
      <c r="AD55" s="918">
        <v>1</v>
      </c>
      <c r="AE55" s="918"/>
      <c r="AF55" s="918"/>
      <c r="AG55" s="919">
        <v>1</v>
      </c>
      <c r="AH55" s="919"/>
      <c r="AI55" s="919"/>
      <c r="AJ55" s="919"/>
      <c r="AK55" s="920">
        <f>+'[1]NómPlantilla (4)ok'!T61</f>
        <v>6456.25</v>
      </c>
      <c r="AL55" s="920"/>
      <c r="AM55" s="920"/>
      <c r="AN55" s="920"/>
      <c r="AO55" s="920"/>
      <c r="AP55" s="920"/>
      <c r="AQ55" s="921">
        <f t="shared" si="3"/>
        <v>77475</v>
      </c>
      <c r="AR55" s="921"/>
      <c r="AS55" s="921"/>
      <c r="AT55" s="921"/>
      <c r="AU55" s="921"/>
      <c r="AV55" s="921"/>
      <c r="AW55" s="921"/>
      <c r="AX55" s="921"/>
      <c r="AY55" s="922">
        <v>0</v>
      </c>
      <c r="AZ55" s="923"/>
      <c r="BA55" s="923"/>
      <c r="BB55" s="923"/>
      <c r="BC55" s="923"/>
      <c r="BD55" s="923"/>
      <c r="BE55" s="923"/>
      <c r="BF55" s="924"/>
      <c r="BG55" s="925">
        <f t="shared" si="0"/>
        <v>1061.3036960081008</v>
      </c>
      <c r="BH55" s="925"/>
      <c r="BI55" s="925"/>
      <c r="BJ55" s="925"/>
      <c r="BK55" s="925"/>
      <c r="BL55" s="925"/>
      <c r="BM55" s="925"/>
      <c r="BN55" s="925"/>
      <c r="BO55" s="925">
        <f t="shared" si="1"/>
        <v>10613.036960081008</v>
      </c>
      <c r="BP55" s="925"/>
      <c r="BQ55" s="925"/>
      <c r="BR55" s="925"/>
      <c r="BS55" s="925"/>
      <c r="BT55" s="925"/>
      <c r="BU55" s="925"/>
      <c r="BV55" s="925"/>
      <c r="BW55" s="925">
        <v>0</v>
      </c>
      <c r="BX55" s="925"/>
      <c r="BY55" s="925"/>
      <c r="BZ55" s="925"/>
      <c r="CA55" s="925"/>
      <c r="CB55" s="925"/>
      <c r="CC55" s="925"/>
      <c r="CD55" s="925"/>
      <c r="CE55" s="925">
        <v>0</v>
      </c>
      <c r="CF55" s="925"/>
      <c r="CG55" s="925"/>
      <c r="CH55" s="925"/>
      <c r="CI55" s="925"/>
      <c r="CJ55" s="925"/>
      <c r="CK55" s="925"/>
      <c r="CL55" s="925"/>
      <c r="CM55" s="925"/>
      <c r="CN55" s="925">
        <v>0</v>
      </c>
      <c r="CO55" s="925"/>
      <c r="CP55" s="925"/>
      <c r="CQ55" s="925"/>
      <c r="CR55" s="925"/>
      <c r="CS55" s="925"/>
      <c r="CT55" s="925"/>
      <c r="CU55" s="925"/>
      <c r="CV55" s="921">
        <f t="shared" si="2"/>
        <v>89149.340656089116</v>
      </c>
      <c r="CW55" s="921"/>
      <c r="CX55" s="921"/>
      <c r="CY55" s="921"/>
      <c r="CZ55" s="921"/>
      <c r="DA55" s="921"/>
      <c r="DB55" s="921"/>
      <c r="DC55" s="921"/>
      <c r="DD55" s="921"/>
      <c r="DE55" s="926"/>
    </row>
    <row r="56" spans="1:109" s="3" customFormat="1" ht="23.25" customHeight="1" x14ac:dyDescent="0.2">
      <c r="A56" s="914" t="str">
        <f>+'[1]NómPlantilla (4)ok'!E62</f>
        <v>Intend. Baños Públicos</v>
      </c>
      <c r="B56" s="915"/>
      <c r="C56" s="915"/>
      <c r="D56" s="915"/>
      <c r="E56" s="915"/>
      <c r="F56" s="915"/>
      <c r="G56" s="915"/>
      <c r="H56" s="915"/>
      <c r="I56" s="915"/>
      <c r="J56" s="915"/>
      <c r="K56" s="915"/>
      <c r="L56" s="915"/>
      <c r="M56" s="915"/>
      <c r="N56" s="915"/>
      <c r="O56" s="916"/>
      <c r="P56" s="917" t="str">
        <f>+'[1]NómPlantilla (4)ok'!F62</f>
        <v>Oficialía Mayor</v>
      </c>
      <c r="Q56" s="917"/>
      <c r="R56" s="917"/>
      <c r="S56" s="917"/>
      <c r="T56" s="917"/>
      <c r="U56" s="917"/>
      <c r="V56" s="917"/>
      <c r="W56" s="917"/>
      <c r="X56" s="917"/>
      <c r="Y56" s="917"/>
      <c r="Z56" s="917"/>
      <c r="AA56" s="917"/>
      <c r="AB56" s="917"/>
      <c r="AC56" s="917"/>
      <c r="AD56" s="918">
        <v>1</v>
      </c>
      <c r="AE56" s="918"/>
      <c r="AF56" s="918"/>
      <c r="AG56" s="919">
        <v>1</v>
      </c>
      <c r="AH56" s="919"/>
      <c r="AI56" s="919"/>
      <c r="AJ56" s="919"/>
      <c r="AK56" s="920">
        <f>+'[1]NómPlantilla (4)ok'!T62</f>
        <v>1748.82</v>
      </c>
      <c r="AL56" s="920"/>
      <c r="AM56" s="920"/>
      <c r="AN56" s="920"/>
      <c r="AO56" s="920"/>
      <c r="AP56" s="920"/>
      <c r="AQ56" s="921">
        <f t="shared" si="3"/>
        <v>20985.84</v>
      </c>
      <c r="AR56" s="921"/>
      <c r="AS56" s="921"/>
      <c r="AT56" s="921"/>
      <c r="AU56" s="921"/>
      <c r="AV56" s="921"/>
      <c r="AW56" s="921"/>
      <c r="AX56" s="921"/>
      <c r="AY56" s="922">
        <v>0</v>
      </c>
      <c r="AZ56" s="923"/>
      <c r="BA56" s="923"/>
      <c r="BB56" s="923"/>
      <c r="BC56" s="923"/>
      <c r="BD56" s="923"/>
      <c r="BE56" s="923"/>
      <c r="BF56" s="924"/>
      <c r="BG56" s="925">
        <f t="shared" si="0"/>
        <v>287.47789036249941</v>
      </c>
      <c r="BH56" s="925"/>
      <c r="BI56" s="925"/>
      <c r="BJ56" s="925"/>
      <c r="BK56" s="925"/>
      <c r="BL56" s="925"/>
      <c r="BM56" s="925"/>
      <c r="BN56" s="925"/>
      <c r="BO56" s="925">
        <f t="shared" si="1"/>
        <v>2874.7789036249942</v>
      </c>
      <c r="BP56" s="925"/>
      <c r="BQ56" s="925"/>
      <c r="BR56" s="925"/>
      <c r="BS56" s="925"/>
      <c r="BT56" s="925"/>
      <c r="BU56" s="925"/>
      <c r="BV56" s="925"/>
      <c r="BW56" s="925">
        <v>0</v>
      </c>
      <c r="BX56" s="925"/>
      <c r="BY56" s="925"/>
      <c r="BZ56" s="925"/>
      <c r="CA56" s="925"/>
      <c r="CB56" s="925"/>
      <c r="CC56" s="925"/>
      <c r="CD56" s="925"/>
      <c r="CE56" s="925">
        <v>0</v>
      </c>
      <c r="CF56" s="925"/>
      <c r="CG56" s="925"/>
      <c r="CH56" s="925"/>
      <c r="CI56" s="925"/>
      <c r="CJ56" s="925"/>
      <c r="CK56" s="925"/>
      <c r="CL56" s="925"/>
      <c r="CM56" s="925"/>
      <c r="CN56" s="925">
        <v>0</v>
      </c>
      <c r="CO56" s="925"/>
      <c r="CP56" s="925"/>
      <c r="CQ56" s="925"/>
      <c r="CR56" s="925"/>
      <c r="CS56" s="925"/>
      <c r="CT56" s="925"/>
      <c r="CU56" s="925"/>
      <c r="CV56" s="921">
        <f t="shared" si="2"/>
        <v>24148.096793987497</v>
      </c>
      <c r="CW56" s="921"/>
      <c r="CX56" s="921"/>
      <c r="CY56" s="921"/>
      <c r="CZ56" s="921"/>
      <c r="DA56" s="921"/>
      <c r="DB56" s="921"/>
      <c r="DC56" s="921"/>
      <c r="DD56" s="921"/>
      <c r="DE56" s="926"/>
    </row>
    <row r="57" spans="1:109" s="3" customFormat="1" ht="23.25" customHeight="1" x14ac:dyDescent="0.2">
      <c r="A57" s="914" t="str">
        <f>+'[1]NómPlantilla (4)ok'!E63</f>
        <v>Encargado Bodega Municipal</v>
      </c>
      <c r="B57" s="915"/>
      <c r="C57" s="915"/>
      <c r="D57" s="915"/>
      <c r="E57" s="915"/>
      <c r="F57" s="915"/>
      <c r="G57" s="915"/>
      <c r="H57" s="915"/>
      <c r="I57" s="915"/>
      <c r="J57" s="915"/>
      <c r="K57" s="915"/>
      <c r="L57" s="915"/>
      <c r="M57" s="915"/>
      <c r="N57" s="915"/>
      <c r="O57" s="916"/>
      <c r="P57" s="917" t="str">
        <f>+'[1]NómPlantilla (4)ok'!F63</f>
        <v>Oficialía Mayor</v>
      </c>
      <c r="Q57" s="917"/>
      <c r="R57" s="917"/>
      <c r="S57" s="917"/>
      <c r="T57" s="917"/>
      <c r="U57" s="917"/>
      <c r="V57" s="917"/>
      <c r="W57" s="917"/>
      <c r="X57" s="917"/>
      <c r="Y57" s="917"/>
      <c r="Z57" s="917"/>
      <c r="AA57" s="917"/>
      <c r="AB57" s="917"/>
      <c r="AC57" s="917"/>
      <c r="AD57" s="918">
        <v>1</v>
      </c>
      <c r="AE57" s="918"/>
      <c r="AF57" s="918"/>
      <c r="AG57" s="919">
        <v>1</v>
      </c>
      <c r="AH57" s="919"/>
      <c r="AI57" s="919"/>
      <c r="AJ57" s="919"/>
      <c r="AK57" s="920">
        <f>+'[1]NómPlantilla (4)ok'!T63</f>
        <v>11306.001</v>
      </c>
      <c r="AL57" s="920"/>
      <c r="AM57" s="920"/>
      <c r="AN57" s="920"/>
      <c r="AO57" s="920"/>
      <c r="AP57" s="920"/>
      <c r="AQ57" s="921">
        <f t="shared" si="3"/>
        <v>135672.01199999999</v>
      </c>
      <c r="AR57" s="921"/>
      <c r="AS57" s="921"/>
      <c r="AT57" s="921"/>
      <c r="AU57" s="921"/>
      <c r="AV57" s="921"/>
      <c r="AW57" s="921"/>
      <c r="AX57" s="921"/>
      <c r="AY57" s="922">
        <v>0</v>
      </c>
      <c r="AZ57" s="923"/>
      <c r="BA57" s="923"/>
      <c r="BB57" s="923"/>
      <c r="BC57" s="923"/>
      <c r="BD57" s="923"/>
      <c r="BE57" s="923"/>
      <c r="BF57" s="924"/>
      <c r="BG57" s="925">
        <f t="shared" si="0"/>
        <v>1858.5247858077494</v>
      </c>
      <c r="BH57" s="925"/>
      <c r="BI57" s="925"/>
      <c r="BJ57" s="925"/>
      <c r="BK57" s="925"/>
      <c r="BL57" s="925"/>
      <c r="BM57" s="925"/>
      <c r="BN57" s="925"/>
      <c r="BO57" s="925">
        <f t="shared" si="1"/>
        <v>18585.247858077499</v>
      </c>
      <c r="BP57" s="925"/>
      <c r="BQ57" s="925"/>
      <c r="BR57" s="925"/>
      <c r="BS57" s="925"/>
      <c r="BT57" s="925"/>
      <c r="BU57" s="925"/>
      <c r="BV57" s="925"/>
      <c r="BW57" s="925">
        <v>0</v>
      </c>
      <c r="BX57" s="925"/>
      <c r="BY57" s="925"/>
      <c r="BZ57" s="925"/>
      <c r="CA57" s="925"/>
      <c r="CB57" s="925"/>
      <c r="CC57" s="925"/>
      <c r="CD57" s="925"/>
      <c r="CE57" s="925">
        <v>0</v>
      </c>
      <c r="CF57" s="925"/>
      <c r="CG57" s="925"/>
      <c r="CH57" s="925"/>
      <c r="CI57" s="925"/>
      <c r="CJ57" s="925"/>
      <c r="CK57" s="925"/>
      <c r="CL57" s="925"/>
      <c r="CM57" s="925"/>
      <c r="CN57" s="925">
        <v>0</v>
      </c>
      <c r="CO57" s="925"/>
      <c r="CP57" s="925"/>
      <c r="CQ57" s="925"/>
      <c r="CR57" s="925"/>
      <c r="CS57" s="925"/>
      <c r="CT57" s="925"/>
      <c r="CU57" s="925"/>
      <c r="CV57" s="921">
        <f t="shared" si="2"/>
        <v>156115.78464388524</v>
      </c>
      <c r="CW57" s="921"/>
      <c r="CX57" s="921"/>
      <c r="CY57" s="921"/>
      <c r="CZ57" s="921"/>
      <c r="DA57" s="921"/>
      <c r="DB57" s="921"/>
      <c r="DC57" s="921"/>
      <c r="DD57" s="921"/>
      <c r="DE57" s="926"/>
    </row>
    <row r="58" spans="1:109" s="3" customFormat="1" ht="23.25" customHeight="1" x14ac:dyDescent="0.2">
      <c r="A58" s="914" t="str">
        <f>+'[1]NómPlantilla (4)ok'!E64</f>
        <v>Velador Cementerio Mpal.</v>
      </c>
      <c r="B58" s="915"/>
      <c r="C58" s="915"/>
      <c r="D58" s="915"/>
      <c r="E58" s="915"/>
      <c r="F58" s="915"/>
      <c r="G58" s="915"/>
      <c r="H58" s="915"/>
      <c r="I58" s="915"/>
      <c r="J58" s="915"/>
      <c r="K58" s="915"/>
      <c r="L58" s="915"/>
      <c r="M58" s="915"/>
      <c r="N58" s="915"/>
      <c r="O58" s="916"/>
      <c r="P58" s="917" t="str">
        <f>+'[1]NómPlantilla (4)ok'!F64</f>
        <v>Oficialía Mayor</v>
      </c>
      <c r="Q58" s="917"/>
      <c r="R58" s="917"/>
      <c r="S58" s="917"/>
      <c r="T58" s="917"/>
      <c r="U58" s="917"/>
      <c r="V58" s="917"/>
      <c r="W58" s="917"/>
      <c r="X58" s="917"/>
      <c r="Y58" s="917"/>
      <c r="Z58" s="917"/>
      <c r="AA58" s="917"/>
      <c r="AB58" s="917"/>
      <c r="AC58" s="917"/>
      <c r="AD58" s="918">
        <v>1</v>
      </c>
      <c r="AE58" s="918"/>
      <c r="AF58" s="918"/>
      <c r="AG58" s="919">
        <v>1</v>
      </c>
      <c r="AH58" s="919"/>
      <c r="AI58" s="919"/>
      <c r="AJ58" s="919"/>
      <c r="AK58" s="920">
        <f>+'[1]NómPlantilla (4)ok'!T64</f>
        <v>5466.72</v>
      </c>
      <c r="AL58" s="920"/>
      <c r="AM58" s="920"/>
      <c r="AN58" s="920"/>
      <c r="AO58" s="920"/>
      <c r="AP58" s="920"/>
      <c r="AQ58" s="921">
        <f t="shared" si="3"/>
        <v>65600.639999999999</v>
      </c>
      <c r="AR58" s="921"/>
      <c r="AS58" s="921"/>
      <c r="AT58" s="921"/>
      <c r="AU58" s="921"/>
      <c r="AV58" s="921"/>
      <c r="AW58" s="921"/>
      <c r="AX58" s="921"/>
      <c r="AY58" s="922">
        <v>0</v>
      </c>
      <c r="AZ58" s="923"/>
      <c r="BA58" s="923"/>
      <c r="BB58" s="923"/>
      <c r="BC58" s="923"/>
      <c r="BD58" s="923"/>
      <c r="BE58" s="923"/>
      <c r="BF58" s="924"/>
      <c r="BG58" s="925">
        <f t="shared" si="0"/>
        <v>898.64087373342204</v>
      </c>
      <c r="BH58" s="925"/>
      <c r="BI58" s="925"/>
      <c r="BJ58" s="925"/>
      <c r="BK58" s="925"/>
      <c r="BL58" s="925"/>
      <c r="BM58" s="925"/>
      <c r="BN58" s="925"/>
      <c r="BO58" s="925">
        <f t="shared" si="1"/>
        <v>8986.4087373342209</v>
      </c>
      <c r="BP58" s="925"/>
      <c r="BQ58" s="925"/>
      <c r="BR58" s="925"/>
      <c r="BS58" s="925"/>
      <c r="BT58" s="925"/>
      <c r="BU58" s="925"/>
      <c r="BV58" s="925"/>
      <c r="BW58" s="925">
        <v>0</v>
      </c>
      <c r="BX58" s="925"/>
      <c r="BY58" s="925"/>
      <c r="BZ58" s="925"/>
      <c r="CA58" s="925"/>
      <c r="CB58" s="925"/>
      <c r="CC58" s="925"/>
      <c r="CD58" s="925"/>
      <c r="CE58" s="925">
        <v>0</v>
      </c>
      <c r="CF58" s="925"/>
      <c r="CG58" s="925"/>
      <c r="CH58" s="925"/>
      <c r="CI58" s="925"/>
      <c r="CJ58" s="925"/>
      <c r="CK58" s="925"/>
      <c r="CL58" s="925"/>
      <c r="CM58" s="925"/>
      <c r="CN58" s="925">
        <v>0</v>
      </c>
      <c r="CO58" s="925"/>
      <c r="CP58" s="925"/>
      <c r="CQ58" s="925"/>
      <c r="CR58" s="925"/>
      <c r="CS58" s="925"/>
      <c r="CT58" s="925"/>
      <c r="CU58" s="925"/>
      <c r="CV58" s="921">
        <f t="shared" si="2"/>
        <v>75485.689611067646</v>
      </c>
      <c r="CW58" s="921"/>
      <c r="CX58" s="921"/>
      <c r="CY58" s="921"/>
      <c r="CZ58" s="921"/>
      <c r="DA58" s="921"/>
      <c r="DB58" s="921"/>
      <c r="DC58" s="921"/>
      <c r="DD58" s="921"/>
      <c r="DE58" s="926"/>
    </row>
    <row r="59" spans="1:109" s="3" customFormat="1" ht="23.25" customHeight="1" x14ac:dyDescent="0.2">
      <c r="A59" s="914" t="str">
        <f>+'[1]NómPlantilla (4)ok'!E65</f>
        <v>Velador Rastro Municipal</v>
      </c>
      <c r="B59" s="915"/>
      <c r="C59" s="915"/>
      <c r="D59" s="915"/>
      <c r="E59" s="915"/>
      <c r="F59" s="915"/>
      <c r="G59" s="915"/>
      <c r="H59" s="915"/>
      <c r="I59" s="915"/>
      <c r="J59" s="915"/>
      <c r="K59" s="915"/>
      <c r="L59" s="915"/>
      <c r="M59" s="915"/>
      <c r="N59" s="915"/>
      <c r="O59" s="916"/>
      <c r="P59" s="917" t="str">
        <f>+'[1]NómPlantilla (4)ok'!F65</f>
        <v>Oficialía Mayor</v>
      </c>
      <c r="Q59" s="917"/>
      <c r="R59" s="917"/>
      <c r="S59" s="917"/>
      <c r="T59" s="917"/>
      <c r="U59" s="917"/>
      <c r="V59" s="917"/>
      <c r="W59" s="917"/>
      <c r="X59" s="917"/>
      <c r="Y59" s="917"/>
      <c r="Z59" s="917"/>
      <c r="AA59" s="917"/>
      <c r="AB59" s="917"/>
      <c r="AC59" s="917"/>
      <c r="AD59" s="918">
        <v>1</v>
      </c>
      <c r="AE59" s="918"/>
      <c r="AF59" s="918"/>
      <c r="AG59" s="919">
        <v>1</v>
      </c>
      <c r="AH59" s="919"/>
      <c r="AI59" s="919"/>
      <c r="AJ59" s="919"/>
      <c r="AK59" s="920">
        <f>+'[1]NómPlantilla (4)ok'!T65</f>
        <v>6270.4</v>
      </c>
      <c r="AL59" s="920"/>
      <c r="AM59" s="920"/>
      <c r="AN59" s="920"/>
      <c r="AO59" s="920"/>
      <c r="AP59" s="920"/>
      <c r="AQ59" s="921">
        <f t="shared" si="3"/>
        <v>75244.799999999988</v>
      </c>
      <c r="AR59" s="921"/>
      <c r="AS59" s="921"/>
      <c r="AT59" s="921"/>
      <c r="AU59" s="921"/>
      <c r="AV59" s="921"/>
      <c r="AW59" s="921"/>
      <c r="AX59" s="921"/>
      <c r="AY59" s="922">
        <v>0</v>
      </c>
      <c r="AZ59" s="923"/>
      <c r="BA59" s="923"/>
      <c r="BB59" s="923"/>
      <c r="BC59" s="923"/>
      <c r="BD59" s="923"/>
      <c r="BE59" s="923"/>
      <c r="BF59" s="924"/>
      <c r="BG59" s="925">
        <f t="shared" si="0"/>
        <v>1030.7529441160418</v>
      </c>
      <c r="BH59" s="925"/>
      <c r="BI59" s="925"/>
      <c r="BJ59" s="925"/>
      <c r="BK59" s="925"/>
      <c r="BL59" s="925"/>
      <c r="BM59" s="925"/>
      <c r="BN59" s="925"/>
      <c r="BO59" s="925">
        <f t="shared" si="1"/>
        <v>10307.529441160419</v>
      </c>
      <c r="BP59" s="925"/>
      <c r="BQ59" s="925"/>
      <c r="BR59" s="925"/>
      <c r="BS59" s="925"/>
      <c r="BT59" s="925"/>
      <c r="BU59" s="925"/>
      <c r="BV59" s="925"/>
      <c r="BW59" s="925">
        <v>0</v>
      </c>
      <c r="BX59" s="925"/>
      <c r="BY59" s="925"/>
      <c r="BZ59" s="925"/>
      <c r="CA59" s="925"/>
      <c r="CB59" s="925"/>
      <c r="CC59" s="925"/>
      <c r="CD59" s="925"/>
      <c r="CE59" s="925">
        <v>0</v>
      </c>
      <c r="CF59" s="925"/>
      <c r="CG59" s="925"/>
      <c r="CH59" s="925"/>
      <c r="CI59" s="925"/>
      <c r="CJ59" s="925"/>
      <c r="CK59" s="925"/>
      <c r="CL59" s="925"/>
      <c r="CM59" s="925"/>
      <c r="CN59" s="925">
        <v>0</v>
      </c>
      <c r="CO59" s="925"/>
      <c r="CP59" s="925"/>
      <c r="CQ59" s="925"/>
      <c r="CR59" s="925"/>
      <c r="CS59" s="925"/>
      <c r="CT59" s="925"/>
      <c r="CU59" s="925"/>
      <c r="CV59" s="921">
        <f t="shared" si="2"/>
        <v>86583.082385276444</v>
      </c>
      <c r="CW59" s="921"/>
      <c r="CX59" s="921"/>
      <c r="CY59" s="921"/>
      <c r="CZ59" s="921"/>
      <c r="DA59" s="921"/>
      <c r="DB59" s="921"/>
      <c r="DC59" s="921"/>
      <c r="DD59" s="921"/>
      <c r="DE59" s="926"/>
    </row>
    <row r="60" spans="1:109" s="3" customFormat="1" ht="23.25" customHeight="1" x14ac:dyDescent="0.2">
      <c r="A60" s="914" t="str">
        <f>+'[1]NómPlantilla (4)ok'!E66</f>
        <v>Encargada Ce-Mujer</v>
      </c>
      <c r="B60" s="915"/>
      <c r="C60" s="915"/>
      <c r="D60" s="915"/>
      <c r="E60" s="915"/>
      <c r="F60" s="915"/>
      <c r="G60" s="915"/>
      <c r="H60" s="915"/>
      <c r="I60" s="915"/>
      <c r="J60" s="915"/>
      <c r="K60" s="915"/>
      <c r="L60" s="915"/>
      <c r="M60" s="915"/>
      <c r="N60" s="915"/>
      <c r="O60" s="916"/>
      <c r="P60" s="917" t="str">
        <f>+'[1]NómPlantilla (4)ok'!F66</f>
        <v>Ce-Mujer</v>
      </c>
      <c r="Q60" s="917"/>
      <c r="R60" s="917"/>
      <c r="S60" s="917"/>
      <c r="T60" s="917"/>
      <c r="U60" s="917"/>
      <c r="V60" s="917"/>
      <c r="W60" s="917"/>
      <c r="X60" s="917"/>
      <c r="Y60" s="917"/>
      <c r="Z60" s="917"/>
      <c r="AA60" s="917"/>
      <c r="AB60" s="917"/>
      <c r="AC60" s="917"/>
      <c r="AD60" s="918">
        <v>1</v>
      </c>
      <c r="AE60" s="918"/>
      <c r="AF60" s="918"/>
      <c r="AG60" s="919">
        <v>1</v>
      </c>
      <c r="AH60" s="919"/>
      <c r="AI60" s="919"/>
      <c r="AJ60" s="919"/>
      <c r="AK60" s="920">
        <f>+'[1]NómPlantilla (4)ok'!T66</f>
        <v>8827.0020000000004</v>
      </c>
      <c r="AL60" s="920"/>
      <c r="AM60" s="920"/>
      <c r="AN60" s="920"/>
      <c r="AO60" s="920"/>
      <c r="AP60" s="920"/>
      <c r="AQ60" s="921">
        <f t="shared" si="3"/>
        <v>105924.024</v>
      </c>
      <c r="AR60" s="921"/>
      <c r="AS60" s="921"/>
      <c r="AT60" s="921"/>
      <c r="AU60" s="921"/>
      <c r="AV60" s="921"/>
      <c r="AW60" s="921"/>
      <c r="AX60" s="921"/>
      <c r="AY60" s="922">
        <v>0</v>
      </c>
      <c r="AZ60" s="923"/>
      <c r="BA60" s="923"/>
      <c r="BB60" s="923"/>
      <c r="BC60" s="923"/>
      <c r="BD60" s="923"/>
      <c r="BE60" s="923"/>
      <c r="BF60" s="924"/>
      <c r="BG60" s="925">
        <f t="shared" si="0"/>
        <v>1451.0172077089485</v>
      </c>
      <c r="BH60" s="925"/>
      <c r="BI60" s="925"/>
      <c r="BJ60" s="925"/>
      <c r="BK60" s="925"/>
      <c r="BL60" s="925"/>
      <c r="BM60" s="925"/>
      <c r="BN60" s="925"/>
      <c r="BO60" s="925">
        <f t="shared" si="1"/>
        <v>14510.172077089484</v>
      </c>
      <c r="BP60" s="925"/>
      <c r="BQ60" s="925"/>
      <c r="BR60" s="925"/>
      <c r="BS60" s="925"/>
      <c r="BT60" s="925"/>
      <c r="BU60" s="925"/>
      <c r="BV60" s="925"/>
      <c r="BW60" s="925">
        <v>0</v>
      </c>
      <c r="BX60" s="925"/>
      <c r="BY60" s="925"/>
      <c r="BZ60" s="925"/>
      <c r="CA60" s="925"/>
      <c r="CB60" s="925"/>
      <c r="CC60" s="925"/>
      <c r="CD60" s="925"/>
      <c r="CE60" s="925">
        <v>0</v>
      </c>
      <c r="CF60" s="925"/>
      <c r="CG60" s="925"/>
      <c r="CH60" s="925"/>
      <c r="CI60" s="925"/>
      <c r="CJ60" s="925"/>
      <c r="CK60" s="925"/>
      <c r="CL60" s="925"/>
      <c r="CM60" s="925"/>
      <c r="CN60" s="925">
        <v>0</v>
      </c>
      <c r="CO60" s="925"/>
      <c r="CP60" s="925"/>
      <c r="CQ60" s="925"/>
      <c r="CR60" s="925"/>
      <c r="CS60" s="925"/>
      <c r="CT60" s="925"/>
      <c r="CU60" s="925"/>
      <c r="CV60" s="921">
        <f t="shared" si="2"/>
        <v>121885.21328479845</v>
      </c>
      <c r="CW60" s="921"/>
      <c r="CX60" s="921"/>
      <c r="CY60" s="921"/>
      <c r="CZ60" s="921"/>
      <c r="DA60" s="921"/>
      <c r="DB60" s="921"/>
      <c r="DC60" s="921"/>
      <c r="DD60" s="921"/>
      <c r="DE60" s="926"/>
    </row>
    <row r="61" spans="1:109" s="3" customFormat="1" ht="23.25" customHeight="1" x14ac:dyDescent="0.2">
      <c r="A61" s="914" t="str">
        <f>+'[1]NómPlantilla (4)ok'!E67</f>
        <v>Director Prom. Económica</v>
      </c>
      <c r="B61" s="915"/>
      <c r="C61" s="915"/>
      <c r="D61" s="915"/>
      <c r="E61" s="915"/>
      <c r="F61" s="915"/>
      <c r="G61" s="915"/>
      <c r="H61" s="915"/>
      <c r="I61" s="915"/>
      <c r="J61" s="915"/>
      <c r="K61" s="915"/>
      <c r="L61" s="915"/>
      <c r="M61" s="915"/>
      <c r="N61" s="915"/>
      <c r="O61" s="916"/>
      <c r="P61" s="917" t="str">
        <f>+'[1]NómPlantilla (4)ok'!F67</f>
        <v>Promoción Económica</v>
      </c>
      <c r="Q61" s="917"/>
      <c r="R61" s="917"/>
      <c r="S61" s="917"/>
      <c r="T61" s="917"/>
      <c r="U61" s="917"/>
      <c r="V61" s="917"/>
      <c r="W61" s="917"/>
      <c r="X61" s="917"/>
      <c r="Y61" s="917"/>
      <c r="Z61" s="917"/>
      <c r="AA61" s="917"/>
      <c r="AB61" s="917"/>
      <c r="AC61" s="917"/>
      <c r="AD61" s="918">
        <v>1</v>
      </c>
      <c r="AE61" s="918"/>
      <c r="AF61" s="918"/>
      <c r="AG61" s="919">
        <v>1</v>
      </c>
      <c r="AH61" s="919"/>
      <c r="AI61" s="919"/>
      <c r="AJ61" s="919"/>
      <c r="AK61" s="920">
        <f>+'[1]NómPlantilla (4)ok'!T67</f>
        <v>19002</v>
      </c>
      <c r="AL61" s="920"/>
      <c r="AM61" s="920"/>
      <c r="AN61" s="920"/>
      <c r="AO61" s="920"/>
      <c r="AP61" s="920"/>
      <c r="AQ61" s="921">
        <f t="shared" si="3"/>
        <v>228024</v>
      </c>
      <c r="AR61" s="921"/>
      <c r="AS61" s="921"/>
      <c r="AT61" s="921"/>
      <c r="AU61" s="921"/>
      <c r="AV61" s="921"/>
      <c r="AW61" s="921"/>
      <c r="AX61" s="921"/>
      <c r="AY61" s="922">
        <v>0</v>
      </c>
      <c r="AZ61" s="923"/>
      <c r="BA61" s="923"/>
      <c r="BB61" s="923"/>
      <c r="BC61" s="923"/>
      <c r="BD61" s="923"/>
      <c r="BE61" s="923"/>
      <c r="BF61" s="924"/>
      <c r="BG61" s="925">
        <f t="shared" si="0"/>
        <v>3123.6232846537746</v>
      </c>
      <c r="BH61" s="925"/>
      <c r="BI61" s="925"/>
      <c r="BJ61" s="925"/>
      <c r="BK61" s="925"/>
      <c r="BL61" s="925"/>
      <c r="BM61" s="925"/>
      <c r="BN61" s="925"/>
      <c r="BO61" s="925">
        <f t="shared" si="1"/>
        <v>31236.232846537747</v>
      </c>
      <c r="BP61" s="925"/>
      <c r="BQ61" s="925"/>
      <c r="BR61" s="925"/>
      <c r="BS61" s="925"/>
      <c r="BT61" s="925"/>
      <c r="BU61" s="925"/>
      <c r="BV61" s="925"/>
      <c r="BW61" s="925">
        <v>0</v>
      </c>
      <c r="BX61" s="925"/>
      <c r="BY61" s="925"/>
      <c r="BZ61" s="925"/>
      <c r="CA61" s="925"/>
      <c r="CB61" s="925"/>
      <c r="CC61" s="925"/>
      <c r="CD61" s="925"/>
      <c r="CE61" s="925">
        <v>0</v>
      </c>
      <c r="CF61" s="925"/>
      <c r="CG61" s="925"/>
      <c r="CH61" s="925"/>
      <c r="CI61" s="925"/>
      <c r="CJ61" s="925"/>
      <c r="CK61" s="925"/>
      <c r="CL61" s="925"/>
      <c r="CM61" s="925"/>
      <c r="CN61" s="925">
        <v>0</v>
      </c>
      <c r="CO61" s="925"/>
      <c r="CP61" s="925"/>
      <c r="CQ61" s="925"/>
      <c r="CR61" s="925"/>
      <c r="CS61" s="925"/>
      <c r="CT61" s="925"/>
      <c r="CU61" s="925"/>
      <c r="CV61" s="921">
        <f t="shared" si="2"/>
        <v>262383.85613119148</v>
      </c>
      <c r="CW61" s="921"/>
      <c r="CX61" s="921"/>
      <c r="CY61" s="921"/>
      <c r="CZ61" s="921"/>
      <c r="DA61" s="921"/>
      <c r="DB61" s="921"/>
      <c r="DC61" s="921"/>
      <c r="DD61" s="921"/>
      <c r="DE61" s="926"/>
    </row>
    <row r="62" spans="1:109" s="3" customFormat="1" ht="23.25" customHeight="1" x14ac:dyDescent="0.2">
      <c r="A62" s="914" t="str">
        <f>+'[1]NómPlantilla (4)ok'!E68</f>
        <v>Auxiliar D</v>
      </c>
      <c r="B62" s="915"/>
      <c r="C62" s="915"/>
      <c r="D62" s="915"/>
      <c r="E62" s="915"/>
      <c r="F62" s="915"/>
      <c r="G62" s="915"/>
      <c r="H62" s="915"/>
      <c r="I62" s="915"/>
      <c r="J62" s="915"/>
      <c r="K62" s="915"/>
      <c r="L62" s="915"/>
      <c r="M62" s="915"/>
      <c r="N62" s="915"/>
      <c r="O62" s="916"/>
      <c r="P62" s="917" t="str">
        <f>+'[1]NómPlantilla (4)ok'!F68</f>
        <v>Promoción Económica</v>
      </c>
      <c r="Q62" s="917"/>
      <c r="R62" s="917"/>
      <c r="S62" s="917"/>
      <c r="T62" s="917"/>
      <c r="U62" s="917"/>
      <c r="V62" s="917"/>
      <c r="W62" s="917"/>
      <c r="X62" s="917"/>
      <c r="Y62" s="917"/>
      <c r="Z62" s="917"/>
      <c r="AA62" s="917"/>
      <c r="AB62" s="917"/>
      <c r="AC62" s="917"/>
      <c r="AD62" s="918">
        <v>1</v>
      </c>
      <c r="AE62" s="918"/>
      <c r="AF62" s="918"/>
      <c r="AG62" s="919">
        <v>1</v>
      </c>
      <c r="AH62" s="919"/>
      <c r="AI62" s="919"/>
      <c r="AJ62" s="919"/>
      <c r="AK62" s="920">
        <f>+'[1]NómPlantilla (4)ok'!T68</f>
        <v>9826.8333999999995</v>
      </c>
      <c r="AL62" s="920"/>
      <c r="AM62" s="920"/>
      <c r="AN62" s="920"/>
      <c r="AO62" s="920"/>
      <c r="AP62" s="920"/>
      <c r="AQ62" s="921">
        <f t="shared" si="3"/>
        <v>117922.00079999999</v>
      </c>
      <c r="AR62" s="921"/>
      <c r="AS62" s="921"/>
      <c r="AT62" s="921"/>
      <c r="AU62" s="921"/>
      <c r="AV62" s="921"/>
      <c r="AW62" s="921"/>
      <c r="AX62" s="921"/>
      <c r="AY62" s="922">
        <v>0</v>
      </c>
      <c r="AZ62" s="923"/>
      <c r="BA62" s="923"/>
      <c r="BB62" s="923"/>
      <c r="BC62" s="923"/>
      <c r="BD62" s="923"/>
      <c r="BE62" s="923"/>
      <c r="BF62" s="924"/>
      <c r="BG62" s="925">
        <f t="shared" si="0"/>
        <v>1615.3734145170729</v>
      </c>
      <c r="BH62" s="925"/>
      <c r="BI62" s="925"/>
      <c r="BJ62" s="925"/>
      <c r="BK62" s="925"/>
      <c r="BL62" s="925"/>
      <c r="BM62" s="925"/>
      <c r="BN62" s="925"/>
      <c r="BO62" s="925">
        <f t="shared" si="1"/>
        <v>16153.734145170727</v>
      </c>
      <c r="BP62" s="925"/>
      <c r="BQ62" s="925"/>
      <c r="BR62" s="925"/>
      <c r="BS62" s="925"/>
      <c r="BT62" s="925"/>
      <c r="BU62" s="925"/>
      <c r="BV62" s="925"/>
      <c r="BW62" s="925">
        <v>0</v>
      </c>
      <c r="BX62" s="925"/>
      <c r="BY62" s="925"/>
      <c r="BZ62" s="925"/>
      <c r="CA62" s="925"/>
      <c r="CB62" s="925"/>
      <c r="CC62" s="925"/>
      <c r="CD62" s="925"/>
      <c r="CE62" s="925">
        <v>0</v>
      </c>
      <c r="CF62" s="925"/>
      <c r="CG62" s="925"/>
      <c r="CH62" s="925"/>
      <c r="CI62" s="925"/>
      <c r="CJ62" s="925"/>
      <c r="CK62" s="925"/>
      <c r="CL62" s="925"/>
      <c r="CM62" s="925"/>
      <c r="CN62" s="925">
        <v>0</v>
      </c>
      <c r="CO62" s="925"/>
      <c r="CP62" s="925"/>
      <c r="CQ62" s="925"/>
      <c r="CR62" s="925"/>
      <c r="CS62" s="925"/>
      <c r="CT62" s="925"/>
      <c r="CU62" s="925"/>
      <c r="CV62" s="921">
        <f t="shared" si="2"/>
        <v>135691.10835968779</v>
      </c>
      <c r="CW62" s="921"/>
      <c r="CX62" s="921"/>
      <c r="CY62" s="921"/>
      <c r="CZ62" s="921"/>
      <c r="DA62" s="921"/>
      <c r="DB62" s="921"/>
      <c r="DC62" s="921"/>
      <c r="DD62" s="921"/>
      <c r="DE62" s="926"/>
    </row>
    <row r="63" spans="1:109" s="3" customFormat="1" ht="23.25" customHeight="1" x14ac:dyDescent="0.2">
      <c r="A63" s="914" t="str">
        <f>+'[1]NómPlantilla (4)ok'!E69</f>
        <v>Enc. Microcuencas</v>
      </c>
      <c r="B63" s="915"/>
      <c r="C63" s="915"/>
      <c r="D63" s="915"/>
      <c r="E63" s="915"/>
      <c r="F63" s="915"/>
      <c r="G63" s="915"/>
      <c r="H63" s="915"/>
      <c r="I63" s="915"/>
      <c r="J63" s="915"/>
      <c r="K63" s="915"/>
      <c r="L63" s="915"/>
      <c r="M63" s="915"/>
      <c r="N63" s="915"/>
      <c r="O63" s="916"/>
      <c r="P63" s="917" t="str">
        <f>+'[1]NómPlantilla (4)ok'!F69</f>
        <v>Promoción Económica</v>
      </c>
      <c r="Q63" s="917"/>
      <c r="R63" s="917"/>
      <c r="S63" s="917"/>
      <c r="T63" s="917"/>
      <c r="U63" s="917"/>
      <c r="V63" s="917"/>
      <c r="W63" s="917"/>
      <c r="X63" s="917"/>
      <c r="Y63" s="917"/>
      <c r="Z63" s="917"/>
      <c r="AA63" s="917"/>
      <c r="AB63" s="917"/>
      <c r="AC63" s="917"/>
      <c r="AD63" s="918">
        <v>1</v>
      </c>
      <c r="AE63" s="918"/>
      <c r="AF63" s="918"/>
      <c r="AG63" s="919">
        <v>1</v>
      </c>
      <c r="AH63" s="919"/>
      <c r="AI63" s="919"/>
      <c r="AJ63" s="919"/>
      <c r="AK63" s="920">
        <f>+'[1]NómPlantilla (4)ok'!T69</f>
        <v>9636.8334000000013</v>
      </c>
      <c r="AL63" s="920"/>
      <c r="AM63" s="920"/>
      <c r="AN63" s="920"/>
      <c r="AO63" s="920"/>
      <c r="AP63" s="920"/>
      <c r="AQ63" s="921">
        <f t="shared" si="3"/>
        <v>115642.00080000001</v>
      </c>
      <c r="AR63" s="921"/>
      <c r="AS63" s="921"/>
      <c r="AT63" s="921"/>
      <c r="AU63" s="921"/>
      <c r="AV63" s="921"/>
      <c r="AW63" s="921"/>
      <c r="AX63" s="921"/>
      <c r="AY63" s="922">
        <v>0</v>
      </c>
      <c r="AZ63" s="923"/>
      <c r="BA63" s="923"/>
      <c r="BB63" s="923"/>
      <c r="BC63" s="923"/>
      <c r="BD63" s="923"/>
      <c r="BE63" s="923"/>
      <c r="BF63" s="924"/>
      <c r="BG63" s="925">
        <f t="shared" si="0"/>
        <v>1584.1404693489742</v>
      </c>
      <c r="BH63" s="925"/>
      <c r="BI63" s="925"/>
      <c r="BJ63" s="925"/>
      <c r="BK63" s="925"/>
      <c r="BL63" s="925"/>
      <c r="BM63" s="925"/>
      <c r="BN63" s="925"/>
      <c r="BO63" s="925">
        <f t="shared" si="1"/>
        <v>15841.404693489741</v>
      </c>
      <c r="BP63" s="925"/>
      <c r="BQ63" s="925"/>
      <c r="BR63" s="925"/>
      <c r="BS63" s="925"/>
      <c r="BT63" s="925"/>
      <c r="BU63" s="925"/>
      <c r="BV63" s="925"/>
      <c r="BW63" s="925">
        <v>0</v>
      </c>
      <c r="BX63" s="925"/>
      <c r="BY63" s="925"/>
      <c r="BZ63" s="925"/>
      <c r="CA63" s="925"/>
      <c r="CB63" s="925"/>
      <c r="CC63" s="925"/>
      <c r="CD63" s="925"/>
      <c r="CE63" s="925">
        <v>0</v>
      </c>
      <c r="CF63" s="925"/>
      <c r="CG63" s="925"/>
      <c r="CH63" s="925"/>
      <c r="CI63" s="925"/>
      <c r="CJ63" s="925"/>
      <c r="CK63" s="925"/>
      <c r="CL63" s="925"/>
      <c r="CM63" s="925"/>
      <c r="CN63" s="925">
        <v>0</v>
      </c>
      <c r="CO63" s="925"/>
      <c r="CP63" s="925"/>
      <c r="CQ63" s="925"/>
      <c r="CR63" s="925"/>
      <c r="CS63" s="925"/>
      <c r="CT63" s="925"/>
      <c r="CU63" s="925"/>
      <c r="CV63" s="921">
        <f t="shared" si="2"/>
        <v>133067.54596283872</v>
      </c>
      <c r="CW63" s="921"/>
      <c r="CX63" s="921"/>
      <c r="CY63" s="921"/>
      <c r="CZ63" s="921"/>
      <c r="DA63" s="921"/>
      <c r="DB63" s="921"/>
      <c r="DC63" s="921"/>
      <c r="DD63" s="921"/>
      <c r="DE63" s="926"/>
    </row>
    <row r="64" spans="1:109" s="3" customFormat="1" ht="23.25" customHeight="1" x14ac:dyDescent="0.2">
      <c r="A64" s="914" t="str">
        <f>+'[1]NómPlantilla (4)ok'!E70</f>
        <v>Encargado C</v>
      </c>
      <c r="B64" s="915"/>
      <c r="C64" s="915"/>
      <c r="D64" s="915"/>
      <c r="E64" s="915"/>
      <c r="F64" s="915"/>
      <c r="G64" s="915"/>
      <c r="H64" s="915"/>
      <c r="I64" s="915"/>
      <c r="J64" s="915"/>
      <c r="K64" s="915"/>
      <c r="L64" s="915"/>
      <c r="M64" s="915"/>
      <c r="N64" s="915"/>
      <c r="O64" s="916"/>
      <c r="P64" s="917" t="str">
        <f>+'[1]NómPlantilla (4)ok'!F70</f>
        <v>Promoción Económica</v>
      </c>
      <c r="Q64" s="917"/>
      <c r="R64" s="917"/>
      <c r="S64" s="917"/>
      <c r="T64" s="917"/>
      <c r="U64" s="917"/>
      <c r="V64" s="917"/>
      <c r="W64" s="917"/>
      <c r="X64" s="917"/>
      <c r="Y64" s="917"/>
      <c r="Z64" s="917"/>
      <c r="AA64" s="917"/>
      <c r="AB64" s="917"/>
      <c r="AC64" s="917"/>
      <c r="AD64" s="918">
        <v>1</v>
      </c>
      <c r="AE64" s="918"/>
      <c r="AF64" s="918"/>
      <c r="AG64" s="919">
        <v>1</v>
      </c>
      <c r="AH64" s="919"/>
      <c r="AI64" s="919"/>
      <c r="AJ64" s="919"/>
      <c r="AK64" s="920">
        <f>+'[1]NómPlantilla (4)ok'!T70</f>
        <v>15272.416799999999</v>
      </c>
      <c r="AL64" s="920"/>
      <c r="AM64" s="920"/>
      <c r="AN64" s="920"/>
      <c r="AO64" s="920"/>
      <c r="AP64" s="920"/>
      <c r="AQ64" s="921">
        <f t="shared" si="3"/>
        <v>183269.00159999999</v>
      </c>
      <c r="AR64" s="921"/>
      <c r="AS64" s="921"/>
      <c r="AT64" s="921"/>
      <c r="AU64" s="921"/>
      <c r="AV64" s="921"/>
      <c r="AW64" s="921"/>
      <c r="AX64" s="921"/>
      <c r="AY64" s="922">
        <v>0</v>
      </c>
      <c r="AZ64" s="923"/>
      <c r="BA64" s="923"/>
      <c r="BB64" s="923"/>
      <c r="BC64" s="923"/>
      <c r="BD64" s="923"/>
      <c r="BE64" s="923"/>
      <c r="BF64" s="924"/>
      <c r="BG64" s="925">
        <f t="shared" si="0"/>
        <v>2510.5397710460734</v>
      </c>
      <c r="BH64" s="925"/>
      <c r="BI64" s="925"/>
      <c r="BJ64" s="925"/>
      <c r="BK64" s="925"/>
      <c r="BL64" s="925"/>
      <c r="BM64" s="925"/>
      <c r="BN64" s="925"/>
      <c r="BO64" s="925">
        <f t="shared" si="1"/>
        <v>25105.397710460737</v>
      </c>
      <c r="BP64" s="925"/>
      <c r="BQ64" s="925"/>
      <c r="BR64" s="925"/>
      <c r="BS64" s="925"/>
      <c r="BT64" s="925"/>
      <c r="BU64" s="925"/>
      <c r="BV64" s="925"/>
      <c r="BW64" s="925">
        <v>0</v>
      </c>
      <c r="BX64" s="925"/>
      <c r="BY64" s="925"/>
      <c r="BZ64" s="925"/>
      <c r="CA64" s="925"/>
      <c r="CB64" s="925"/>
      <c r="CC64" s="925"/>
      <c r="CD64" s="925"/>
      <c r="CE64" s="925">
        <v>0</v>
      </c>
      <c r="CF64" s="925"/>
      <c r="CG64" s="925"/>
      <c r="CH64" s="925"/>
      <c r="CI64" s="925"/>
      <c r="CJ64" s="925"/>
      <c r="CK64" s="925"/>
      <c r="CL64" s="925"/>
      <c r="CM64" s="925"/>
      <c r="CN64" s="925">
        <v>0</v>
      </c>
      <c r="CO64" s="925"/>
      <c r="CP64" s="925"/>
      <c r="CQ64" s="925"/>
      <c r="CR64" s="925"/>
      <c r="CS64" s="925"/>
      <c r="CT64" s="925"/>
      <c r="CU64" s="925"/>
      <c r="CV64" s="921">
        <f t="shared" si="2"/>
        <v>210884.9390815068</v>
      </c>
      <c r="CW64" s="921"/>
      <c r="CX64" s="921"/>
      <c r="CY64" s="921"/>
      <c r="CZ64" s="921"/>
      <c r="DA64" s="921"/>
      <c r="DB64" s="921"/>
      <c r="DC64" s="921"/>
      <c r="DD64" s="921"/>
      <c r="DE64" s="926"/>
    </row>
    <row r="65" spans="1:121" s="3" customFormat="1" ht="23.25" customHeight="1" x14ac:dyDescent="0.2">
      <c r="A65" s="914" t="str">
        <f>+'[1]NómPlantilla (4)ok'!E71</f>
        <v>Enc. Microcuencas</v>
      </c>
      <c r="B65" s="915"/>
      <c r="C65" s="915"/>
      <c r="D65" s="915"/>
      <c r="E65" s="915"/>
      <c r="F65" s="915"/>
      <c r="G65" s="915"/>
      <c r="H65" s="915"/>
      <c r="I65" s="915"/>
      <c r="J65" s="915"/>
      <c r="K65" s="915"/>
      <c r="L65" s="915"/>
      <c r="M65" s="915"/>
      <c r="N65" s="915"/>
      <c r="O65" s="916"/>
      <c r="P65" s="917" t="str">
        <f>+'[1]NómPlantilla (4)ok'!F71</f>
        <v>Promoción Económica</v>
      </c>
      <c r="Q65" s="917"/>
      <c r="R65" s="917"/>
      <c r="S65" s="917"/>
      <c r="T65" s="917"/>
      <c r="U65" s="917"/>
      <c r="V65" s="917"/>
      <c r="W65" s="917"/>
      <c r="X65" s="917"/>
      <c r="Y65" s="917"/>
      <c r="Z65" s="917"/>
      <c r="AA65" s="917"/>
      <c r="AB65" s="917"/>
      <c r="AC65" s="917"/>
      <c r="AD65" s="918">
        <v>1</v>
      </c>
      <c r="AE65" s="918"/>
      <c r="AF65" s="918"/>
      <c r="AG65" s="919">
        <v>1</v>
      </c>
      <c r="AH65" s="919"/>
      <c r="AI65" s="919"/>
      <c r="AJ65" s="919"/>
      <c r="AK65" s="920">
        <f>+'[1]NómPlantilla (4)ok'!T71</f>
        <v>17940.5</v>
      </c>
      <c r="AL65" s="920"/>
      <c r="AM65" s="920"/>
      <c r="AN65" s="920"/>
      <c r="AO65" s="920"/>
      <c r="AP65" s="920"/>
      <c r="AQ65" s="921">
        <f t="shared" si="3"/>
        <v>215286</v>
      </c>
      <c r="AR65" s="921"/>
      <c r="AS65" s="921"/>
      <c r="AT65" s="921"/>
      <c r="AU65" s="921"/>
      <c r="AV65" s="921"/>
      <c r="AW65" s="921"/>
      <c r="AX65" s="921"/>
      <c r="AY65" s="922">
        <v>0</v>
      </c>
      <c r="AZ65" s="923"/>
      <c r="BA65" s="923"/>
      <c r="BB65" s="923"/>
      <c r="BC65" s="923"/>
      <c r="BD65" s="923"/>
      <c r="BE65" s="923"/>
      <c r="BF65" s="924"/>
      <c r="BG65" s="925">
        <f t="shared" si="0"/>
        <v>2949.1297515172637</v>
      </c>
      <c r="BH65" s="925"/>
      <c r="BI65" s="925"/>
      <c r="BJ65" s="925"/>
      <c r="BK65" s="925"/>
      <c r="BL65" s="925"/>
      <c r="BM65" s="925"/>
      <c r="BN65" s="925"/>
      <c r="BO65" s="925">
        <f t="shared" si="1"/>
        <v>29491.297515172635</v>
      </c>
      <c r="BP65" s="925"/>
      <c r="BQ65" s="925"/>
      <c r="BR65" s="925"/>
      <c r="BS65" s="925"/>
      <c r="BT65" s="925"/>
      <c r="BU65" s="925"/>
      <c r="BV65" s="925"/>
      <c r="BW65" s="925">
        <v>0</v>
      </c>
      <c r="BX65" s="925"/>
      <c r="BY65" s="925"/>
      <c r="BZ65" s="925"/>
      <c r="CA65" s="925"/>
      <c r="CB65" s="925"/>
      <c r="CC65" s="925"/>
      <c r="CD65" s="925"/>
      <c r="CE65" s="925">
        <v>0</v>
      </c>
      <c r="CF65" s="925"/>
      <c r="CG65" s="925"/>
      <c r="CH65" s="925"/>
      <c r="CI65" s="925"/>
      <c r="CJ65" s="925"/>
      <c r="CK65" s="925"/>
      <c r="CL65" s="925"/>
      <c r="CM65" s="925"/>
      <c r="CN65" s="925">
        <v>0</v>
      </c>
      <c r="CO65" s="925"/>
      <c r="CP65" s="925"/>
      <c r="CQ65" s="925"/>
      <c r="CR65" s="925"/>
      <c r="CS65" s="925"/>
      <c r="CT65" s="925"/>
      <c r="CU65" s="925"/>
      <c r="CV65" s="921">
        <f t="shared" si="2"/>
        <v>247726.42726668989</v>
      </c>
      <c r="CW65" s="921"/>
      <c r="CX65" s="921"/>
      <c r="CY65" s="921"/>
      <c r="CZ65" s="921"/>
      <c r="DA65" s="921"/>
      <c r="DB65" s="921"/>
      <c r="DC65" s="921"/>
      <c r="DD65" s="921"/>
      <c r="DE65" s="926"/>
    </row>
    <row r="66" spans="1:121" s="3" customFormat="1" ht="23.25" customHeight="1" x14ac:dyDescent="0.2">
      <c r="A66" s="914" t="str">
        <f>+'[1]NómPlantilla (4)ok'!E72</f>
        <v>Enc. Fomento Agropecuario</v>
      </c>
      <c r="B66" s="915"/>
      <c r="C66" s="915"/>
      <c r="D66" s="915"/>
      <c r="E66" s="915"/>
      <c r="F66" s="915"/>
      <c r="G66" s="915"/>
      <c r="H66" s="915"/>
      <c r="I66" s="915"/>
      <c r="J66" s="915"/>
      <c r="K66" s="915"/>
      <c r="L66" s="915"/>
      <c r="M66" s="915"/>
      <c r="N66" s="915"/>
      <c r="O66" s="916"/>
      <c r="P66" s="917" t="str">
        <f>+'[1]NómPlantilla (4)ok'!F72</f>
        <v>Promoción Económica</v>
      </c>
      <c r="Q66" s="917"/>
      <c r="R66" s="917"/>
      <c r="S66" s="917"/>
      <c r="T66" s="917"/>
      <c r="U66" s="917"/>
      <c r="V66" s="917"/>
      <c r="W66" s="917"/>
      <c r="X66" s="917"/>
      <c r="Y66" s="917"/>
      <c r="Z66" s="917"/>
      <c r="AA66" s="917"/>
      <c r="AB66" s="917"/>
      <c r="AC66" s="917"/>
      <c r="AD66" s="918">
        <v>1</v>
      </c>
      <c r="AE66" s="918"/>
      <c r="AF66" s="918"/>
      <c r="AG66" s="919">
        <v>1</v>
      </c>
      <c r="AH66" s="919"/>
      <c r="AI66" s="919"/>
      <c r="AJ66" s="919"/>
      <c r="AK66" s="920">
        <f>+'[1]NómPlantilla (4)ok'!T72</f>
        <v>11687.242</v>
      </c>
      <c r="AL66" s="920"/>
      <c r="AM66" s="920"/>
      <c r="AN66" s="920"/>
      <c r="AO66" s="920"/>
      <c r="AP66" s="920"/>
      <c r="AQ66" s="921">
        <f t="shared" si="3"/>
        <v>140246.90400000001</v>
      </c>
      <c r="AR66" s="921"/>
      <c r="AS66" s="921"/>
      <c r="AT66" s="921"/>
      <c r="AU66" s="921"/>
      <c r="AV66" s="921"/>
      <c r="AW66" s="921"/>
      <c r="AX66" s="921"/>
      <c r="AY66" s="922">
        <v>0</v>
      </c>
      <c r="AZ66" s="923"/>
      <c r="BA66" s="923"/>
      <c r="BB66" s="923"/>
      <c r="BC66" s="923"/>
      <c r="BD66" s="923"/>
      <c r="BE66" s="923"/>
      <c r="BF66" s="924"/>
      <c r="BG66" s="925">
        <f t="shared" si="0"/>
        <v>1921.194676591072</v>
      </c>
      <c r="BH66" s="925"/>
      <c r="BI66" s="925"/>
      <c r="BJ66" s="925"/>
      <c r="BK66" s="925"/>
      <c r="BL66" s="925"/>
      <c r="BM66" s="925"/>
      <c r="BN66" s="925"/>
      <c r="BO66" s="925">
        <f t="shared" si="1"/>
        <v>19211.946765910721</v>
      </c>
      <c r="BP66" s="925"/>
      <c r="BQ66" s="925"/>
      <c r="BR66" s="925"/>
      <c r="BS66" s="925"/>
      <c r="BT66" s="925"/>
      <c r="BU66" s="925"/>
      <c r="BV66" s="925"/>
      <c r="BW66" s="925">
        <v>0</v>
      </c>
      <c r="BX66" s="925"/>
      <c r="BY66" s="925"/>
      <c r="BZ66" s="925"/>
      <c r="CA66" s="925"/>
      <c r="CB66" s="925"/>
      <c r="CC66" s="925"/>
      <c r="CD66" s="925"/>
      <c r="CE66" s="925">
        <v>0</v>
      </c>
      <c r="CF66" s="925"/>
      <c r="CG66" s="925"/>
      <c r="CH66" s="925"/>
      <c r="CI66" s="925"/>
      <c r="CJ66" s="925"/>
      <c r="CK66" s="925"/>
      <c r="CL66" s="925"/>
      <c r="CM66" s="925"/>
      <c r="CN66" s="925">
        <v>0</v>
      </c>
      <c r="CO66" s="925"/>
      <c r="CP66" s="925"/>
      <c r="CQ66" s="925"/>
      <c r="CR66" s="925"/>
      <c r="CS66" s="925"/>
      <c r="CT66" s="925"/>
      <c r="CU66" s="925"/>
      <c r="CV66" s="921">
        <f t="shared" si="2"/>
        <v>161380.04544250181</v>
      </c>
      <c r="CW66" s="921"/>
      <c r="CX66" s="921"/>
      <c r="CY66" s="921"/>
      <c r="CZ66" s="921"/>
      <c r="DA66" s="921"/>
      <c r="DB66" s="921"/>
      <c r="DC66" s="921"/>
      <c r="DD66" s="921"/>
      <c r="DE66" s="926"/>
    </row>
    <row r="67" spans="1:121" s="3" customFormat="1" ht="23.25" customHeight="1" x14ac:dyDescent="0.2">
      <c r="A67" s="914" t="str">
        <f>+'[1]NómPlantilla (4)ok'!E73</f>
        <v>Auxiliar B</v>
      </c>
      <c r="B67" s="915"/>
      <c r="C67" s="915"/>
      <c r="D67" s="915"/>
      <c r="E67" s="915"/>
      <c r="F67" s="915"/>
      <c r="G67" s="915"/>
      <c r="H67" s="915"/>
      <c r="I67" s="915"/>
      <c r="J67" s="915"/>
      <c r="K67" s="915"/>
      <c r="L67" s="915"/>
      <c r="M67" s="915"/>
      <c r="N67" s="915"/>
      <c r="O67" s="916"/>
      <c r="P67" s="917" t="str">
        <f>+'[1]NómPlantilla (4)ok'!F73</f>
        <v>Promoción Económica</v>
      </c>
      <c r="Q67" s="917"/>
      <c r="R67" s="917"/>
      <c r="S67" s="917"/>
      <c r="T67" s="917"/>
      <c r="U67" s="917"/>
      <c r="V67" s="917"/>
      <c r="W67" s="917"/>
      <c r="X67" s="917"/>
      <c r="Y67" s="917"/>
      <c r="Z67" s="917"/>
      <c r="AA67" s="917"/>
      <c r="AB67" s="917"/>
      <c r="AC67" s="917"/>
      <c r="AD67" s="918">
        <v>1</v>
      </c>
      <c r="AE67" s="918"/>
      <c r="AF67" s="918"/>
      <c r="AG67" s="919">
        <v>1</v>
      </c>
      <c r="AH67" s="919"/>
      <c r="AI67" s="919"/>
      <c r="AJ67" s="919"/>
      <c r="AK67" s="920">
        <f>+'[1]NómPlantilla (4)ok'!T73</f>
        <v>10056.5</v>
      </c>
      <c r="AL67" s="920"/>
      <c r="AM67" s="920"/>
      <c r="AN67" s="920"/>
      <c r="AO67" s="920"/>
      <c r="AP67" s="920"/>
      <c r="AQ67" s="921">
        <f t="shared" si="3"/>
        <v>120678</v>
      </c>
      <c r="AR67" s="921"/>
      <c r="AS67" s="921"/>
      <c r="AT67" s="921"/>
      <c r="AU67" s="921"/>
      <c r="AV67" s="921"/>
      <c r="AW67" s="921"/>
      <c r="AX67" s="921"/>
      <c r="AY67" s="922">
        <v>0</v>
      </c>
      <c r="AZ67" s="923"/>
      <c r="BA67" s="923"/>
      <c r="BB67" s="923"/>
      <c r="BC67" s="923"/>
      <c r="BD67" s="923"/>
      <c r="BE67" s="923"/>
      <c r="BF67" s="924"/>
      <c r="BG67" s="925">
        <f t="shared" si="0"/>
        <v>1653.1269109630925</v>
      </c>
      <c r="BH67" s="925"/>
      <c r="BI67" s="925"/>
      <c r="BJ67" s="925"/>
      <c r="BK67" s="925"/>
      <c r="BL67" s="925"/>
      <c r="BM67" s="925"/>
      <c r="BN67" s="925"/>
      <c r="BO67" s="925">
        <f t="shared" si="1"/>
        <v>16531.269109630928</v>
      </c>
      <c r="BP67" s="925"/>
      <c r="BQ67" s="925"/>
      <c r="BR67" s="925"/>
      <c r="BS67" s="925"/>
      <c r="BT67" s="925"/>
      <c r="BU67" s="925"/>
      <c r="BV67" s="925"/>
      <c r="BW67" s="925">
        <v>0</v>
      </c>
      <c r="BX67" s="925"/>
      <c r="BY67" s="925"/>
      <c r="BZ67" s="925"/>
      <c r="CA67" s="925"/>
      <c r="CB67" s="925"/>
      <c r="CC67" s="925"/>
      <c r="CD67" s="925"/>
      <c r="CE67" s="925">
        <v>0</v>
      </c>
      <c r="CF67" s="925"/>
      <c r="CG67" s="925"/>
      <c r="CH67" s="925"/>
      <c r="CI67" s="925"/>
      <c r="CJ67" s="925"/>
      <c r="CK67" s="925"/>
      <c r="CL67" s="925"/>
      <c r="CM67" s="925"/>
      <c r="CN67" s="925">
        <v>0</v>
      </c>
      <c r="CO67" s="925"/>
      <c r="CP67" s="925"/>
      <c r="CQ67" s="925"/>
      <c r="CR67" s="925"/>
      <c r="CS67" s="925"/>
      <c r="CT67" s="925"/>
      <c r="CU67" s="925"/>
      <c r="CV67" s="921">
        <f t="shared" si="2"/>
        <v>138862.39602059402</v>
      </c>
      <c r="CW67" s="921"/>
      <c r="CX67" s="921"/>
      <c r="CY67" s="921"/>
      <c r="CZ67" s="921"/>
      <c r="DA67" s="921"/>
      <c r="DB67" s="921"/>
      <c r="DC67" s="921"/>
      <c r="DD67" s="921"/>
      <c r="DE67" s="926"/>
    </row>
    <row r="68" spans="1:121" s="3" customFormat="1" ht="23.25" customHeight="1" x14ac:dyDescent="0.2">
      <c r="A68" s="914" t="str">
        <f>+'[1]NómPlantilla (4)ok'!E74</f>
        <v>Auxiliar A</v>
      </c>
      <c r="B68" s="915"/>
      <c r="C68" s="915"/>
      <c r="D68" s="915"/>
      <c r="E68" s="915"/>
      <c r="F68" s="915"/>
      <c r="G68" s="915"/>
      <c r="H68" s="915"/>
      <c r="I68" s="915"/>
      <c r="J68" s="915"/>
      <c r="K68" s="915"/>
      <c r="L68" s="915"/>
      <c r="M68" s="915"/>
      <c r="N68" s="915"/>
      <c r="O68" s="916"/>
      <c r="P68" s="917" t="str">
        <f>+'[1]NómPlantilla (4)ok'!F74</f>
        <v>Promoción Económica</v>
      </c>
      <c r="Q68" s="917"/>
      <c r="R68" s="917"/>
      <c r="S68" s="917"/>
      <c r="T68" s="917"/>
      <c r="U68" s="917"/>
      <c r="V68" s="917"/>
      <c r="W68" s="917"/>
      <c r="X68" s="917"/>
      <c r="Y68" s="917"/>
      <c r="Z68" s="917"/>
      <c r="AA68" s="917"/>
      <c r="AB68" s="917"/>
      <c r="AC68" s="917"/>
      <c r="AD68" s="918">
        <v>1</v>
      </c>
      <c r="AE68" s="918"/>
      <c r="AF68" s="918"/>
      <c r="AG68" s="919">
        <v>1</v>
      </c>
      <c r="AH68" s="919"/>
      <c r="AI68" s="919"/>
      <c r="AJ68" s="919"/>
      <c r="AK68" s="920">
        <f>+'[1]NómPlantilla (4)ok'!T74</f>
        <v>11147.75</v>
      </c>
      <c r="AL68" s="920"/>
      <c r="AM68" s="920"/>
      <c r="AN68" s="920"/>
      <c r="AO68" s="920"/>
      <c r="AP68" s="920"/>
      <c r="AQ68" s="921">
        <f t="shared" si="3"/>
        <v>133773</v>
      </c>
      <c r="AR68" s="921"/>
      <c r="AS68" s="921"/>
      <c r="AT68" s="921"/>
      <c r="AU68" s="921"/>
      <c r="AV68" s="921"/>
      <c r="AW68" s="921"/>
      <c r="AX68" s="921"/>
      <c r="AY68" s="922">
        <v>0</v>
      </c>
      <c r="AZ68" s="923"/>
      <c r="BA68" s="923"/>
      <c r="BB68" s="923"/>
      <c r="BC68" s="923"/>
      <c r="BD68" s="923"/>
      <c r="BE68" s="923"/>
      <c r="BF68" s="924"/>
      <c r="BG68" s="925">
        <f t="shared" si="0"/>
        <v>1832.51086577724</v>
      </c>
      <c r="BH68" s="925"/>
      <c r="BI68" s="925"/>
      <c r="BJ68" s="925"/>
      <c r="BK68" s="925"/>
      <c r="BL68" s="925"/>
      <c r="BM68" s="925"/>
      <c r="BN68" s="925"/>
      <c r="BO68" s="925">
        <f t="shared" si="1"/>
        <v>18325.108657772402</v>
      </c>
      <c r="BP68" s="925"/>
      <c r="BQ68" s="925"/>
      <c r="BR68" s="925"/>
      <c r="BS68" s="925"/>
      <c r="BT68" s="925"/>
      <c r="BU68" s="925"/>
      <c r="BV68" s="925"/>
      <c r="BW68" s="925">
        <v>0</v>
      </c>
      <c r="BX68" s="925"/>
      <c r="BY68" s="925"/>
      <c r="BZ68" s="925"/>
      <c r="CA68" s="925"/>
      <c r="CB68" s="925"/>
      <c r="CC68" s="925"/>
      <c r="CD68" s="925"/>
      <c r="CE68" s="925">
        <v>0</v>
      </c>
      <c r="CF68" s="925"/>
      <c r="CG68" s="925"/>
      <c r="CH68" s="925"/>
      <c r="CI68" s="925"/>
      <c r="CJ68" s="925"/>
      <c r="CK68" s="925"/>
      <c r="CL68" s="925"/>
      <c r="CM68" s="925"/>
      <c r="CN68" s="925">
        <v>0</v>
      </c>
      <c r="CO68" s="925"/>
      <c r="CP68" s="925"/>
      <c r="CQ68" s="925"/>
      <c r="CR68" s="925"/>
      <c r="CS68" s="925"/>
      <c r="CT68" s="925"/>
      <c r="CU68" s="925"/>
      <c r="CV68" s="921">
        <f t="shared" si="2"/>
        <v>153930.61952354963</v>
      </c>
      <c r="CW68" s="921"/>
      <c r="CX68" s="921"/>
      <c r="CY68" s="921"/>
      <c r="CZ68" s="921"/>
      <c r="DA68" s="921"/>
      <c r="DB68" s="921"/>
      <c r="DC68" s="921"/>
      <c r="DD68" s="921"/>
      <c r="DE68" s="926"/>
      <c r="DI68" s="949"/>
      <c r="DJ68" s="950"/>
      <c r="DK68" s="950"/>
      <c r="DL68" s="950"/>
      <c r="DM68" s="950"/>
      <c r="DN68" s="950"/>
      <c r="DO68" s="950"/>
      <c r="DP68" s="950"/>
      <c r="DQ68" s="950"/>
    </row>
    <row r="69" spans="1:121" s="3" customFormat="1" ht="23.25" customHeight="1" x14ac:dyDescent="0.2">
      <c r="A69" s="914" t="str">
        <f>+'[1]NómPlantilla (4)ok'!E75</f>
        <v>Enc. Hda. Mpal.</v>
      </c>
      <c r="B69" s="915"/>
      <c r="C69" s="915"/>
      <c r="D69" s="915"/>
      <c r="E69" s="915"/>
      <c r="F69" s="915"/>
      <c r="G69" s="915"/>
      <c r="H69" s="915"/>
      <c r="I69" s="915"/>
      <c r="J69" s="915"/>
      <c r="K69" s="915"/>
      <c r="L69" s="915"/>
      <c r="M69" s="915"/>
      <c r="N69" s="915"/>
      <c r="O69" s="916"/>
      <c r="P69" s="917" t="str">
        <f>+'[1]NómPlantilla (4)ok'!F75</f>
        <v>Hacienda Municipal</v>
      </c>
      <c r="Q69" s="917"/>
      <c r="R69" s="917"/>
      <c r="S69" s="917"/>
      <c r="T69" s="917"/>
      <c r="U69" s="917"/>
      <c r="V69" s="917"/>
      <c r="W69" s="917"/>
      <c r="X69" s="917"/>
      <c r="Y69" s="917"/>
      <c r="Z69" s="917"/>
      <c r="AA69" s="917"/>
      <c r="AB69" s="917"/>
      <c r="AC69" s="917"/>
      <c r="AD69" s="918">
        <v>1</v>
      </c>
      <c r="AE69" s="918"/>
      <c r="AF69" s="918"/>
      <c r="AG69" s="919">
        <v>1</v>
      </c>
      <c r="AH69" s="919"/>
      <c r="AI69" s="919"/>
      <c r="AJ69" s="919"/>
      <c r="AK69" s="920">
        <f>+'[1]NómPlantilla (4)ok'!T75</f>
        <v>22977</v>
      </c>
      <c r="AL69" s="920"/>
      <c r="AM69" s="920"/>
      <c r="AN69" s="920"/>
      <c r="AO69" s="920"/>
      <c r="AP69" s="920"/>
      <c r="AQ69" s="921">
        <f t="shared" si="3"/>
        <v>275724</v>
      </c>
      <c r="AR69" s="921"/>
      <c r="AS69" s="921"/>
      <c r="AT69" s="921"/>
      <c r="AU69" s="921"/>
      <c r="AV69" s="921"/>
      <c r="AW69" s="921"/>
      <c r="AX69" s="921"/>
      <c r="AY69" s="922">
        <v>0</v>
      </c>
      <c r="AZ69" s="923"/>
      <c r="BA69" s="923"/>
      <c r="BB69" s="923"/>
      <c r="BC69" s="923"/>
      <c r="BD69" s="923"/>
      <c r="BE69" s="923"/>
      <c r="BF69" s="924"/>
      <c r="BG69" s="925">
        <f t="shared" si="0"/>
        <v>3777.0493743547931</v>
      </c>
      <c r="BH69" s="925"/>
      <c r="BI69" s="925"/>
      <c r="BJ69" s="925"/>
      <c r="BK69" s="925"/>
      <c r="BL69" s="925"/>
      <c r="BM69" s="925"/>
      <c r="BN69" s="925"/>
      <c r="BO69" s="925">
        <f t="shared" si="1"/>
        <v>37770.493743547937</v>
      </c>
      <c r="BP69" s="925"/>
      <c r="BQ69" s="925"/>
      <c r="BR69" s="925"/>
      <c r="BS69" s="925"/>
      <c r="BT69" s="925"/>
      <c r="BU69" s="925"/>
      <c r="BV69" s="925"/>
      <c r="BW69" s="925">
        <v>0</v>
      </c>
      <c r="BX69" s="925"/>
      <c r="BY69" s="925"/>
      <c r="BZ69" s="925"/>
      <c r="CA69" s="925"/>
      <c r="CB69" s="925"/>
      <c r="CC69" s="925"/>
      <c r="CD69" s="925"/>
      <c r="CE69" s="925">
        <v>0</v>
      </c>
      <c r="CF69" s="925"/>
      <c r="CG69" s="925"/>
      <c r="CH69" s="925"/>
      <c r="CI69" s="925"/>
      <c r="CJ69" s="925"/>
      <c r="CK69" s="925"/>
      <c r="CL69" s="925"/>
      <c r="CM69" s="925"/>
      <c r="CN69" s="925">
        <v>0</v>
      </c>
      <c r="CO69" s="925"/>
      <c r="CP69" s="925"/>
      <c r="CQ69" s="925"/>
      <c r="CR69" s="925"/>
      <c r="CS69" s="925"/>
      <c r="CT69" s="925"/>
      <c r="CU69" s="925"/>
      <c r="CV69" s="921">
        <f t="shared" si="2"/>
        <v>317271.54311790271</v>
      </c>
      <c r="CW69" s="921"/>
      <c r="CX69" s="921"/>
      <c r="CY69" s="921"/>
      <c r="CZ69" s="921"/>
      <c r="DA69" s="921"/>
      <c r="DB69" s="921"/>
      <c r="DC69" s="921"/>
      <c r="DD69" s="921"/>
      <c r="DE69" s="926"/>
    </row>
    <row r="70" spans="1:121" s="3" customFormat="1" ht="23.25" customHeight="1" x14ac:dyDescent="0.2">
      <c r="A70" s="914" t="str">
        <f>+'[1]NómPlantilla (4)ok'!E76</f>
        <v>Aux. Contable B</v>
      </c>
      <c r="B70" s="915"/>
      <c r="C70" s="915"/>
      <c r="D70" s="915"/>
      <c r="E70" s="915"/>
      <c r="F70" s="915"/>
      <c r="G70" s="915"/>
      <c r="H70" s="915"/>
      <c r="I70" s="915"/>
      <c r="J70" s="915"/>
      <c r="K70" s="915"/>
      <c r="L70" s="915"/>
      <c r="M70" s="915"/>
      <c r="N70" s="915"/>
      <c r="O70" s="916"/>
      <c r="P70" s="917" t="str">
        <f>+'[1]NómPlantilla (4)ok'!F76</f>
        <v>Hacienda Municipal</v>
      </c>
      <c r="Q70" s="917"/>
      <c r="R70" s="917"/>
      <c r="S70" s="917"/>
      <c r="T70" s="917"/>
      <c r="U70" s="917"/>
      <c r="V70" s="917"/>
      <c r="W70" s="917"/>
      <c r="X70" s="917"/>
      <c r="Y70" s="917"/>
      <c r="Z70" s="917"/>
      <c r="AA70" s="917"/>
      <c r="AB70" s="917"/>
      <c r="AC70" s="917"/>
      <c r="AD70" s="918">
        <v>1</v>
      </c>
      <c r="AE70" s="918"/>
      <c r="AF70" s="918"/>
      <c r="AG70" s="919">
        <v>1</v>
      </c>
      <c r="AH70" s="919"/>
      <c r="AI70" s="919"/>
      <c r="AJ70" s="919"/>
      <c r="AK70" s="920">
        <f>+'[1]NómPlantilla (4)ok'!T76</f>
        <v>12772.58</v>
      </c>
      <c r="AL70" s="920"/>
      <c r="AM70" s="920"/>
      <c r="AN70" s="920"/>
      <c r="AO70" s="920"/>
      <c r="AP70" s="920"/>
      <c r="AQ70" s="921">
        <f t="shared" si="3"/>
        <v>153270.96</v>
      </c>
      <c r="AR70" s="921"/>
      <c r="AS70" s="921"/>
      <c r="AT70" s="921"/>
      <c r="AU70" s="921"/>
      <c r="AV70" s="921"/>
      <c r="AW70" s="921"/>
      <c r="AX70" s="921"/>
      <c r="AY70" s="922">
        <v>0</v>
      </c>
      <c r="AZ70" s="923"/>
      <c r="BA70" s="923"/>
      <c r="BB70" s="923"/>
      <c r="BC70" s="923"/>
      <c r="BD70" s="923"/>
      <c r="BE70" s="923"/>
      <c r="BF70" s="924"/>
      <c r="BG70" s="925">
        <f t="shared" si="0"/>
        <v>2099.606793658726</v>
      </c>
      <c r="BH70" s="925"/>
      <c r="BI70" s="925"/>
      <c r="BJ70" s="925"/>
      <c r="BK70" s="925"/>
      <c r="BL70" s="925"/>
      <c r="BM70" s="925"/>
      <c r="BN70" s="925"/>
      <c r="BO70" s="925">
        <f>(AK70/30.4166)*50</f>
        <v>20996.067936587257</v>
      </c>
      <c r="BP70" s="925"/>
      <c r="BQ70" s="925"/>
      <c r="BR70" s="925"/>
      <c r="BS70" s="925"/>
      <c r="BT70" s="925"/>
      <c r="BU70" s="925"/>
      <c r="BV70" s="925"/>
      <c r="BW70" s="925">
        <v>0</v>
      </c>
      <c r="BX70" s="925"/>
      <c r="BY70" s="925"/>
      <c r="BZ70" s="925"/>
      <c r="CA70" s="925"/>
      <c r="CB70" s="925"/>
      <c r="CC70" s="925"/>
      <c r="CD70" s="925"/>
      <c r="CE70" s="925">
        <v>0</v>
      </c>
      <c r="CF70" s="925"/>
      <c r="CG70" s="925"/>
      <c r="CH70" s="925"/>
      <c r="CI70" s="925"/>
      <c r="CJ70" s="925"/>
      <c r="CK70" s="925"/>
      <c r="CL70" s="925"/>
      <c r="CM70" s="925"/>
      <c r="CN70" s="925">
        <v>0</v>
      </c>
      <c r="CO70" s="925"/>
      <c r="CP70" s="925"/>
      <c r="CQ70" s="925"/>
      <c r="CR70" s="925"/>
      <c r="CS70" s="925"/>
      <c r="CT70" s="925"/>
      <c r="CU70" s="925"/>
      <c r="CV70" s="921">
        <f t="shared" si="2"/>
        <v>176366.63473024598</v>
      </c>
      <c r="CW70" s="921"/>
      <c r="CX70" s="921"/>
      <c r="CY70" s="921"/>
      <c r="CZ70" s="921"/>
      <c r="DA70" s="921"/>
      <c r="DB70" s="921"/>
      <c r="DC70" s="921"/>
      <c r="DD70" s="921"/>
      <c r="DE70" s="926"/>
    </row>
    <row r="71" spans="1:121" s="3" customFormat="1" ht="23.25" customHeight="1" x14ac:dyDescent="0.2">
      <c r="A71" s="914" t="str">
        <f>+'[1]NómPlantilla (4)ok'!E77</f>
        <v xml:space="preserve">Auxiliar    </v>
      </c>
      <c r="B71" s="915"/>
      <c r="C71" s="915"/>
      <c r="D71" s="915"/>
      <c r="E71" s="915"/>
      <c r="F71" s="915"/>
      <c r="G71" s="915"/>
      <c r="H71" s="915"/>
      <c r="I71" s="915"/>
      <c r="J71" s="915"/>
      <c r="K71" s="915"/>
      <c r="L71" s="915"/>
      <c r="M71" s="915"/>
      <c r="N71" s="915"/>
      <c r="O71" s="916"/>
      <c r="P71" s="917" t="str">
        <f>+'[1]NómPlantilla (4)ok'!F77</f>
        <v>Hacienda Municipal</v>
      </c>
      <c r="Q71" s="917"/>
      <c r="R71" s="917"/>
      <c r="S71" s="917"/>
      <c r="T71" s="917"/>
      <c r="U71" s="917"/>
      <c r="V71" s="917"/>
      <c r="W71" s="917"/>
      <c r="X71" s="917"/>
      <c r="Y71" s="917"/>
      <c r="Z71" s="917"/>
      <c r="AA71" s="917"/>
      <c r="AB71" s="917"/>
      <c r="AC71" s="917"/>
      <c r="AD71" s="918">
        <v>1</v>
      </c>
      <c r="AE71" s="918"/>
      <c r="AF71" s="918"/>
      <c r="AG71" s="919">
        <v>1</v>
      </c>
      <c r="AH71" s="919"/>
      <c r="AI71" s="919"/>
      <c r="AJ71" s="919"/>
      <c r="AK71" s="920">
        <f>+'[1]NómPlantilla (4)ok'!T77</f>
        <v>17326.5834</v>
      </c>
      <c r="AL71" s="920"/>
      <c r="AM71" s="920"/>
      <c r="AN71" s="920"/>
      <c r="AO71" s="920"/>
      <c r="AP71" s="920"/>
      <c r="AQ71" s="921">
        <f t="shared" ref="AQ71:AQ105" si="4">AG71*AK71*12</f>
        <v>207919.00079999998</v>
      </c>
      <c r="AR71" s="921"/>
      <c r="AS71" s="921"/>
      <c r="AT71" s="921"/>
      <c r="AU71" s="921"/>
      <c r="AV71" s="921"/>
      <c r="AW71" s="921"/>
      <c r="AX71" s="921"/>
      <c r="AY71" s="922">
        <v>0</v>
      </c>
      <c r="AZ71" s="923"/>
      <c r="BA71" s="923"/>
      <c r="BB71" s="923"/>
      <c r="BC71" s="923"/>
      <c r="BD71" s="923"/>
      <c r="BE71" s="923"/>
      <c r="BF71" s="924"/>
      <c r="BG71" s="925">
        <f t="shared" si="0"/>
        <v>2848.211733066812</v>
      </c>
      <c r="BH71" s="925"/>
      <c r="BI71" s="925"/>
      <c r="BJ71" s="925"/>
      <c r="BK71" s="925"/>
      <c r="BL71" s="925"/>
      <c r="BM71" s="925"/>
      <c r="BN71" s="925"/>
      <c r="BO71" s="925">
        <f>(AK71/30.4166)*50</f>
        <v>28482.117330668119</v>
      </c>
      <c r="BP71" s="925"/>
      <c r="BQ71" s="925"/>
      <c r="BR71" s="925"/>
      <c r="BS71" s="925"/>
      <c r="BT71" s="925"/>
      <c r="BU71" s="925"/>
      <c r="BV71" s="925"/>
      <c r="BW71" s="925">
        <v>0</v>
      </c>
      <c r="BX71" s="925"/>
      <c r="BY71" s="925"/>
      <c r="BZ71" s="925"/>
      <c r="CA71" s="925"/>
      <c r="CB71" s="925"/>
      <c r="CC71" s="925"/>
      <c r="CD71" s="925"/>
      <c r="CE71" s="925">
        <v>0</v>
      </c>
      <c r="CF71" s="925"/>
      <c r="CG71" s="925"/>
      <c r="CH71" s="925"/>
      <c r="CI71" s="925"/>
      <c r="CJ71" s="925"/>
      <c r="CK71" s="925"/>
      <c r="CL71" s="925"/>
      <c r="CM71" s="925"/>
      <c r="CN71" s="925">
        <v>0</v>
      </c>
      <c r="CO71" s="925"/>
      <c r="CP71" s="925"/>
      <c r="CQ71" s="925"/>
      <c r="CR71" s="925"/>
      <c r="CS71" s="925"/>
      <c r="CT71" s="925"/>
      <c r="CU71" s="925"/>
      <c r="CV71" s="921">
        <f t="shared" ref="CV71:CV105" si="5">SUM(AQ71:CU71)</f>
        <v>239249.32986373492</v>
      </c>
      <c r="CW71" s="921"/>
      <c r="CX71" s="921"/>
      <c r="CY71" s="921"/>
      <c r="CZ71" s="921"/>
      <c r="DA71" s="921"/>
      <c r="DB71" s="921"/>
      <c r="DC71" s="921"/>
      <c r="DD71" s="921"/>
      <c r="DE71" s="926"/>
    </row>
    <row r="72" spans="1:121" s="3" customFormat="1" ht="23.25" customHeight="1" x14ac:dyDescent="0.2">
      <c r="A72" s="914" t="str">
        <f>+'[1]NómPlantilla (4)ok'!E78</f>
        <v>Auxiliar de Egresos</v>
      </c>
      <c r="B72" s="915"/>
      <c r="C72" s="915"/>
      <c r="D72" s="915"/>
      <c r="E72" s="915"/>
      <c r="F72" s="915"/>
      <c r="G72" s="915"/>
      <c r="H72" s="915"/>
      <c r="I72" s="915"/>
      <c r="J72" s="915"/>
      <c r="K72" s="915"/>
      <c r="L72" s="915"/>
      <c r="M72" s="915"/>
      <c r="N72" s="915"/>
      <c r="O72" s="916"/>
      <c r="P72" s="917" t="str">
        <f>+'[1]NómPlantilla (4)ok'!F78</f>
        <v>Oficialía Mayor</v>
      </c>
      <c r="Q72" s="917"/>
      <c r="R72" s="917"/>
      <c r="S72" s="917"/>
      <c r="T72" s="917"/>
      <c r="U72" s="917"/>
      <c r="V72" s="917"/>
      <c r="W72" s="917"/>
      <c r="X72" s="917"/>
      <c r="Y72" s="917"/>
      <c r="Z72" s="917"/>
      <c r="AA72" s="917"/>
      <c r="AB72" s="917"/>
      <c r="AC72" s="917"/>
      <c r="AD72" s="918">
        <v>1</v>
      </c>
      <c r="AE72" s="918"/>
      <c r="AF72" s="918"/>
      <c r="AG72" s="919">
        <v>1</v>
      </c>
      <c r="AH72" s="919"/>
      <c r="AI72" s="919"/>
      <c r="AJ72" s="919"/>
      <c r="AK72" s="920">
        <f>+'[1]NómPlantilla (4)ok'!T78</f>
        <v>16898.5834</v>
      </c>
      <c r="AL72" s="920"/>
      <c r="AM72" s="920"/>
      <c r="AN72" s="920"/>
      <c r="AO72" s="920"/>
      <c r="AP72" s="920"/>
      <c r="AQ72" s="921">
        <f t="shared" si="4"/>
        <v>202783.00079999998</v>
      </c>
      <c r="AR72" s="921"/>
      <c r="AS72" s="921"/>
      <c r="AT72" s="921"/>
      <c r="AU72" s="921"/>
      <c r="AV72" s="921"/>
      <c r="AW72" s="921"/>
      <c r="AX72" s="921"/>
      <c r="AY72" s="922">
        <v>0</v>
      </c>
      <c r="AZ72" s="923"/>
      <c r="BA72" s="923"/>
      <c r="BB72" s="923"/>
      <c r="BC72" s="923"/>
      <c r="BD72" s="923"/>
      <c r="BE72" s="923"/>
      <c r="BF72" s="924"/>
      <c r="BG72" s="925">
        <f t="shared" si="0"/>
        <v>2777.8554144776208</v>
      </c>
      <c r="BH72" s="925"/>
      <c r="BI72" s="925"/>
      <c r="BJ72" s="925"/>
      <c r="BK72" s="925"/>
      <c r="BL72" s="925"/>
      <c r="BM72" s="925"/>
      <c r="BN72" s="925"/>
      <c r="BO72" s="925">
        <f>(AK72/30.4166)*50</f>
        <v>27778.554144776204</v>
      </c>
      <c r="BP72" s="925"/>
      <c r="BQ72" s="925"/>
      <c r="BR72" s="925"/>
      <c r="BS72" s="925"/>
      <c r="BT72" s="925"/>
      <c r="BU72" s="925"/>
      <c r="BV72" s="925"/>
      <c r="BW72" s="925">
        <v>0</v>
      </c>
      <c r="BX72" s="925"/>
      <c r="BY72" s="925"/>
      <c r="BZ72" s="925"/>
      <c r="CA72" s="925"/>
      <c r="CB72" s="925"/>
      <c r="CC72" s="925"/>
      <c r="CD72" s="925"/>
      <c r="CE72" s="925">
        <v>0</v>
      </c>
      <c r="CF72" s="925"/>
      <c r="CG72" s="925"/>
      <c r="CH72" s="925"/>
      <c r="CI72" s="925"/>
      <c r="CJ72" s="925"/>
      <c r="CK72" s="925"/>
      <c r="CL72" s="925"/>
      <c r="CM72" s="925"/>
      <c r="CN72" s="925">
        <v>0</v>
      </c>
      <c r="CO72" s="925"/>
      <c r="CP72" s="925"/>
      <c r="CQ72" s="925"/>
      <c r="CR72" s="925"/>
      <c r="CS72" s="925"/>
      <c r="CT72" s="925"/>
      <c r="CU72" s="925"/>
      <c r="CV72" s="921">
        <f t="shared" si="5"/>
        <v>233339.41035925379</v>
      </c>
      <c r="CW72" s="921"/>
      <c r="CX72" s="921"/>
      <c r="CY72" s="921"/>
      <c r="CZ72" s="921"/>
      <c r="DA72" s="921"/>
      <c r="DB72" s="921"/>
      <c r="DC72" s="921"/>
      <c r="DD72" s="921"/>
      <c r="DE72" s="926"/>
    </row>
    <row r="73" spans="1:121" s="3" customFormat="1" ht="23.25" customHeight="1" x14ac:dyDescent="0.2">
      <c r="A73" s="914" t="str">
        <f>+'[1]NómPlantilla (4)ok'!E79</f>
        <v>Director de Reglamentos</v>
      </c>
      <c r="B73" s="915"/>
      <c r="C73" s="915"/>
      <c r="D73" s="915"/>
      <c r="E73" s="915"/>
      <c r="F73" s="915"/>
      <c r="G73" s="915"/>
      <c r="H73" s="915"/>
      <c r="I73" s="915"/>
      <c r="J73" s="915"/>
      <c r="K73" s="915"/>
      <c r="L73" s="915"/>
      <c r="M73" s="915"/>
      <c r="N73" s="915"/>
      <c r="O73" s="916"/>
      <c r="P73" s="917" t="str">
        <f>+'[1]NómPlantilla (4)ok'!F79</f>
        <v>Reglamentos</v>
      </c>
      <c r="Q73" s="917"/>
      <c r="R73" s="917"/>
      <c r="S73" s="917"/>
      <c r="T73" s="917"/>
      <c r="U73" s="917"/>
      <c r="V73" s="917"/>
      <c r="W73" s="917"/>
      <c r="X73" s="917"/>
      <c r="Y73" s="917"/>
      <c r="Z73" s="917"/>
      <c r="AA73" s="917"/>
      <c r="AB73" s="917"/>
      <c r="AC73" s="917"/>
      <c r="AD73" s="918">
        <v>1</v>
      </c>
      <c r="AE73" s="918"/>
      <c r="AF73" s="918"/>
      <c r="AG73" s="919">
        <v>1</v>
      </c>
      <c r="AH73" s="919"/>
      <c r="AI73" s="919"/>
      <c r="AJ73" s="919"/>
      <c r="AK73" s="920">
        <f>+'[1]NómPlantilla (4)ok'!T79</f>
        <v>16482</v>
      </c>
      <c r="AL73" s="920"/>
      <c r="AM73" s="920"/>
      <c r="AN73" s="920"/>
      <c r="AO73" s="920"/>
      <c r="AP73" s="920"/>
      <c r="AQ73" s="921">
        <f t="shared" si="4"/>
        <v>197784</v>
      </c>
      <c r="AR73" s="921"/>
      <c r="AS73" s="921"/>
      <c r="AT73" s="921"/>
      <c r="AU73" s="921"/>
      <c r="AV73" s="921"/>
      <c r="AW73" s="921"/>
      <c r="AX73" s="921"/>
      <c r="AY73" s="922">
        <v>0</v>
      </c>
      <c r="AZ73" s="923"/>
      <c r="BA73" s="923"/>
      <c r="BB73" s="923"/>
      <c r="BC73" s="923"/>
      <c r="BD73" s="923"/>
      <c r="BE73" s="923"/>
      <c r="BF73" s="924"/>
      <c r="BG73" s="925">
        <f t="shared" ref="BG73:BG135" si="6">(((+AQ73/12)/30.4166)*20)*25%</f>
        <v>2709.3758013716197</v>
      </c>
      <c r="BH73" s="925"/>
      <c r="BI73" s="925"/>
      <c r="BJ73" s="925"/>
      <c r="BK73" s="925"/>
      <c r="BL73" s="925"/>
      <c r="BM73" s="925"/>
      <c r="BN73" s="925"/>
      <c r="BO73" s="925">
        <f t="shared" ref="BO73:BO93" si="7">(AK73/30.4166)*50</f>
        <v>27093.758013716193</v>
      </c>
      <c r="BP73" s="925"/>
      <c r="BQ73" s="925"/>
      <c r="BR73" s="925"/>
      <c r="BS73" s="925"/>
      <c r="BT73" s="925"/>
      <c r="BU73" s="925"/>
      <c r="BV73" s="925"/>
      <c r="BW73" s="925">
        <v>0</v>
      </c>
      <c r="BX73" s="925"/>
      <c r="BY73" s="925"/>
      <c r="BZ73" s="925"/>
      <c r="CA73" s="925"/>
      <c r="CB73" s="925"/>
      <c r="CC73" s="925"/>
      <c r="CD73" s="925"/>
      <c r="CE73" s="925">
        <v>0</v>
      </c>
      <c r="CF73" s="925"/>
      <c r="CG73" s="925"/>
      <c r="CH73" s="925"/>
      <c r="CI73" s="925"/>
      <c r="CJ73" s="925"/>
      <c r="CK73" s="925"/>
      <c r="CL73" s="925"/>
      <c r="CM73" s="925"/>
      <c r="CN73" s="925">
        <v>0</v>
      </c>
      <c r="CO73" s="925"/>
      <c r="CP73" s="925"/>
      <c r="CQ73" s="925"/>
      <c r="CR73" s="925"/>
      <c r="CS73" s="925"/>
      <c r="CT73" s="925"/>
      <c r="CU73" s="925"/>
      <c r="CV73" s="921">
        <f t="shared" si="5"/>
        <v>227587.13381508781</v>
      </c>
      <c r="CW73" s="921"/>
      <c r="CX73" s="921"/>
      <c r="CY73" s="921"/>
      <c r="CZ73" s="921"/>
      <c r="DA73" s="921"/>
      <c r="DB73" s="921"/>
      <c r="DC73" s="921"/>
      <c r="DD73" s="921"/>
      <c r="DE73" s="926"/>
    </row>
    <row r="74" spans="1:121" s="3" customFormat="1" ht="23.25" customHeight="1" x14ac:dyDescent="0.2">
      <c r="A74" s="914" t="str">
        <f>+'[1]NómPlantilla (4)ok'!E80</f>
        <v>Inspector B de Reglamentos</v>
      </c>
      <c r="B74" s="915"/>
      <c r="C74" s="915"/>
      <c r="D74" s="915"/>
      <c r="E74" s="915"/>
      <c r="F74" s="915"/>
      <c r="G74" s="915"/>
      <c r="H74" s="915"/>
      <c r="I74" s="915"/>
      <c r="J74" s="915"/>
      <c r="K74" s="915"/>
      <c r="L74" s="915"/>
      <c r="M74" s="915"/>
      <c r="N74" s="915"/>
      <c r="O74" s="916"/>
      <c r="P74" s="917" t="str">
        <f>+'[1]NómPlantilla (4)ok'!F80</f>
        <v>Reglamentos</v>
      </c>
      <c r="Q74" s="917"/>
      <c r="R74" s="917"/>
      <c r="S74" s="917"/>
      <c r="T74" s="917"/>
      <c r="U74" s="917"/>
      <c r="V74" s="917"/>
      <c r="W74" s="917"/>
      <c r="X74" s="917"/>
      <c r="Y74" s="917"/>
      <c r="Z74" s="917"/>
      <c r="AA74" s="917"/>
      <c r="AB74" s="917"/>
      <c r="AC74" s="917"/>
      <c r="AD74" s="918">
        <v>1</v>
      </c>
      <c r="AE74" s="918"/>
      <c r="AF74" s="918"/>
      <c r="AG74" s="919">
        <v>1</v>
      </c>
      <c r="AH74" s="919"/>
      <c r="AI74" s="919"/>
      <c r="AJ74" s="919"/>
      <c r="AK74" s="920">
        <f>+'[1]NómPlantilla (4)ok'!T80</f>
        <v>9609.5834000000013</v>
      </c>
      <c r="AL74" s="920"/>
      <c r="AM74" s="920"/>
      <c r="AN74" s="920"/>
      <c r="AO74" s="920"/>
      <c r="AP74" s="920"/>
      <c r="AQ74" s="921">
        <f t="shared" si="4"/>
        <v>115315.00080000001</v>
      </c>
      <c r="AR74" s="921"/>
      <c r="AS74" s="921"/>
      <c r="AT74" s="921"/>
      <c r="AU74" s="921"/>
      <c r="AV74" s="921"/>
      <c r="AW74" s="921"/>
      <c r="AX74" s="921"/>
      <c r="AY74" s="922">
        <v>0</v>
      </c>
      <c r="AZ74" s="923"/>
      <c r="BA74" s="923"/>
      <c r="BB74" s="923"/>
      <c r="BC74" s="923"/>
      <c r="BD74" s="923"/>
      <c r="BE74" s="923"/>
      <c r="BF74" s="924"/>
      <c r="BG74" s="925">
        <f t="shared" si="6"/>
        <v>1579.6610074761811</v>
      </c>
      <c r="BH74" s="925"/>
      <c r="BI74" s="925"/>
      <c r="BJ74" s="925"/>
      <c r="BK74" s="925"/>
      <c r="BL74" s="925"/>
      <c r="BM74" s="925"/>
      <c r="BN74" s="925"/>
      <c r="BO74" s="925">
        <f t="shared" si="7"/>
        <v>15796.610074761809</v>
      </c>
      <c r="BP74" s="925"/>
      <c r="BQ74" s="925"/>
      <c r="BR74" s="925"/>
      <c r="BS74" s="925"/>
      <c r="BT74" s="925"/>
      <c r="BU74" s="925"/>
      <c r="BV74" s="925"/>
      <c r="BW74" s="925">
        <v>0</v>
      </c>
      <c r="BX74" s="925"/>
      <c r="BY74" s="925"/>
      <c r="BZ74" s="925"/>
      <c r="CA74" s="925"/>
      <c r="CB74" s="925"/>
      <c r="CC74" s="925"/>
      <c r="CD74" s="925"/>
      <c r="CE74" s="925">
        <v>0</v>
      </c>
      <c r="CF74" s="925"/>
      <c r="CG74" s="925"/>
      <c r="CH74" s="925"/>
      <c r="CI74" s="925"/>
      <c r="CJ74" s="925"/>
      <c r="CK74" s="925"/>
      <c r="CL74" s="925"/>
      <c r="CM74" s="925"/>
      <c r="CN74" s="925">
        <v>0</v>
      </c>
      <c r="CO74" s="925"/>
      <c r="CP74" s="925"/>
      <c r="CQ74" s="925"/>
      <c r="CR74" s="925"/>
      <c r="CS74" s="925"/>
      <c r="CT74" s="925"/>
      <c r="CU74" s="925"/>
      <c r="CV74" s="921">
        <f t="shared" si="5"/>
        <v>132691.27188223801</v>
      </c>
      <c r="CW74" s="921"/>
      <c r="CX74" s="921"/>
      <c r="CY74" s="921"/>
      <c r="CZ74" s="921"/>
      <c r="DA74" s="921"/>
      <c r="DB74" s="921"/>
      <c r="DC74" s="921"/>
      <c r="DD74" s="921"/>
      <c r="DE74" s="926"/>
    </row>
    <row r="75" spans="1:121" s="3" customFormat="1" ht="23.25" customHeight="1" x14ac:dyDescent="0.2">
      <c r="A75" s="914" t="str">
        <f>+'[1]NómPlantilla (4)ok'!E81</f>
        <v>Inspector de Reglamentos</v>
      </c>
      <c r="B75" s="915"/>
      <c r="C75" s="915"/>
      <c r="D75" s="915"/>
      <c r="E75" s="915"/>
      <c r="F75" s="915"/>
      <c r="G75" s="915"/>
      <c r="H75" s="915"/>
      <c r="I75" s="915"/>
      <c r="J75" s="915"/>
      <c r="K75" s="915"/>
      <c r="L75" s="915"/>
      <c r="M75" s="915"/>
      <c r="N75" s="915"/>
      <c r="O75" s="916"/>
      <c r="P75" s="917" t="str">
        <f>+'[1]NómPlantilla (4)ok'!F81</f>
        <v>Reglamentos</v>
      </c>
      <c r="Q75" s="917"/>
      <c r="R75" s="917"/>
      <c r="S75" s="917"/>
      <c r="T75" s="917"/>
      <c r="U75" s="917"/>
      <c r="V75" s="917"/>
      <c r="W75" s="917"/>
      <c r="X75" s="917"/>
      <c r="Y75" s="917"/>
      <c r="Z75" s="917"/>
      <c r="AA75" s="917"/>
      <c r="AB75" s="917"/>
      <c r="AC75" s="917"/>
      <c r="AD75" s="918">
        <v>1</v>
      </c>
      <c r="AE75" s="918"/>
      <c r="AF75" s="918"/>
      <c r="AG75" s="919">
        <v>1</v>
      </c>
      <c r="AH75" s="919"/>
      <c r="AI75" s="919"/>
      <c r="AJ75" s="919"/>
      <c r="AK75" s="920">
        <f>+'[1]NómPlantilla (4)ok'!T81</f>
        <v>9165.8333999999995</v>
      </c>
      <c r="AL75" s="920"/>
      <c r="AM75" s="920"/>
      <c r="AN75" s="920"/>
      <c r="AO75" s="920"/>
      <c r="AP75" s="920"/>
      <c r="AQ75" s="921">
        <f t="shared" si="4"/>
        <v>109990.00079999999</v>
      </c>
      <c r="AR75" s="921"/>
      <c r="AS75" s="921"/>
      <c r="AT75" s="921"/>
      <c r="AU75" s="921"/>
      <c r="AV75" s="921"/>
      <c r="AW75" s="921"/>
      <c r="AX75" s="921"/>
      <c r="AY75" s="922">
        <v>0</v>
      </c>
      <c r="AZ75" s="923"/>
      <c r="BA75" s="923"/>
      <c r="BB75" s="923"/>
      <c r="BC75" s="923"/>
      <c r="BD75" s="923"/>
      <c r="BE75" s="923"/>
      <c r="BF75" s="924"/>
      <c r="BG75" s="925">
        <f t="shared" si="6"/>
        <v>1506.7156421164759</v>
      </c>
      <c r="BH75" s="925"/>
      <c r="BI75" s="925"/>
      <c r="BJ75" s="925"/>
      <c r="BK75" s="925"/>
      <c r="BL75" s="925"/>
      <c r="BM75" s="925"/>
      <c r="BN75" s="925"/>
      <c r="BO75" s="925">
        <f t="shared" si="7"/>
        <v>15067.15642116476</v>
      </c>
      <c r="BP75" s="925"/>
      <c r="BQ75" s="925"/>
      <c r="BR75" s="925"/>
      <c r="BS75" s="925"/>
      <c r="BT75" s="925"/>
      <c r="BU75" s="925"/>
      <c r="BV75" s="925"/>
      <c r="BW75" s="925">
        <v>0</v>
      </c>
      <c r="BX75" s="925"/>
      <c r="BY75" s="925"/>
      <c r="BZ75" s="925"/>
      <c r="CA75" s="925"/>
      <c r="CB75" s="925"/>
      <c r="CC75" s="925"/>
      <c r="CD75" s="925"/>
      <c r="CE75" s="925">
        <v>0</v>
      </c>
      <c r="CF75" s="925"/>
      <c r="CG75" s="925"/>
      <c r="CH75" s="925"/>
      <c r="CI75" s="925"/>
      <c r="CJ75" s="925"/>
      <c r="CK75" s="925"/>
      <c r="CL75" s="925"/>
      <c r="CM75" s="925"/>
      <c r="CN75" s="925">
        <v>0</v>
      </c>
      <c r="CO75" s="925"/>
      <c r="CP75" s="925"/>
      <c r="CQ75" s="925"/>
      <c r="CR75" s="925"/>
      <c r="CS75" s="925"/>
      <c r="CT75" s="925"/>
      <c r="CU75" s="925"/>
      <c r="CV75" s="921">
        <f t="shared" si="5"/>
        <v>126563.87286328123</v>
      </c>
      <c r="CW75" s="921"/>
      <c r="CX75" s="921"/>
      <c r="CY75" s="921"/>
      <c r="CZ75" s="921"/>
      <c r="DA75" s="921"/>
      <c r="DB75" s="921"/>
      <c r="DC75" s="921"/>
      <c r="DD75" s="921"/>
      <c r="DE75" s="926"/>
    </row>
    <row r="76" spans="1:121" s="3" customFormat="1" ht="23.25" customHeight="1" x14ac:dyDescent="0.2">
      <c r="A76" s="914" t="str">
        <f>+'[1]NómPlantilla (4)ok'!E82</f>
        <v>Jefe de Predial y Catastro</v>
      </c>
      <c r="B76" s="915"/>
      <c r="C76" s="915"/>
      <c r="D76" s="915"/>
      <c r="E76" s="915"/>
      <c r="F76" s="915"/>
      <c r="G76" s="915"/>
      <c r="H76" s="915"/>
      <c r="I76" s="915"/>
      <c r="J76" s="915"/>
      <c r="K76" s="915"/>
      <c r="L76" s="915"/>
      <c r="M76" s="915"/>
      <c r="N76" s="915"/>
      <c r="O76" s="916"/>
      <c r="P76" s="917" t="str">
        <f>+'[1]NómPlantilla (4)ok'!F82</f>
        <v>Catastro Municipal</v>
      </c>
      <c r="Q76" s="917"/>
      <c r="R76" s="917"/>
      <c r="S76" s="917"/>
      <c r="T76" s="917"/>
      <c r="U76" s="917"/>
      <c r="V76" s="917"/>
      <c r="W76" s="917"/>
      <c r="X76" s="917"/>
      <c r="Y76" s="917"/>
      <c r="Z76" s="917"/>
      <c r="AA76" s="917"/>
      <c r="AB76" s="917"/>
      <c r="AC76" s="917"/>
      <c r="AD76" s="918">
        <v>1</v>
      </c>
      <c r="AE76" s="918"/>
      <c r="AF76" s="918"/>
      <c r="AG76" s="919">
        <v>1</v>
      </c>
      <c r="AH76" s="919"/>
      <c r="AI76" s="919"/>
      <c r="AJ76" s="919"/>
      <c r="AK76" s="920">
        <f>+'[1]NómPlantilla (4)ok'!T82</f>
        <v>13521</v>
      </c>
      <c r="AL76" s="920"/>
      <c r="AM76" s="920"/>
      <c r="AN76" s="920"/>
      <c r="AO76" s="920"/>
      <c r="AP76" s="920"/>
      <c r="AQ76" s="921">
        <f t="shared" si="4"/>
        <v>162252</v>
      </c>
      <c r="AR76" s="921"/>
      <c r="AS76" s="921"/>
      <c r="AT76" s="921"/>
      <c r="AU76" s="921"/>
      <c r="AV76" s="921"/>
      <c r="AW76" s="921"/>
      <c r="AX76" s="921"/>
      <c r="AY76" s="922">
        <v>0</v>
      </c>
      <c r="AZ76" s="923"/>
      <c r="BA76" s="923"/>
      <c r="BB76" s="923"/>
      <c r="BC76" s="923"/>
      <c r="BD76" s="923"/>
      <c r="BE76" s="923"/>
      <c r="BF76" s="924"/>
      <c r="BG76" s="925">
        <f t="shared" si="6"/>
        <v>2222.6350085150871</v>
      </c>
      <c r="BH76" s="925"/>
      <c r="BI76" s="925"/>
      <c r="BJ76" s="925"/>
      <c r="BK76" s="925"/>
      <c r="BL76" s="925"/>
      <c r="BM76" s="925"/>
      <c r="BN76" s="925"/>
      <c r="BO76" s="925">
        <f t="shared" si="7"/>
        <v>22226.350085150872</v>
      </c>
      <c r="BP76" s="925"/>
      <c r="BQ76" s="925"/>
      <c r="BR76" s="925"/>
      <c r="BS76" s="925"/>
      <c r="BT76" s="925"/>
      <c r="BU76" s="925"/>
      <c r="BV76" s="925"/>
      <c r="BW76" s="925">
        <v>0</v>
      </c>
      <c r="BX76" s="925"/>
      <c r="BY76" s="925"/>
      <c r="BZ76" s="925"/>
      <c r="CA76" s="925"/>
      <c r="CB76" s="925"/>
      <c r="CC76" s="925"/>
      <c r="CD76" s="925"/>
      <c r="CE76" s="925">
        <v>0</v>
      </c>
      <c r="CF76" s="925"/>
      <c r="CG76" s="925"/>
      <c r="CH76" s="925"/>
      <c r="CI76" s="925"/>
      <c r="CJ76" s="925"/>
      <c r="CK76" s="925"/>
      <c r="CL76" s="925"/>
      <c r="CM76" s="925"/>
      <c r="CN76" s="925">
        <v>0</v>
      </c>
      <c r="CO76" s="925"/>
      <c r="CP76" s="925"/>
      <c r="CQ76" s="925"/>
      <c r="CR76" s="925"/>
      <c r="CS76" s="925"/>
      <c r="CT76" s="925"/>
      <c r="CU76" s="925"/>
      <c r="CV76" s="921">
        <f t="shared" si="5"/>
        <v>186700.98509366595</v>
      </c>
      <c r="CW76" s="921"/>
      <c r="CX76" s="921"/>
      <c r="CY76" s="921"/>
      <c r="CZ76" s="921"/>
      <c r="DA76" s="921"/>
      <c r="DB76" s="921"/>
      <c r="DC76" s="921"/>
      <c r="DD76" s="921"/>
      <c r="DE76" s="926"/>
    </row>
    <row r="77" spans="1:121" s="3" customFormat="1" ht="23.25" customHeight="1" x14ac:dyDescent="0.2">
      <c r="A77" s="914" t="str">
        <f>+'[1]NómPlantilla (4)ok'!E83</f>
        <v>Auxiliar</v>
      </c>
      <c r="B77" s="915"/>
      <c r="C77" s="915"/>
      <c r="D77" s="915"/>
      <c r="E77" s="915"/>
      <c r="F77" s="915"/>
      <c r="G77" s="915"/>
      <c r="H77" s="915"/>
      <c r="I77" s="915"/>
      <c r="J77" s="915"/>
      <c r="K77" s="915"/>
      <c r="L77" s="915"/>
      <c r="M77" s="915"/>
      <c r="N77" s="915"/>
      <c r="O77" s="916"/>
      <c r="P77" s="917" t="str">
        <f>+'[1]NómPlantilla (4)ok'!F83</f>
        <v>Catastro Municipal</v>
      </c>
      <c r="Q77" s="917"/>
      <c r="R77" s="917"/>
      <c r="S77" s="917"/>
      <c r="T77" s="917"/>
      <c r="U77" s="917"/>
      <c r="V77" s="917"/>
      <c r="W77" s="917"/>
      <c r="X77" s="917"/>
      <c r="Y77" s="917"/>
      <c r="Z77" s="917"/>
      <c r="AA77" s="917"/>
      <c r="AB77" s="917"/>
      <c r="AC77" s="917"/>
      <c r="AD77" s="918">
        <v>1</v>
      </c>
      <c r="AE77" s="918"/>
      <c r="AF77" s="918"/>
      <c r="AG77" s="919">
        <v>1</v>
      </c>
      <c r="AH77" s="919"/>
      <c r="AI77" s="919"/>
      <c r="AJ77" s="919"/>
      <c r="AK77" s="920">
        <f>+'[1]NómPlantilla (4)ok'!T83</f>
        <v>11169.666799999999</v>
      </c>
      <c r="AL77" s="920"/>
      <c r="AM77" s="920"/>
      <c r="AN77" s="920"/>
      <c r="AO77" s="920"/>
      <c r="AP77" s="920"/>
      <c r="AQ77" s="921">
        <f t="shared" si="4"/>
        <v>134036.00159999999</v>
      </c>
      <c r="AR77" s="921"/>
      <c r="AS77" s="921"/>
      <c r="AT77" s="921"/>
      <c r="AU77" s="921"/>
      <c r="AV77" s="921"/>
      <c r="AW77" s="921"/>
      <c r="AX77" s="921"/>
      <c r="AY77" s="922">
        <v>0</v>
      </c>
      <c r="AZ77" s="923"/>
      <c r="BA77" s="923"/>
      <c r="BB77" s="923"/>
      <c r="BC77" s="923"/>
      <c r="BD77" s="923"/>
      <c r="BE77" s="923"/>
      <c r="BF77" s="924"/>
      <c r="BG77" s="925">
        <f t="shared" si="6"/>
        <v>1836.1136353175566</v>
      </c>
      <c r="BH77" s="925"/>
      <c r="BI77" s="925"/>
      <c r="BJ77" s="925"/>
      <c r="BK77" s="925"/>
      <c r="BL77" s="925"/>
      <c r="BM77" s="925"/>
      <c r="BN77" s="925"/>
      <c r="BO77" s="925">
        <f t="shared" si="7"/>
        <v>18361.136353175567</v>
      </c>
      <c r="BP77" s="925"/>
      <c r="BQ77" s="925"/>
      <c r="BR77" s="925"/>
      <c r="BS77" s="925"/>
      <c r="BT77" s="925"/>
      <c r="BU77" s="925"/>
      <c r="BV77" s="925"/>
      <c r="BW77" s="925">
        <v>0</v>
      </c>
      <c r="BX77" s="925"/>
      <c r="BY77" s="925"/>
      <c r="BZ77" s="925"/>
      <c r="CA77" s="925"/>
      <c r="CB77" s="925"/>
      <c r="CC77" s="925"/>
      <c r="CD77" s="925"/>
      <c r="CE77" s="925">
        <v>0</v>
      </c>
      <c r="CF77" s="925"/>
      <c r="CG77" s="925"/>
      <c r="CH77" s="925"/>
      <c r="CI77" s="925"/>
      <c r="CJ77" s="925"/>
      <c r="CK77" s="925"/>
      <c r="CL77" s="925"/>
      <c r="CM77" s="925"/>
      <c r="CN77" s="925">
        <v>0</v>
      </c>
      <c r="CO77" s="925"/>
      <c r="CP77" s="925"/>
      <c r="CQ77" s="925"/>
      <c r="CR77" s="925"/>
      <c r="CS77" s="925"/>
      <c r="CT77" s="925"/>
      <c r="CU77" s="925"/>
      <c r="CV77" s="921">
        <f t="shared" si="5"/>
        <v>154233.25158849312</v>
      </c>
      <c r="CW77" s="921"/>
      <c r="CX77" s="921"/>
      <c r="CY77" s="921"/>
      <c r="CZ77" s="921"/>
      <c r="DA77" s="921"/>
      <c r="DB77" s="921"/>
      <c r="DC77" s="921"/>
      <c r="DD77" s="921"/>
      <c r="DE77" s="926"/>
    </row>
    <row r="78" spans="1:121" s="3" customFormat="1" ht="23.25" customHeight="1" x14ac:dyDescent="0.2">
      <c r="A78" s="914" t="str">
        <f>+'[1]NómPlantilla (4)ok'!E84</f>
        <v>Auxiliar</v>
      </c>
      <c r="B78" s="915"/>
      <c r="C78" s="915"/>
      <c r="D78" s="915"/>
      <c r="E78" s="915"/>
      <c r="F78" s="915"/>
      <c r="G78" s="915"/>
      <c r="H78" s="915"/>
      <c r="I78" s="915"/>
      <c r="J78" s="915"/>
      <c r="K78" s="915"/>
      <c r="L78" s="915"/>
      <c r="M78" s="915"/>
      <c r="N78" s="915"/>
      <c r="O78" s="916"/>
      <c r="P78" s="917" t="str">
        <f>+'[1]NómPlantilla (4)ok'!F84</f>
        <v>Catastro Municipal</v>
      </c>
      <c r="Q78" s="917"/>
      <c r="R78" s="917"/>
      <c r="S78" s="917"/>
      <c r="T78" s="917"/>
      <c r="U78" s="917"/>
      <c r="V78" s="917"/>
      <c r="W78" s="917"/>
      <c r="X78" s="917"/>
      <c r="Y78" s="917"/>
      <c r="Z78" s="917"/>
      <c r="AA78" s="917"/>
      <c r="AB78" s="917"/>
      <c r="AC78" s="917"/>
      <c r="AD78" s="918">
        <v>1</v>
      </c>
      <c r="AE78" s="918"/>
      <c r="AF78" s="918"/>
      <c r="AG78" s="919">
        <v>1</v>
      </c>
      <c r="AH78" s="919"/>
      <c r="AI78" s="919"/>
      <c r="AJ78" s="919"/>
      <c r="AK78" s="920">
        <f>+'[1]NómPlantilla (4)ok'!T84</f>
        <v>9747.9167999999991</v>
      </c>
      <c r="AL78" s="920"/>
      <c r="AM78" s="920"/>
      <c r="AN78" s="920"/>
      <c r="AO78" s="920"/>
      <c r="AP78" s="920"/>
      <c r="AQ78" s="921">
        <f t="shared" si="4"/>
        <v>116975.00159999999</v>
      </c>
      <c r="AR78" s="921"/>
      <c r="AS78" s="921"/>
      <c r="AT78" s="921"/>
      <c r="AU78" s="921"/>
      <c r="AV78" s="921"/>
      <c r="AW78" s="921"/>
      <c r="AX78" s="921"/>
      <c r="AY78" s="922">
        <v>0</v>
      </c>
      <c r="AZ78" s="923"/>
      <c r="BA78" s="923"/>
      <c r="BB78" s="923"/>
      <c r="BC78" s="923"/>
      <c r="BD78" s="923"/>
      <c r="BE78" s="923"/>
      <c r="BF78" s="924"/>
      <c r="BG78" s="925">
        <f t="shared" si="6"/>
        <v>1602.4007943031108</v>
      </c>
      <c r="BH78" s="925"/>
      <c r="BI78" s="925"/>
      <c r="BJ78" s="925"/>
      <c r="BK78" s="925"/>
      <c r="BL78" s="925"/>
      <c r="BM78" s="925"/>
      <c r="BN78" s="925"/>
      <c r="BO78" s="925">
        <f t="shared" si="7"/>
        <v>16024.007943031109</v>
      </c>
      <c r="BP78" s="925"/>
      <c r="BQ78" s="925"/>
      <c r="BR78" s="925"/>
      <c r="BS78" s="925"/>
      <c r="BT78" s="925"/>
      <c r="BU78" s="925"/>
      <c r="BV78" s="925"/>
      <c r="BW78" s="925">
        <v>0</v>
      </c>
      <c r="BX78" s="925"/>
      <c r="BY78" s="925"/>
      <c r="BZ78" s="925"/>
      <c r="CA78" s="925"/>
      <c r="CB78" s="925"/>
      <c r="CC78" s="925"/>
      <c r="CD78" s="925"/>
      <c r="CE78" s="925">
        <v>0</v>
      </c>
      <c r="CF78" s="925"/>
      <c r="CG78" s="925"/>
      <c r="CH78" s="925"/>
      <c r="CI78" s="925"/>
      <c r="CJ78" s="925"/>
      <c r="CK78" s="925"/>
      <c r="CL78" s="925"/>
      <c r="CM78" s="925"/>
      <c r="CN78" s="925">
        <v>0</v>
      </c>
      <c r="CO78" s="925"/>
      <c r="CP78" s="925"/>
      <c r="CQ78" s="925"/>
      <c r="CR78" s="925"/>
      <c r="CS78" s="925"/>
      <c r="CT78" s="925"/>
      <c r="CU78" s="925"/>
      <c r="CV78" s="921">
        <f t="shared" si="5"/>
        <v>134601.41033733421</v>
      </c>
      <c r="CW78" s="921"/>
      <c r="CX78" s="921"/>
      <c r="CY78" s="921"/>
      <c r="CZ78" s="921"/>
      <c r="DA78" s="921"/>
      <c r="DB78" s="921"/>
      <c r="DC78" s="921"/>
      <c r="DD78" s="921"/>
      <c r="DE78" s="926"/>
    </row>
    <row r="79" spans="1:121" s="3" customFormat="1" ht="23.25" customHeight="1" x14ac:dyDescent="0.2">
      <c r="A79" s="914" t="str">
        <f>+'[1]NómPlantilla (4)ok'!E85</f>
        <v>Topógrafo</v>
      </c>
      <c r="B79" s="915"/>
      <c r="C79" s="915"/>
      <c r="D79" s="915"/>
      <c r="E79" s="915"/>
      <c r="F79" s="915"/>
      <c r="G79" s="915"/>
      <c r="H79" s="915"/>
      <c r="I79" s="915"/>
      <c r="J79" s="915"/>
      <c r="K79" s="915"/>
      <c r="L79" s="915"/>
      <c r="M79" s="915"/>
      <c r="N79" s="915"/>
      <c r="O79" s="916"/>
      <c r="P79" s="917" t="str">
        <f>+'[1]NómPlantilla (4)ok'!F85</f>
        <v>Catastro Municipal</v>
      </c>
      <c r="Q79" s="917"/>
      <c r="R79" s="917"/>
      <c r="S79" s="917"/>
      <c r="T79" s="917"/>
      <c r="U79" s="917"/>
      <c r="V79" s="917"/>
      <c r="W79" s="917"/>
      <c r="X79" s="917"/>
      <c r="Y79" s="917"/>
      <c r="Z79" s="917"/>
      <c r="AA79" s="917"/>
      <c r="AB79" s="917"/>
      <c r="AC79" s="917"/>
      <c r="AD79" s="918">
        <v>1</v>
      </c>
      <c r="AE79" s="918"/>
      <c r="AF79" s="918"/>
      <c r="AG79" s="919">
        <v>1</v>
      </c>
      <c r="AH79" s="919"/>
      <c r="AI79" s="919"/>
      <c r="AJ79" s="919"/>
      <c r="AK79" s="920">
        <f>+'[1]NómPlantilla (4)ok'!T85</f>
        <v>10914.3334</v>
      </c>
      <c r="AL79" s="920"/>
      <c r="AM79" s="920"/>
      <c r="AN79" s="920"/>
      <c r="AO79" s="920"/>
      <c r="AP79" s="920"/>
      <c r="AQ79" s="921">
        <f t="shared" si="4"/>
        <v>130972.00079999999</v>
      </c>
      <c r="AR79" s="921"/>
      <c r="AS79" s="921"/>
      <c r="AT79" s="921"/>
      <c r="AU79" s="921"/>
      <c r="AV79" s="921"/>
      <c r="AW79" s="921"/>
      <c r="AX79" s="921"/>
      <c r="AY79" s="922">
        <v>0</v>
      </c>
      <c r="AZ79" s="923"/>
      <c r="BA79" s="923"/>
      <c r="BB79" s="923"/>
      <c r="BC79" s="923"/>
      <c r="BD79" s="923"/>
      <c r="BE79" s="923"/>
      <c r="BF79" s="924"/>
      <c r="BG79" s="925">
        <f t="shared" si="6"/>
        <v>1794.1409296239553</v>
      </c>
      <c r="BH79" s="925"/>
      <c r="BI79" s="925"/>
      <c r="BJ79" s="925"/>
      <c r="BK79" s="925"/>
      <c r="BL79" s="925"/>
      <c r="BM79" s="925"/>
      <c r="BN79" s="925"/>
      <c r="BO79" s="925">
        <f t="shared" si="7"/>
        <v>17941.409296239552</v>
      </c>
      <c r="BP79" s="925"/>
      <c r="BQ79" s="925"/>
      <c r="BR79" s="925"/>
      <c r="BS79" s="925"/>
      <c r="BT79" s="925"/>
      <c r="BU79" s="925"/>
      <c r="BV79" s="925"/>
      <c r="BW79" s="925">
        <v>0</v>
      </c>
      <c r="BX79" s="925"/>
      <c r="BY79" s="925"/>
      <c r="BZ79" s="925"/>
      <c r="CA79" s="925"/>
      <c r="CB79" s="925"/>
      <c r="CC79" s="925"/>
      <c r="CD79" s="925"/>
      <c r="CE79" s="925">
        <v>0</v>
      </c>
      <c r="CF79" s="925"/>
      <c r="CG79" s="925"/>
      <c r="CH79" s="925"/>
      <c r="CI79" s="925"/>
      <c r="CJ79" s="925"/>
      <c r="CK79" s="925"/>
      <c r="CL79" s="925"/>
      <c r="CM79" s="925"/>
      <c r="CN79" s="925">
        <v>0</v>
      </c>
      <c r="CO79" s="925"/>
      <c r="CP79" s="925"/>
      <c r="CQ79" s="925"/>
      <c r="CR79" s="925"/>
      <c r="CS79" s="925"/>
      <c r="CT79" s="925"/>
      <c r="CU79" s="925"/>
      <c r="CV79" s="921">
        <f t="shared" si="5"/>
        <v>150707.5510258635</v>
      </c>
      <c r="CW79" s="921"/>
      <c r="CX79" s="921"/>
      <c r="CY79" s="921"/>
      <c r="CZ79" s="921"/>
      <c r="DA79" s="921"/>
      <c r="DB79" s="921"/>
      <c r="DC79" s="921"/>
      <c r="DD79" s="921"/>
      <c r="DE79" s="926"/>
    </row>
    <row r="80" spans="1:121" s="3" customFormat="1" ht="23.25" customHeight="1" x14ac:dyDescent="0.2">
      <c r="A80" s="914" t="str">
        <f>+'[1]NómPlantilla (4)ok'!E86</f>
        <v>Auxiliar</v>
      </c>
      <c r="B80" s="915"/>
      <c r="C80" s="915"/>
      <c r="D80" s="915"/>
      <c r="E80" s="915"/>
      <c r="F80" s="915"/>
      <c r="G80" s="915"/>
      <c r="H80" s="915"/>
      <c r="I80" s="915"/>
      <c r="J80" s="915"/>
      <c r="K80" s="915"/>
      <c r="L80" s="915"/>
      <c r="M80" s="915"/>
      <c r="N80" s="915"/>
      <c r="O80" s="916"/>
      <c r="P80" s="917" t="str">
        <f>+'[1]NómPlantilla (4)ok'!F86</f>
        <v>Catastro Municipal</v>
      </c>
      <c r="Q80" s="917"/>
      <c r="R80" s="917"/>
      <c r="S80" s="917"/>
      <c r="T80" s="917"/>
      <c r="U80" s="917"/>
      <c r="V80" s="917"/>
      <c r="W80" s="917"/>
      <c r="X80" s="917"/>
      <c r="Y80" s="917"/>
      <c r="Z80" s="917"/>
      <c r="AA80" s="917"/>
      <c r="AB80" s="917"/>
      <c r="AC80" s="917"/>
      <c r="AD80" s="918">
        <v>1</v>
      </c>
      <c r="AE80" s="918"/>
      <c r="AF80" s="918"/>
      <c r="AG80" s="919">
        <v>1</v>
      </c>
      <c r="AH80" s="919"/>
      <c r="AI80" s="919"/>
      <c r="AJ80" s="919"/>
      <c r="AK80" s="920">
        <f>+'[1]NómPlantilla (4)ok'!T86</f>
        <v>9747.9167999999991</v>
      </c>
      <c r="AL80" s="920"/>
      <c r="AM80" s="920"/>
      <c r="AN80" s="920"/>
      <c r="AO80" s="920"/>
      <c r="AP80" s="920"/>
      <c r="AQ80" s="921">
        <f t="shared" si="4"/>
        <v>116975.00159999999</v>
      </c>
      <c r="AR80" s="921"/>
      <c r="AS80" s="921"/>
      <c r="AT80" s="921"/>
      <c r="AU80" s="921"/>
      <c r="AV80" s="921"/>
      <c r="AW80" s="921"/>
      <c r="AX80" s="921"/>
      <c r="AY80" s="922">
        <v>0</v>
      </c>
      <c r="AZ80" s="923"/>
      <c r="BA80" s="923"/>
      <c r="BB80" s="923"/>
      <c r="BC80" s="923"/>
      <c r="BD80" s="923"/>
      <c r="BE80" s="923"/>
      <c r="BF80" s="924"/>
      <c r="BG80" s="925">
        <f t="shared" si="6"/>
        <v>1602.4007943031108</v>
      </c>
      <c r="BH80" s="925"/>
      <c r="BI80" s="925"/>
      <c r="BJ80" s="925"/>
      <c r="BK80" s="925"/>
      <c r="BL80" s="925"/>
      <c r="BM80" s="925"/>
      <c r="BN80" s="925"/>
      <c r="BO80" s="925">
        <f t="shared" si="7"/>
        <v>16024.007943031109</v>
      </c>
      <c r="BP80" s="925"/>
      <c r="BQ80" s="925"/>
      <c r="BR80" s="925"/>
      <c r="BS80" s="925"/>
      <c r="BT80" s="925"/>
      <c r="BU80" s="925"/>
      <c r="BV80" s="925"/>
      <c r="BW80" s="925">
        <v>0</v>
      </c>
      <c r="BX80" s="925"/>
      <c r="BY80" s="925"/>
      <c r="BZ80" s="925"/>
      <c r="CA80" s="925"/>
      <c r="CB80" s="925"/>
      <c r="CC80" s="925"/>
      <c r="CD80" s="925"/>
      <c r="CE80" s="925">
        <v>0</v>
      </c>
      <c r="CF80" s="925"/>
      <c r="CG80" s="925"/>
      <c r="CH80" s="925"/>
      <c r="CI80" s="925"/>
      <c r="CJ80" s="925"/>
      <c r="CK80" s="925"/>
      <c r="CL80" s="925"/>
      <c r="CM80" s="925"/>
      <c r="CN80" s="925">
        <v>0</v>
      </c>
      <c r="CO80" s="925"/>
      <c r="CP80" s="925"/>
      <c r="CQ80" s="925"/>
      <c r="CR80" s="925"/>
      <c r="CS80" s="925"/>
      <c r="CT80" s="925"/>
      <c r="CU80" s="925"/>
      <c r="CV80" s="921">
        <f t="shared" si="5"/>
        <v>134601.41033733421</v>
      </c>
      <c r="CW80" s="921"/>
      <c r="CX80" s="921"/>
      <c r="CY80" s="921"/>
      <c r="CZ80" s="921"/>
      <c r="DA80" s="921"/>
      <c r="DB80" s="921"/>
      <c r="DC80" s="921"/>
      <c r="DD80" s="921"/>
      <c r="DE80" s="926"/>
    </row>
    <row r="81" spans="1:109" s="3" customFormat="1" ht="23.25" customHeight="1" x14ac:dyDescent="0.2">
      <c r="A81" s="914" t="str">
        <f>+'[1]NómPlantilla (4)ok'!E87</f>
        <v>Director O. Publicas</v>
      </c>
      <c r="B81" s="915"/>
      <c r="C81" s="915"/>
      <c r="D81" s="915"/>
      <c r="E81" s="915"/>
      <c r="F81" s="915"/>
      <c r="G81" s="915"/>
      <c r="H81" s="915"/>
      <c r="I81" s="915"/>
      <c r="J81" s="915"/>
      <c r="K81" s="915"/>
      <c r="L81" s="915"/>
      <c r="M81" s="915"/>
      <c r="N81" s="915"/>
      <c r="O81" s="916"/>
      <c r="P81" s="917" t="str">
        <f>+'[1]NómPlantilla (4)ok'!F87</f>
        <v>Obras Públicas</v>
      </c>
      <c r="Q81" s="917"/>
      <c r="R81" s="917"/>
      <c r="S81" s="917"/>
      <c r="T81" s="917"/>
      <c r="U81" s="917"/>
      <c r="V81" s="917"/>
      <c r="W81" s="917"/>
      <c r="X81" s="917"/>
      <c r="Y81" s="917"/>
      <c r="Z81" s="917"/>
      <c r="AA81" s="917"/>
      <c r="AB81" s="917"/>
      <c r="AC81" s="917"/>
      <c r="AD81" s="918">
        <v>1</v>
      </c>
      <c r="AE81" s="918"/>
      <c r="AF81" s="918"/>
      <c r="AG81" s="919">
        <v>1</v>
      </c>
      <c r="AH81" s="919"/>
      <c r="AI81" s="919"/>
      <c r="AJ81" s="919"/>
      <c r="AK81" s="920">
        <f>+'[1]NómPlantilla (4)ok'!T87</f>
        <v>19002</v>
      </c>
      <c r="AL81" s="920"/>
      <c r="AM81" s="920"/>
      <c r="AN81" s="920"/>
      <c r="AO81" s="920"/>
      <c r="AP81" s="920"/>
      <c r="AQ81" s="921">
        <f t="shared" si="4"/>
        <v>228024</v>
      </c>
      <c r="AR81" s="921"/>
      <c r="AS81" s="921"/>
      <c r="AT81" s="921"/>
      <c r="AU81" s="921"/>
      <c r="AV81" s="921"/>
      <c r="AW81" s="921"/>
      <c r="AX81" s="921"/>
      <c r="AY81" s="922">
        <v>0</v>
      </c>
      <c r="AZ81" s="923"/>
      <c r="BA81" s="923"/>
      <c r="BB81" s="923"/>
      <c r="BC81" s="923"/>
      <c r="BD81" s="923"/>
      <c r="BE81" s="923"/>
      <c r="BF81" s="924"/>
      <c r="BG81" s="925">
        <f t="shared" si="6"/>
        <v>3123.6232846537746</v>
      </c>
      <c r="BH81" s="925"/>
      <c r="BI81" s="925"/>
      <c r="BJ81" s="925"/>
      <c r="BK81" s="925"/>
      <c r="BL81" s="925"/>
      <c r="BM81" s="925"/>
      <c r="BN81" s="925"/>
      <c r="BO81" s="925">
        <f t="shared" si="7"/>
        <v>31236.232846537747</v>
      </c>
      <c r="BP81" s="925"/>
      <c r="BQ81" s="925"/>
      <c r="BR81" s="925"/>
      <c r="BS81" s="925"/>
      <c r="BT81" s="925"/>
      <c r="BU81" s="925"/>
      <c r="BV81" s="925"/>
      <c r="BW81" s="925">
        <v>0</v>
      </c>
      <c r="BX81" s="925"/>
      <c r="BY81" s="925"/>
      <c r="BZ81" s="925"/>
      <c r="CA81" s="925"/>
      <c r="CB81" s="925"/>
      <c r="CC81" s="925"/>
      <c r="CD81" s="925"/>
      <c r="CE81" s="925">
        <v>0</v>
      </c>
      <c r="CF81" s="925"/>
      <c r="CG81" s="925"/>
      <c r="CH81" s="925"/>
      <c r="CI81" s="925"/>
      <c r="CJ81" s="925"/>
      <c r="CK81" s="925"/>
      <c r="CL81" s="925"/>
      <c r="CM81" s="925"/>
      <c r="CN81" s="925">
        <v>0</v>
      </c>
      <c r="CO81" s="925"/>
      <c r="CP81" s="925"/>
      <c r="CQ81" s="925"/>
      <c r="CR81" s="925"/>
      <c r="CS81" s="925"/>
      <c r="CT81" s="925"/>
      <c r="CU81" s="925"/>
      <c r="CV81" s="921">
        <f t="shared" si="5"/>
        <v>262383.85613119148</v>
      </c>
      <c r="CW81" s="921"/>
      <c r="CX81" s="921"/>
      <c r="CY81" s="921"/>
      <c r="CZ81" s="921"/>
      <c r="DA81" s="921"/>
      <c r="DB81" s="921"/>
      <c r="DC81" s="921"/>
      <c r="DD81" s="921"/>
      <c r="DE81" s="926"/>
    </row>
    <row r="82" spans="1:109" s="3" customFormat="1" ht="23.25" customHeight="1" x14ac:dyDescent="0.2">
      <c r="A82" s="914" t="str">
        <f>+'[1]NómPlantilla (4)ok'!E88</f>
        <v>Auxiliar Técnico</v>
      </c>
      <c r="B82" s="915"/>
      <c r="C82" s="915"/>
      <c r="D82" s="915"/>
      <c r="E82" s="915"/>
      <c r="F82" s="915"/>
      <c r="G82" s="915"/>
      <c r="H82" s="915"/>
      <c r="I82" s="915"/>
      <c r="J82" s="915"/>
      <c r="K82" s="915"/>
      <c r="L82" s="915"/>
      <c r="M82" s="915"/>
      <c r="N82" s="915"/>
      <c r="O82" s="916"/>
      <c r="P82" s="917" t="str">
        <f>+'[1]NómPlantilla (4)ok'!F88</f>
        <v>Obras Públicas</v>
      </c>
      <c r="Q82" s="917"/>
      <c r="R82" s="917"/>
      <c r="S82" s="917"/>
      <c r="T82" s="917"/>
      <c r="U82" s="917"/>
      <c r="V82" s="917"/>
      <c r="W82" s="917"/>
      <c r="X82" s="917"/>
      <c r="Y82" s="917"/>
      <c r="Z82" s="917"/>
      <c r="AA82" s="917"/>
      <c r="AB82" s="917"/>
      <c r="AC82" s="917"/>
      <c r="AD82" s="918">
        <v>1</v>
      </c>
      <c r="AE82" s="918"/>
      <c r="AF82" s="918"/>
      <c r="AG82" s="919">
        <v>1</v>
      </c>
      <c r="AH82" s="919"/>
      <c r="AI82" s="919"/>
      <c r="AJ82" s="919"/>
      <c r="AK82" s="920">
        <f>+'[1]NómPlantilla (4)ok'!T88</f>
        <v>20445.75</v>
      </c>
      <c r="AL82" s="920"/>
      <c r="AM82" s="920"/>
      <c r="AN82" s="920"/>
      <c r="AO82" s="920"/>
      <c r="AP82" s="920"/>
      <c r="AQ82" s="921">
        <f t="shared" si="4"/>
        <v>245349</v>
      </c>
      <c r="AR82" s="921"/>
      <c r="AS82" s="921"/>
      <c r="AT82" s="921"/>
      <c r="AU82" s="921"/>
      <c r="AV82" s="921"/>
      <c r="AW82" s="921"/>
      <c r="AX82" s="921"/>
      <c r="AY82" s="922">
        <v>0</v>
      </c>
      <c r="AZ82" s="923"/>
      <c r="BA82" s="923"/>
      <c r="BB82" s="923"/>
      <c r="BC82" s="923"/>
      <c r="BD82" s="923"/>
      <c r="BE82" s="923"/>
      <c r="BF82" s="924"/>
      <c r="BG82" s="925">
        <f t="shared" si="6"/>
        <v>3360.9525719508429</v>
      </c>
      <c r="BH82" s="925"/>
      <c r="BI82" s="925"/>
      <c r="BJ82" s="925"/>
      <c r="BK82" s="925"/>
      <c r="BL82" s="925"/>
      <c r="BM82" s="925"/>
      <c r="BN82" s="925"/>
      <c r="BO82" s="925">
        <f t="shared" si="7"/>
        <v>33609.525719508427</v>
      </c>
      <c r="BP82" s="925"/>
      <c r="BQ82" s="925"/>
      <c r="BR82" s="925"/>
      <c r="BS82" s="925"/>
      <c r="BT82" s="925"/>
      <c r="BU82" s="925"/>
      <c r="BV82" s="925"/>
      <c r="BW82" s="925">
        <v>0</v>
      </c>
      <c r="BX82" s="925"/>
      <c r="BY82" s="925"/>
      <c r="BZ82" s="925"/>
      <c r="CA82" s="925"/>
      <c r="CB82" s="925"/>
      <c r="CC82" s="925"/>
      <c r="CD82" s="925"/>
      <c r="CE82" s="925">
        <v>0</v>
      </c>
      <c r="CF82" s="925"/>
      <c r="CG82" s="925"/>
      <c r="CH82" s="925"/>
      <c r="CI82" s="925"/>
      <c r="CJ82" s="925"/>
      <c r="CK82" s="925"/>
      <c r="CL82" s="925"/>
      <c r="CM82" s="925"/>
      <c r="CN82" s="925">
        <v>0</v>
      </c>
      <c r="CO82" s="925"/>
      <c r="CP82" s="925"/>
      <c r="CQ82" s="925"/>
      <c r="CR82" s="925"/>
      <c r="CS82" s="925"/>
      <c r="CT82" s="925"/>
      <c r="CU82" s="925"/>
      <c r="CV82" s="921">
        <f t="shared" si="5"/>
        <v>282319.47829145927</v>
      </c>
      <c r="CW82" s="921"/>
      <c r="CX82" s="921"/>
      <c r="CY82" s="921"/>
      <c r="CZ82" s="921"/>
      <c r="DA82" s="921"/>
      <c r="DB82" s="921"/>
      <c r="DC82" s="921"/>
      <c r="DD82" s="921"/>
      <c r="DE82" s="926"/>
    </row>
    <row r="83" spans="1:109" s="3" customFormat="1" ht="23.25" customHeight="1" x14ac:dyDescent="0.2">
      <c r="A83" s="914" t="str">
        <f>+'[1]NómPlantilla (4)ok'!E89</f>
        <v>Residente de Obra</v>
      </c>
      <c r="B83" s="915"/>
      <c r="C83" s="915"/>
      <c r="D83" s="915"/>
      <c r="E83" s="915"/>
      <c r="F83" s="915"/>
      <c r="G83" s="915"/>
      <c r="H83" s="915"/>
      <c r="I83" s="915"/>
      <c r="J83" s="915"/>
      <c r="K83" s="915"/>
      <c r="L83" s="915"/>
      <c r="M83" s="915"/>
      <c r="N83" s="915"/>
      <c r="O83" s="916"/>
      <c r="P83" s="917" t="str">
        <f>+'[1]NómPlantilla (4)ok'!F89</f>
        <v>Obras Públicas</v>
      </c>
      <c r="Q83" s="917"/>
      <c r="R83" s="917"/>
      <c r="S83" s="917"/>
      <c r="T83" s="917"/>
      <c r="U83" s="917"/>
      <c r="V83" s="917"/>
      <c r="W83" s="917"/>
      <c r="X83" s="917"/>
      <c r="Y83" s="917"/>
      <c r="Z83" s="917"/>
      <c r="AA83" s="917"/>
      <c r="AB83" s="917"/>
      <c r="AC83" s="917"/>
      <c r="AD83" s="918">
        <v>1</v>
      </c>
      <c r="AE83" s="918"/>
      <c r="AF83" s="918"/>
      <c r="AG83" s="919">
        <v>1</v>
      </c>
      <c r="AH83" s="919"/>
      <c r="AI83" s="919"/>
      <c r="AJ83" s="919"/>
      <c r="AK83" s="920">
        <f>+'[1]NómPlantilla (4)ok'!T89</f>
        <v>11926.3334</v>
      </c>
      <c r="AL83" s="920"/>
      <c r="AM83" s="920"/>
      <c r="AN83" s="920"/>
      <c r="AO83" s="920"/>
      <c r="AP83" s="920"/>
      <c r="AQ83" s="921">
        <f>AG83*AK83*12</f>
        <v>143116.00079999998</v>
      </c>
      <c r="AR83" s="921"/>
      <c r="AS83" s="921"/>
      <c r="AT83" s="921"/>
      <c r="AU83" s="921"/>
      <c r="AV83" s="921"/>
      <c r="AW83" s="921"/>
      <c r="AX83" s="921"/>
      <c r="AY83" s="922">
        <v>0</v>
      </c>
      <c r="AZ83" s="923"/>
      <c r="BA83" s="923"/>
      <c r="BB83" s="923"/>
      <c r="BC83" s="923"/>
      <c r="BD83" s="923"/>
      <c r="BE83" s="923"/>
      <c r="BF83" s="924"/>
      <c r="BG83" s="925">
        <f t="shared" si="6"/>
        <v>1960.4974586245667</v>
      </c>
      <c r="BH83" s="925"/>
      <c r="BI83" s="925"/>
      <c r="BJ83" s="925"/>
      <c r="BK83" s="925"/>
      <c r="BL83" s="925"/>
      <c r="BM83" s="925"/>
      <c r="BN83" s="925"/>
      <c r="BO83" s="925">
        <f t="shared" si="7"/>
        <v>19604.974586245669</v>
      </c>
      <c r="BP83" s="925"/>
      <c r="BQ83" s="925"/>
      <c r="BR83" s="925"/>
      <c r="BS83" s="925"/>
      <c r="BT83" s="925"/>
      <c r="BU83" s="925"/>
      <c r="BV83" s="925"/>
      <c r="BW83" s="925">
        <v>0</v>
      </c>
      <c r="BX83" s="925"/>
      <c r="BY83" s="925"/>
      <c r="BZ83" s="925"/>
      <c r="CA83" s="925"/>
      <c r="CB83" s="925"/>
      <c r="CC83" s="925"/>
      <c r="CD83" s="925"/>
      <c r="CE83" s="925">
        <v>0</v>
      </c>
      <c r="CF83" s="925"/>
      <c r="CG83" s="925"/>
      <c r="CH83" s="925"/>
      <c r="CI83" s="925"/>
      <c r="CJ83" s="925"/>
      <c r="CK83" s="925"/>
      <c r="CL83" s="925"/>
      <c r="CM83" s="925"/>
      <c r="CN83" s="925">
        <v>0</v>
      </c>
      <c r="CO83" s="925"/>
      <c r="CP83" s="925"/>
      <c r="CQ83" s="925"/>
      <c r="CR83" s="925"/>
      <c r="CS83" s="925"/>
      <c r="CT83" s="925"/>
      <c r="CU83" s="925"/>
      <c r="CV83" s="921">
        <f>SUM(AQ83:CU83)</f>
        <v>164681.47284487021</v>
      </c>
      <c r="CW83" s="921"/>
      <c r="CX83" s="921"/>
      <c r="CY83" s="921"/>
      <c r="CZ83" s="921"/>
      <c r="DA83" s="921"/>
      <c r="DB83" s="921"/>
      <c r="DC83" s="921"/>
      <c r="DD83" s="921"/>
      <c r="DE83" s="926"/>
    </row>
    <row r="84" spans="1:109" s="3" customFormat="1" ht="23.25" customHeight="1" x14ac:dyDescent="0.2">
      <c r="A84" s="914" t="str">
        <f>+'[1]NómPlantilla (4)ok'!E90</f>
        <v>Secretaria</v>
      </c>
      <c r="B84" s="915"/>
      <c r="C84" s="915"/>
      <c r="D84" s="915"/>
      <c r="E84" s="915"/>
      <c r="F84" s="915"/>
      <c r="G84" s="915"/>
      <c r="H84" s="915"/>
      <c r="I84" s="915"/>
      <c r="J84" s="915"/>
      <c r="K84" s="915"/>
      <c r="L84" s="915"/>
      <c r="M84" s="915"/>
      <c r="N84" s="915"/>
      <c r="O84" s="916"/>
      <c r="P84" s="917" t="str">
        <f>+'[1]NómPlantilla (4)ok'!F90</f>
        <v>Obras Públicas</v>
      </c>
      <c r="Q84" s="917"/>
      <c r="R84" s="917"/>
      <c r="S84" s="917"/>
      <c r="T84" s="917"/>
      <c r="U84" s="917"/>
      <c r="V84" s="917"/>
      <c r="W84" s="917"/>
      <c r="X84" s="917"/>
      <c r="Y84" s="917"/>
      <c r="Z84" s="917"/>
      <c r="AA84" s="917"/>
      <c r="AB84" s="917"/>
      <c r="AC84" s="917"/>
      <c r="AD84" s="918">
        <v>1</v>
      </c>
      <c r="AE84" s="918"/>
      <c r="AF84" s="918"/>
      <c r="AG84" s="919">
        <v>1</v>
      </c>
      <c r="AH84" s="919"/>
      <c r="AI84" s="919"/>
      <c r="AJ84" s="919"/>
      <c r="AK84" s="920">
        <f>+'[1]NómPlantilla (4)ok'!T90</f>
        <v>12928.166799999999</v>
      </c>
      <c r="AL84" s="920"/>
      <c r="AM84" s="920"/>
      <c r="AN84" s="920"/>
      <c r="AO84" s="920"/>
      <c r="AP84" s="920"/>
      <c r="AQ84" s="921">
        <f t="shared" si="4"/>
        <v>155138.00159999999</v>
      </c>
      <c r="AR84" s="921"/>
      <c r="AS84" s="921"/>
      <c r="AT84" s="921"/>
      <c r="AU84" s="921"/>
      <c r="AV84" s="921"/>
      <c r="AW84" s="921"/>
      <c r="AX84" s="921"/>
      <c r="AY84" s="922">
        <v>0</v>
      </c>
      <c r="AZ84" s="923"/>
      <c r="BA84" s="923"/>
      <c r="BB84" s="923"/>
      <c r="BC84" s="923"/>
      <c r="BD84" s="923"/>
      <c r="BE84" s="923"/>
      <c r="BF84" s="924"/>
      <c r="BG84" s="925">
        <f t="shared" si="6"/>
        <v>2125.1827620444096</v>
      </c>
      <c r="BH84" s="925"/>
      <c r="BI84" s="925"/>
      <c r="BJ84" s="925"/>
      <c r="BK84" s="925"/>
      <c r="BL84" s="925"/>
      <c r="BM84" s="925"/>
      <c r="BN84" s="925"/>
      <c r="BO84" s="925">
        <f t="shared" si="7"/>
        <v>21251.827620444099</v>
      </c>
      <c r="BP84" s="925"/>
      <c r="BQ84" s="925"/>
      <c r="BR84" s="925"/>
      <c r="BS84" s="925"/>
      <c r="BT84" s="925"/>
      <c r="BU84" s="925"/>
      <c r="BV84" s="925"/>
      <c r="BW84" s="925">
        <v>0</v>
      </c>
      <c r="BX84" s="925"/>
      <c r="BY84" s="925"/>
      <c r="BZ84" s="925"/>
      <c r="CA84" s="925"/>
      <c r="CB84" s="925"/>
      <c r="CC84" s="925"/>
      <c r="CD84" s="925"/>
      <c r="CE84" s="925">
        <v>0</v>
      </c>
      <c r="CF84" s="925"/>
      <c r="CG84" s="925"/>
      <c r="CH84" s="925"/>
      <c r="CI84" s="925"/>
      <c r="CJ84" s="925"/>
      <c r="CK84" s="925"/>
      <c r="CL84" s="925"/>
      <c r="CM84" s="925"/>
      <c r="CN84" s="925">
        <v>0</v>
      </c>
      <c r="CO84" s="925"/>
      <c r="CP84" s="925"/>
      <c r="CQ84" s="925"/>
      <c r="CR84" s="925"/>
      <c r="CS84" s="925"/>
      <c r="CT84" s="925"/>
      <c r="CU84" s="925"/>
      <c r="CV84" s="921">
        <f t="shared" si="5"/>
        <v>178515.0119824885</v>
      </c>
      <c r="CW84" s="921"/>
      <c r="CX84" s="921"/>
      <c r="CY84" s="921"/>
      <c r="CZ84" s="921"/>
      <c r="DA84" s="921"/>
      <c r="DB84" s="921"/>
      <c r="DC84" s="921"/>
      <c r="DD84" s="921"/>
      <c r="DE84" s="926"/>
    </row>
    <row r="85" spans="1:109" s="3" customFormat="1" ht="23.25" customHeight="1" x14ac:dyDescent="0.2">
      <c r="A85" s="914" t="str">
        <f>+'[1]NómPlantilla (4)ok'!E91</f>
        <v>Operador A</v>
      </c>
      <c r="B85" s="915"/>
      <c r="C85" s="915"/>
      <c r="D85" s="915"/>
      <c r="E85" s="915"/>
      <c r="F85" s="915"/>
      <c r="G85" s="915"/>
      <c r="H85" s="915"/>
      <c r="I85" s="915"/>
      <c r="J85" s="915"/>
      <c r="K85" s="915"/>
      <c r="L85" s="915"/>
      <c r="M85" s="915"/>
      <c r="N85" s="915"/>
      <c r="O85" s="916"/>
      <c r="P85" s="917" t="str">
        <f>+'[1]NómPlantilla (4)ok'!F91</f>
        <v>Obras Públicas</v>
      </c>
      <c r="Q85" s="917"/>
      <c r="R85" s="917"/>
      <c r="S85" s="917"/>
      <c r="T85" s="917"/>
      <c r="U85" s="917"/>
      <c r="V85" s="917"/>
      <c r="W85" s="917"/>
      <c r="X85" s="917"/>
      <c r="Y85" s="917"/>
      <c r="Z85" s="917"/>
      <c r="AA85" s="917"/>
      <c r="AB85" s="917"/>
      <c r="AC85" s="917"/>
      <c r="AD85" s="918">
        <v>1</v>
      </c>
      <c r="AE85" s="918"/>
      <c r="AF85" s="918"/>
      <c r="AG85" s="919">
        <v>1</v>
      </c>
      <c r="AH85" s="919"/>
      <c r="AI85" s="919"/>
      <c r="AJ85" s="919"/>
      <c r="AK85" s="920">
        <f>+'[1]NómPlantilla (4)ok'!T91</f>
        <v>10838.5834</v>
      </c>
      <c r="AL85" s="920"/>
      <c r="AM85" s="920"/>
      <c r="AN85" s="920"/>
      <c r="AO85" s="920"/>
      <c r="AP85" s="920"/>
      <c r="AQ85" s="921">
        <f t="shared" si="4"/>
        <v>130063.00079999999</v>
      </c>
      <c r="AR85" s="921"/>
      <c r="AS85" s="921"/>
      <c r="AT85" s="921"/>
      <c r="AU85" s="921"/>
      <c r="AV85" s="921"/>
      <c r="AW85" s="921"/>
      <c r="AX85" s="921"/>
      <c r="AY85" s="922">
        <v>0</v>
      </c>
      <c r="AZ85" s="923"/>
      <c r="BA85" s="923"/>
      <c r="BB85" s="923"/>
      <c r="BC85" s="923"/>
      <c r="BD85" s="923"/>
      <c r="BE85" s="923"/>
      <c r="BF85" s="924"/>
      <c r="BG85" s="925">
        <f t="shared" si="6"/>
        <v>1781.6888475372</v>
      </c>
      <c r="BH85" s="925"/>
      <c r="BI85" s="925"/>
      <c r="BJ85" s="925"/>
      <c r="BK85" s="925"/>
      <c r="BL85" s="925"/>
      <c r="BM85" s="925"/>
      <c r="BN85" s="925"/>
      <c r="BO85" s="925">
        <f t="shared" si="7"/>
        <v>17816.888475371998</v>
      </c>
      <c r="BP85" s="925"/>
      <c r="BQ85" s="925"/>
      <c r="BR85" s="925"/>
      <c r="BS85" s="925"/>
      <c r="BT85" s="925"/>
      <c r="BU85" s="925"/>
      <c r="BV85" s="925"/>
      <c r="BW85" s="925">
        <v>0</v>
      </c>
      <c r="BX85" s="925"/>
      <c r="BY85" s="925"/>
      <c r="BZ85" s="925"/>
      <c r="CA85" s="925"/>
      <c r="CB85" s="925"/>
      <c r="CC85" s="925"/>
      <c r="CD85" s="925"/>
      <c r="CE85" s="925">
        <v>0</v>
      </c>
      <c r="CF85" s="925"/>
      <c r="CG85" s="925"/>
      <c r="CH85" s="925"/>
      <c r="CI85" s="925"/>
      <c r="CJ85" s="925"/>
      <c r="CK85" s="925"/>
      <c r="CL85" s="925"/>
      <c r="CM85" s="925"/>
      <c r="CN85" s="925">
        <v>0</v>
      </c>
      <c r="CO85" s="925"/>
      <c r="CP85" s="925"/>
      <c r="CQ85" s="925"/>
      <c r="CR85" s="925"/>
      <c r="CS85" s="925"/>
      <c r="CT85" s="925"/>
      <c r="CU85" s="925"/>
      <c r="CV85" s="921">
        <f t="shared" si="5"/>
        <v>149661.57812290918</v>
      </c>
      <c r="CW85" s="921"/>
      <c r="CX85" s="921"/>
      <c r="CY85" s="921"/>
      <c r="CZ85" s="921"/>
      <c r="DA85" s="921"/>
      <c r="DB85" s="921"/>
      <c r="DC85" s="921"/>
      <c r="DD85" s="921"/>
      <c r="DE85" s="926"/>
    </row>
    <row r="86" spans="1:109" s="3" customFormat="1" ht="23.25" customHeight="1" x14ac:dyDescent="0.2">
      <c r="A86" s="914" t="str">
        <f>+'[1]NómPlantilla (4)ok'!E92</f>
        <v>Empedrador</v>
      </c>
      <c r="B86" s="915"/>
      <c r="C86" s="915"/>
      <c r="D86" s="915"/>
      <c r="E86" s="915"/>
      <c r="F86" s="915"/>
      <c r="G86" s="915"/>
      <c r="H86" s="915"/>
      <c r="I86" s="915"/>
      <c r="J86" s="915"/>
      <c r="K86" s="915"/>
      <c r="L86" s="915"/>
      <c r="M86" s="915"/>
      <c r="N86" s="915"/>
      <c r="O86" s="916"/>
      <c r="P86" s="917" t="str">
        <f>+'[1]NómPlantilla (4)ok'!F92</f>
        <v>Obras Públicas</v>
      </c>
      <c r="Q86" s="917"/>
      <c r="R86" s="917"/>
      <c r="S86" s="917"/>
      <c r="T86" s="917"/>
      <c r="U86" s="917"/>
      <c r="V86" s="917"/>
      <c r="W86" s="917"/>
      <c r="X86" s="917"/>
      <c r="Y86" s="917"/>
      <c r="Z86" s="917"/>
      <c r="AA86" s="917"/>
      <c r="AB86" s="917"/>
      <c r="AC86" s="917"/>
      <c r="AD86" s="918">
        <v>1</v>
      </c>
      <c r="AE86" s="918"/>
      <c r="AF86" s="918"/>
      <c r="AG86" s="919">
        <v>1</v>
      </c>
      <c r="AH86" s="919"/>
      <c r="AI86" s="919"/>
      <c r="AJ86" s="919"/>
      <c r="AK86" s="920">
        <f>+'[1]NómPlantilla (4)ok'!T92</f>
        <v>9932.9167999999991</v>
      </c>
      <c r="AL86" s="920"/>
      <c r="AM86" s="920"/>
      <c r="AN86" s="920"/>
      <c r="AO86" s="920"/>
      <c r="AP86" s="920"/>
      <c r="AQ86" s="946">
        <f t="shared" si="4"/>
        <v>119195.00159999999</v>
      </c>
      <c r="AR86" s="946"/>
      <c r="AS86" s="946"/>
      <c r="AT86" s="946"/>
      <c r="AU86" s="946"/>
      <c r="AV86" s="946"/>
      <c r="AW86" s="946"/>
      <c r="AX86" s="946"/>
      <c r="AY86" s="922">
        <v>0</v>
      </c>
      <c r="AZ86" s="923"/>
      <c r="BA86" s="923"/>
      <c r="BB86" s="923"/>
      <c r="BC86" s="923"/>
      <c r="BD86" s="923"/>
      <c r="BE86" s="923"/>
      <c r="BF86" s="924"/>
      <c r="BG86" s="925">
        <f t="shared" si="6"/>
        <v>1632.811819861523</v>
      </c>
      <c r="BH86" s="925"/>
      <c r="BI86" s="925"/>
      <c r="BJ86" s="925"/>
      <c r="BK86" s="925"/>
      <c r="BL86" s="925"/>
      <c r="BM86" s="925"/>
      <c r="BN86" s="925"/>
      <c r="BO86" s="925">
        <f t="shared" si="7"/>
        <v>16328.11819861523</v>
      </c>
      <c r="BP86" s="925"/>
      <c r="BQ86" s="925"/>
      <c r="BR86" s="925"/>
      <c r="BS86" s="925"/>
      <c r="BT86" s="925"/>
      <c r="BU86" s="925"/>
      <c r="BV86" s="925"/>
      <c r="BW86" s="948">
        <v>0</v>
      </c>
      <c r="BX86" s="948"/>
      <c r="BY86" s="948"/>
      <c r="BZ86" s="948"/>
      <c r="CA86" s="948"/>
      <c r="CB86" s="948"/>
      <c r="CC86" s="948"/>
      <c r="CD86" s="948"/>
      <c r="CE86" s="948">
        <v>0</v>
      </c>
      <c r="CF86" s="948"/>
      <c r="CG86" s="948"/>
      <c r="CH86" s="948"/>
      <c r="CI86" s="948"/>
      <c r="CJ86" s="948"/>
      <c r="CK86" s="948"/>
      <c r="CL86" s="948"/>
      <c r="CM86" s="948"/>
      <c r="CN86" s="948">
        <v>0</v>
      </c>
      <c r="CO86" s="948"/>
      <c r="CP86" s="948"/>
      <c r="CQ86" s="948"/>
      <c r="CR86" s="948"/>
      <c r="CS86" s="948"/>
      <c r="CT86" s="948"/>
      <c r="CU86" s="948"/>
      <c r="CV86" s="946">
        <f t="shared" si="5"/>
        <v>137155.93161847675</v>
      </c>
      <c r="CW86" s="946"/>
      <c r="CX86" s="946"/>
      <c r="CY86" s="946"/>
      <c r="CZ86" s="946"/>
      <c r="DA86" s="946"/>
      <c r="DB86" s="946"/>
      <c r="DC86" s="946"/>
      <c r="DD86" s="946"/>
      <c r="DE86" s="947"/>
    </row>
    <row r="87" spans="1:109" s="3" customFormat="1" ht="23.25" customHeight="1" x14ac:dyDescent="0.2">
      <c r="A87" s="914" t="str">
        <f>+'[1]NómPlantilla (4)ok'!E93</f>
        <v>Albañil</v>
      </c>
      <c r="B87" s="915"/>
      <c r="C87" s="915"/>
      <c r="D87" s="915"/>
      <c r="E87" s="915"/>
      <c r="F87" s="915"/>
      <c r="G87" s="915"/>
      <c r="H87" s="915"/>
      <c r="I87" s="915"/>
      <c r="J87" s="915"/>
      <c r="K87" s="915"/>
      <c r="L87" s="915"/>
      <c r="M87" s="915"/>
      <c r="N87" s="915"/>
      <c r="O87" s="916"/>
      <c r="P87" s="917" t="str">
        <f>+'[1]NómPlantilla (4)ok'!F93</f>
        <v>Obras Públicas</v>
      </c>
      <c r="Q87" s="917"/>
      <c r="R87" s="917"/>
      <c r="S87" s="917"/>
      <c r="T87" s="917"/>
      <c r="U87" s="917"/>
      <c r="V87" s="917"/>
      <c r="W87" s="917"/>
      <c r="X87" s="917"/>
      <c r="Y87" s="917"/>
      <c r="Z87" s="917"/>
      <c r="AA87" s="917"/>
      <c r="AB87" s="917"/>
      <c r="AC87" s="917"/>
      <c r="AD87" s="918">
        <v>1</v>
      </c>
      <c r="AE87" s="918"/>
      <c r="AF87" s="918"/>
      <c r="AG87" s="919">
        <v>1</v>
      </c>
      <c r="AH87" s="919"/>
      <c r="AI87" s="919"/>
      <c r="AJ87" s="919"/>
      <c r="AK87" s="920">
        <f>+'[1]NómPlantilla (4)ok'!T93</f>
        <v>9932.9167999999991</v>
      </c>
      <c r="AL87" s="920"/>
      <c r="AM87" s="920"/>
      <c r="AN87" s="920"/>
      <c r="AO87" s="920"/>
      <c r="AP87" s="920"/>
      <c r="AQ87" s="921">
        <f t="shared" si="4"/>
        <v>119195.00159999999</v>
      </c>
      <c r="AR87" s="921"/>
      <c r="AS87" s="921"/>
      <c r="AT87" s="921"/>
      <c r="AU87" s="921"/>
      <c r="AV87" s="921"/>
      <c r="AW87" s="921"/>
      <c r="AX87" s="921"/>
      <c r="AY87" s="922">
        <v>0</v>
      </c>
      <c r="AZ87" s="923"/>
      <c r="BA87" s="923"/>
      <c r="BB87" s="923"/>
      <c r="BC87" s="923"/>
      <c r="BD87" s="923"/>
      <c r="BE87" s="923"/>
      <c r="BF87" s="924"/>
      <c r="BG87" s="925">
        <f t="shared" si="6"/>
        <v>1632.811819861523</v>
      </c>
      <c r="BH87" s="925"/>
      <c r="BI87" s="925"/>
      <c r="BJ87" s="925"/>
      <c r="BK87" s="925"/>
      <c r="BL87" s="925"/>
      <c r="BM87" s="925"/>
      <c r="BN87" s="925"/>
      <c r="BO87" s="925">
        <f t="shared" si="7"/>
        <v>16328.11819861523</v>
      </c>
      <c r="BP87" s="925"/>
      <c r="BQ87" s="925"/>
      <c r="BR87" s="925"/>
      <c r="BS87" s="925"/>
      <c r="BT87" s="925"/>
      <c r="BU87" s="925"/>
      <c r="BV87" s="925"/>
      <c r="BW87" s="925">
        <v>0</v>
      </c>
      <c r="BX87" s="925"/>
      <c r="BY87" s="925"/>
      <c r="BZ87" s="925"/>
      <c r="CA87" s="925"/>
      <c r="CB87" s="925"/>
      <c r="CC87" s="925"/>
      <c r="CD87" s="925"/>
      <c r="CE87" s="925">
        <v>0</v>
      </c>
      <c r="CF87" s="925"/>
      <c r="CG87" s="925"/>
      <c r="CH87" s="925"/>
      <c r="CI87" s="925"/>
      <c r="CJ87" s="925"/>
      <c r="CK87" s="925"/>
      <c r="CL87" s="925"/>
      <c r="CM87" s="925"/>
      <c r="CN87" s="925">
        <v>0</v>
      </c>
      <c r="CO87" s="925"/>
      <c r="CP87" s="925"/>
      <c r="CQ87" s="925"/>
      <c r="CR87" s="925"/>
      <c r="CS87" s="925"/>
      <c r="CT87" s="925"/>
      <c r="CU87" s="925"/>
      <c r="CV87" s="921">
        <f t="shared" si="5"/>
        <v>137155.93161847675</v>
      </c>
      <c r="CW87" s="921"/>
      <c r="CX87" s="921"/>
      <c r="CY87" s="921"/>
      <c r="CZ87" s="921"/>
      <c r="DA87" s="921"/>
      <c r="DB87" s="921"/>
      <c r="DC87" s="921"/>
      <c r="DD87" s="921"/>
      <c r="DE87" s="926"/>
    </row>
    <row r="88" spans="1:109" s="3" customFormat="1" ht="23.25" customHeight="1" x14ac:dyDescent="0.2">
      <c r="A88" s="914" t="str">
        <f>+'[1]NómPlantilla (4)ok'!E94</f>
        <v>Albañil</v>
      </c>
      <c r="B88" s="915"/>
      <c r="C88" s="915"/>
      <c r="D88" s="915"/>
      <c r="E88" s="915"/>
      <c r="F88" s="915"/>
      <c r="G88" s="915"/>
      <c r="H88" s="915"/>
      <c r="I88" s="915"/>
      <c r="J88" s="915"/>
      <c r="K88" s="915"/>
      <c r="L88" s="915"/>
      <c r="M88" s="915"/>
      <c r="N88" s="915"/>
      <c r="O88" s="916"/>
      <c r="P88" s="917" t="str">
        <f>+'[1]NómPlantilla (4)ok'!F94</f>
        <v>Obras Públicas</v>
      </c>
      <c r="Q88" s="917"/>
      <c r="R88" s="917"/>
      <c r="S88" s="917"/>
      <c r="T88" s="917"/>
      <c r="U88" s="917"/>
      <c r="V88" s="917"/>
      <c r="W88" s="917"/>
      <c r="X88" s="917"/>
      <c r="Y88" s="917"/>
      <c r="Z88" s="917"/>
      <c r="AA88" s="917"/>
      <c r="AB88" s="917"/>
      <c r="AC88" s="917"/>
      <c r="AD88" s="918">
        <v>1</v>
      </c>
      <c r="AE88" s="918"/>
      <c r="AF88" s="918"/>
      <c r="AG88" s="919">
        <v>1</v>
      </c>
      <c r="AH88" s="919"/>
      <c r="AI88" s="919"/>
      <c r="AJ88" s="919"/>
      <c r="AK88" s="920">
        <f>+'[1]NómPlantilla (4)ok'!T94</f>
        <v>9932.9167999999991</v>
      </c>
      <c r="AL88" s="920"/>
      <c r="AM88" s="920"/>
      <c r="AN88" s="920"/>
      <c r="AO88" s="920"/>
      <c r="AP88" s="920"/>
      <c r="AQ88" s="921">
        <f t="shared" si="4"/>
        <v>119195.00159999999</v>
      </c>
      <c r="AR88" s="921"/>
      <c r="AS88" s="921"/>
      <c r="AT88" s="921"/>
      <c r="AU88" s="921"/>
      <c r="AV88" s="921"/>
      <c r="AW88" s="921"/>
      <c r="AX88" s="921"/>
      <c r="AY88" s="922">
        <v>0</v>
      </c>
      <c r="AZ88" s="923"/>
      <c r="BA88" s="923"/>
      <c r="BB88" s="923"/>
      <c r="BC88" s="923"/>
      <c r="BD88" s="923"/>
      <c r="BE88" s="923"/>
      <c r="BF88" s="924"/>
      <c r="BG88" s="925">
        <f t="shared" si="6"/>
        <v>1632.811819861523</v>
      </c>
      <c r="BH88" s="925"/>
      <c r="BI88" s="925"/>
      <c r="BJ88" s="925"/>
      <c r="BK88" s="925"/>
      <c r="BL88" s="925"/>
      <c r="BM88" s="925"/>
      <c r="BN88" s="925"/>
      <c r="BO88" s="925">
        <f t="shared" si="7"/>
        <v>16328.11819861523</v>
      </c>
      <c r="BP88" s="925"/>
      <c r="BQ88" s="925"/>
      <c r="BR88" s="925"/>
      <c r="BS88" s="925"/>
      <c r="BT88" s="925"/>
      <c r="BU88" s="925"/>
      <c r="BV88" s="925"/>
      <c r="BW88" s="925">
        <v>0</v>
      </c>
      <c r="BX88" s="925"/>
      <c r="BY88" s="925"/>
      <c r="BZ88" s="925"/>
      <c r="CA88" s="925"/>
      <c r="CB88" s="925"/>
      <c r="CC88" s="925"/>
      <c r="CD88" s="925"/>
      <c r="CE88" s="925">
        <v>0</v>
      </c>
      <c r="CF88" s="925"/>
      <c r="CG88" s="925"/>
      <c r="CH88" s="925"/>
      <c r="CI88" s="925"/>
      <c r="CJ88" s="925"/>
      <c r="CK88" s="925"/>
      <c r="CL88" s="925"/>
      <c r="CM88" s="925"/>
      <c r="CN88" s="925">
        <v>0</v>
      </c>
      <c r="CO88" s="925"/>
      <c r="CP88" s="925"/>
      <c r="CQ88" s="925"/>
      <c r="CR88" s="925"/>
      <c r="CS88" s="925"/>
      <c r="CT88" s="925"/>
      <c r="CU88" s="925"/>
      <c r="CV88" s="921">
        <f t="shared" si="5"/>
        <v>137155.93161847675</v>
      </c>
      <c r="CW88" s="921"/>
      <c r="CX88" s="921"/>
      <c r="CY88" s="921"/>
      <c r="CZ88" s="921"/>
      <c r="DA88" s="921"/>
      <c r="DB88" s="921"/>
      <c r="DC88" s="921"/>
      <c r="DD88" s="921"/>
      <c r="DE88" s="926"/>
    </row>
    <row r="89" spans="1:109" s="3" customFormat="1" ht="23.25" customHeight="1" x14ac:dyDescent="0.2">
      <c r="A89" s="914" t="str">
        <f>+'[1]NómPlantilla (4)ok'!E95</f>
        <v>Operador B</v>
      </c>
      <c r="B89" s="915"/>
      <c r="C89" s="915"/>
      <c r="D89" s="915"/>
      <c r="E89" s="915"/>
      <c r="F89" s="915"/>
      <c r="G89" s="915"/>
      <c r="H89" s="915"/>
      <c r="I89" s="915"/>
      <c r="J89" s="915"/>
      <c r="K89" s="915"/>
      <c r="L89" s="915"/>
      <c r="M89" s="915"/>
      <c r="N89" s="915"/>
      <c r="O89" s="916"/>
      <c r="P89" s="917" t="str">
        <f>+'[1]NómPlantilla (4)ok'!F95</f>
        <v>Obras Públicas</v>
      </c>
      <c r="Q89" s="917"/>
      <c r="R89" s="917"/>
      <c r="S89" s="917"/>
      <c r="T89" s="917"/>
      <c r="U89" s="917"/>
      <c r="V89" s="917"/>
      <c r="W89" s="917"/>
      <c r="X89" s="917"/>
      <c r="Y89" s="917"/>
      <c r="Z89" s="917"/>
      <c r="AA89" s="917"/>
      <c r="AB89" s="917"/>
      <c r="AC89" s="917"/>
      <c r="AD89" s="918">
        <v>1</v>
      </c>
      <c r="AE89" s="918"/>
      <c r="AF89" s="918"/>
      <c r="AG89" s="919">
        <v>1</v>
      </c>
      <c r="AH89" s="919"/>
      <c r="AI89" s="919"/>
      <c r="AJ89" s="919"/>
      <c r="AK89" s="920">
        <f>+'[1]NómPlantilla (4)ok'!T95</f>
        <v>10339.416799999999</v>
      </c>
      <c r="AL89" s="920"/>
      <c r="AM89" s="920"/>
      <c r="AN89" s="920"/>
      <c r="AO89" s="920"/>
      <c r="AP89" s="920"/>
      <c r="AQ89" s="921">
        <f t="shared" ref="AQ89:AQ97" si="8">AG89*AK89*12</f>
        <v>124073.00159999999</v>
      </c>
      <c r="AR89" s="921"/>
      <c r="AS89" s="921"/>
      <c r="AT89" s="921"/>
      <c r="AU89" s="921"/>
      <c r="AV89" s="921"/>
      <c r="AW89" s="921"/>
      <c r="AX89" s="921"/>
      <c r="AY89" s="922">
        <v>0</v>
      </c>
      <c r="AZ89" s="923"/>
      <c r="BA89" s="923"/>
      <c r="BB89" s="923"/>
      <c r="BC89" s="923"/>
      <c r="BD89" s="923"/>
      <c r="BE89" s="923"/>
      <c r="BF89" s="924"/>
      <c r="BG89" s="925">
        <f t="shared" si="6"/>
        <v>1699.6338841290612</v>
      </c>
      <c r="BH89" s="925"/>
      <c r="BI89" s="925"/>
      <c r="BJ89" s="925"/>
      <c r="BK89" s="925"/>
      <c r="BL89" s="925"/>
      <c r="BM89" s="925"/>
      <c r="BN89" s="925"/>
      <c r="BO89" s="925">
        <f t="shared" si="7"/>
        <v>16996.33884129061</v>
      </c>
      <c r="BP89" s="925"/>
      <c r="BQ89" s="925"/>
      <c r="BR89" s="925"/>
      <c r="BS89" s="925"/>
      <c r="BT89" s="925"/>
      <c r="BU89" s="925"/>
      <c r="BV89" s="925"/>
      <c r="BW89" s="925">
        <v>0</v>
      </c>
      <c r="BX89" s="925"/>
      <c r="BY89" s="925"/>
      <c r="BZ89" s="925"/>
      <c r="CA89" s="925"/>
      <c r="CB89" s="925"/>
      <c r="CC89" s="925"/>
      <c r="CD89" s="925"/>
      <c r="CE89" s="925">
        <v>0</v>
      </c>
      <c r="CF89" s="925"/>
      <c r="CG89" s="925"/>
      <c r="CH89" s="925"/>
      <c r="CI89" s="925"/>
      <c r="CJ89" s="925"/>
      <c r="CK89" s="925"/>
      <c r="CL89" s="925"/>
      <c r="CM89" s="925"/>
      <c r="CN89" s="925">
        <v>0</v>
      </c>
      <c r="CO89" s="925"/>
      <c r="CP89" s="925"/>
      <c r="CQ89" s="925"/>
      <c r="CR89" s="925"/>
      <c r="CS89" s="925"/>
      <c r="CT89" s="925"/>
      <c r="CU89" s="925"/>
      <c r="CV89" s="921">
        <f t="shared" ref="CV89:CV97" si="9">SUM(AQ89:CU89)</f>
        <v>142768.97432541967</v>
      </c>
      <c r="CW89" s="921"/>
      <c r="CX89" s="921"/>
      <c r="CY89" s="921"/>
      <c r="CZ89" s="921"/>
      <c r="DA89" s="921"/>
      <c r="DB89" s="921"/>
      <c r="DC89" s="921"/>
      <c r="DD89" s="921"/>
      <c r="DE89" s="926"/>
    </row>
    <row r="90" spans="1:109" s="3" customFormat="1" ht="23.25" customHeight="1" x14ac:dyDescent="0.2">
      <c r="A90" s="914" t="str">
        <f>+'[1]NómPlantilla (4)ok'!E96</f>
        <v>Operador C</v>
      </c>
      <c r="B90" s="915"/>
      <c r="C90" s="915"/>
      <c r="D90" s="915"/>
      <c r="E90" s="915"/>
      <c r="F90" s="915"/>
      <c r="G90" s="915"/>
      <c r="H90" s="915"/>
      <c r="I90" s="915"/>
      <c r="J90" s="915"/>
      <c r="K90" s="915"/>
      <c r="L90" s="915"/>
      <c r="M90" s="915"/>
      <c r="N90" s="915"/>
      <c r="O90" s="916"/>
      <c r="P90" s="917" t="str">
        <f>+'[1]NómPlantilla (4)ok'!F96</f>
        <v>Obras Públicas</v>
      </c>
      <c r="Q90" s="917"/>
      <c r="R90" s="917"/>
      <c r="S90" s="917"/>
      <c r="T90" s="917"/>
      <c r="U90" s="917"/>
      <c r="V90" s="917"/>
      <c r="W90" s="917"/>
      <c r="X90" s="917"/>
      <c r="Y90" s="917"/>
      <c r="Z90" s="917"/>
      <c r="AA90" s="917"/>
      <c r="AB90" s="917"/>
      <c r="AC90" s="917"/>
      <c r="AD90" s="918">
        <v>1</v>
      </c>
      <c r="AE90" s="918"/>
      <c r="AF90" s="918"/>
      <c r="AG90" s="919">
        <v>1</v>
      </c>
      <c r="AH90" s="919"/>
      <c r="AI90" s="919"/>
      <c r="AJ90" s="919"/>
      <c r="AK90" s="920">
        <f>+'[1]NómPlantilla (4)ok'!T96</f>
        <v>9900.4167999999991</v>
      </c>
      <c r="AL90" s="920"/>
      <c r="AM90" s="920"/>
      <c r="AN90" s="920"/>
      <c r="AO90" s="920"/>
      <c r="AP90" s="920"/>
      <c r="AQ90" s="921">
        <f t="shared" si="8"/>
        <v>118805.00159999999</v>
      </c>
      <c r="AR90" s="921"/>
      <c r="AS90" s="921"/>
      <c r="AT90" s="921"/>
      <c r="AU90" s="921"/>
      <c r="AV90" s="921"/>
      <c r="AW90" s="921"/>
      <c r="AX90" s="921"/>
      <c r="AY90" s="922">
        <v>0</v>
      </c>
      <c r="AZ90" s="923"/>
      <c r="BA90" s="923"/>
      <c r="BB90" s="923"/>
      <c r="BC90" s="923"/>
      <c r="BD90" s="923"/>
      <c r="BE90" s="923"/>
      <c r="BF90" s="924"/>
      <c r="BG90" s="925">
        <f t="shared" si="6"/>
        <v>1627.4693423985584</v>
      </c>
      <c r="BH90" s="925"/>
      <c r="BI90" s="925"/>
      <c r="BJ90" s="925"/>
      <c r="BK90" s="925"/>
      <c r="BL90" s="925"/>
      <c r="BM90" s="925"/>
      <c r="BN90" s="925"/>
      <c r="BO90" s="925">
        <f t="shared" si="7"/>
        <v>16274.693423985585</v>
      </c>
      <c r="BP90" s="925"/>
      <c r="BQ90" s="925"/>
      <c r="BR90" s="925"/>
      <c r="BS90" s="925"/>
      <c r="BT90" s="925"/>
      <c r="BU90" s="925"/>
      <c r="BV90" s="925"/>
      <c r="BW90" s="925">
        <v>0</v>
      </c>
      <c r="BX90" s="925"/>
      <c r="BY90" s="925"/>
      <c r="BZ90" s="925"/>
      <c r="CA90" s="925"/>
      <c r="CB90" s="925"/>
      <c r="CC90" s="925"/>
      <c r="CD90" s="925"/>
      <c r="CE90" s="925">
        <v>0</v>
      </c>
      <c r="CF90" s="925"/>
      <c r="CG90" s="925"/>
      <c r="CH90" s="925"/>
      <c r="CI90" s="925"/>
      <c r="CJ90" s="925"/>
      <c r="CK90" s="925"/>
      <c r="CL90" s="925"/>
      <c r="CM90" s="925"/>
      <c r="CN90" s="925">
        <v>0</v>
      </c>
      <c r="CO90" s="925"/>
      <c r="CP90" s="925"/>
      <c r="CQ90" s="925"/>
      <c r="CR90" s="925"/>
      <c r="CS90" s="925"/>
      <c r="CT90" s="925"/>
      <c r="CU90" s="925"/>
      <c r="CV90" s="921">
        <f t="shared" si="9"/>
        <v>136707.16436638412</v>
      </c>
      <c r="CW90" s="921"/>
      <c r="CX90" s="921"/>
      <c r="CY90" s="921"/>
      <c r="CZ90" s="921"/>
      <c r="DA90" s="921"/>
      <c r="DB90" s="921"/>
      <c r="DC90" s="921"/>
      <c r="DD90" s="921"/>
      <c r="DE90" s="926"/>
    </row>
    <row r="91" spans="1:109" s="3" customFormat="1" ht="23.25" customHeight="1" x14ac:dyDescent="0.2">
      <c r="A91" s="914" t="str">
        <f>+'[1]NómPlantilla (4)ok'!E97</f>
        <v>Albañil</v>
      </c>
      <c r="B91" s="915"/>
      <c r="C91" s="915"/>
      <c r="D91" s="915"/>
      <c r="E91" s="915"/>
      <c r="F91" s="915"/>
      <c r="G91" s="915"/>
      <c r="H91" s="915"/>
      <c r="I91" s="915"/>
      <c r="J91" s="915"/>
      <c r="K91" s="915"/>
      <c r="L91" s="915"/>
      <c r="M91" s="915"/>
      <c r="N91" s="915"/>
      <c r="O91" s="916"/>
      <c r="P91" s="917" t="str">
        <f>+'[1]NómPlantilla (4)ok'!F97</f>
        <v>Obras Públicas</v>
      </c>
      <c r="Q91" s="917"/>
      <c r="R91" s="917"/>
      <c r="S91" s="917"/>
      <c r="T91" s="917"/>
      <c r="U91" s="917"/>
      <c r="V91" s="917"/>
      <c r="W91" s="917"/>
      <c r="X91" s="917"/>
      <c r="Y91" s="917"/>
      <c r="Z91" s="917"/>
      <c r="AA91" s="917"/>
      <c r="AB91" s="917"/>
      <c r="AC91" s="917"/>
      <c r="AD91" s="918">
        <v>1</v>
      </c>
      <c r="AE91" s="918"/>
      <c r="AF91" s="918"/>
      <c r="AG91" s="919">
        <v>1</v>
      </c>
      <c r="AH91" s="919"/>
      <c r="AI91" s="919"/>
      <c r="AJ91" s="919"/>
      <c r="AK91" s="920">
        <f>+'[1]NómPlantilla (4)ok'!T97</f>
        <v>9932.9167999999991</v>
      </c>
      <c r="AL91" s="920"/>
      <c r="AM91" s="920"/>
      <c r="AN91" s="920"/>
      <c r="AO91" s="920"/>
      <c r="AP91" s="920"/>
      <c r="AQ91" s="921">
        <f t="shared" si="8"/>
        <v>119195.00159999999</v>
      </c>
      <c r="AR91" s="921"/>
      <c r="AS91" s="921"/>
      <c r="AT91" s="921"/>
      <c r="AU91" s="921"/>
      <c r="AV91" s="921"/>
      <c r="AW91" s="921"/>
      <c r="AX91" s="921"/>
      <c r="AY91" s="922">
        <v>0</v>
      </c>
      <c r="AZ91" s="923"/>
      <c r="BA91" s="923"/>
      <c r="BB91" s="923"/>
      <c r="BC91" s="923"/>
      <c r="BD91" s="923"/>
      <c r="BE91" s="923"/>
      <c r="BF91" s="924"/>
      <c r="BG91" s="925">
        <f t="shared" si="6"/>
        <v>1632.811819861523</v>
      </c>
      <c r="BH91" s="925"/>
      <c r="BI91" s="925"/>
      <c r="BJ91" s="925"/>
      <c r="BK91" s="925"/>
      <c r="BL91" s="925"/>
      <c r="BM91" s="925"/>
      <c r="BN91" s="925"/>
      <c r="BO91" s="925">
        <f t="shared" si="7"/>
        <v>16328.11819861523</v>
      </c>
      <c r="BP91" s="925"/>
      <c r="BQ91" s="925"/>
      <c r="BR91" s="925"/>
      <c r="BS91" s="925"/>
      <c r="BT91" s="925"/>
      <c r="BU91" s="925"/>
      <c r="BV91" s="925"/>
      <c r="BW91" s="925">
        <v>0</v>
      </c>
      <c r="BX91" s="925"/>
      <c r="BY91" s="925"/>
      <c r="BZ91" s="925"/>
      <c r="CA91" s="925"/>
      <c r="CB91" s="925"/>
      <c r="CC91" s="925"/>
      <c r="CD91" s="925"/>
      <c r="CE91" s="925">
        <v>0</v>
      </c>
      <c r="CF91" s="925"/>
      <c r="CG91" s="925"/>
      <c r="CH91" s="925"/>
      <c r="CI91" s="925"/>
      <c r="CJ91" s="925"/>
      <c r="CK91" s="925"/>
      <c r="CL91" s="925"/>
      <c r="CM91" s="925"/>
      <c r="CN91" s="925">
        <v>0</v>
      </c>
      <c r="CO91" s="925"/>
      <c r="CP91" s="925"/>
      <c r="CQ91" s="925"/>
      <c r="CR91" s="925"/>
      <c r="CS91" s="925"/>
      <c r="CT91" s="925"/>
      <c r="CU91" s="925"/>
      <c r="CV91" s="921">
        <f t="shared" si="9"/>
        <v>137155.93161847675</v>
      </c>
      <c r="CW91" s="921"/>
      <c r="CX91" s="921"/>
      <c r="CY91" s="921"/>
      <c r="CZ91" s="921"/>
      <c r="DA91" s="921"/>
      <c r="DB91" s="921"/>
      <c r="DC91" s="921"/>
      <c r="DD91" s="921"/>
      <c r="DE91" s="926"/>
    </row>
    <row r="92" spans="1:109" s="3" customFormat="1" ht="23.25" customHeight="1" x14ac:dyDescent="0.2">
      <c r="A92" s="914" t="str">
        <f>+'[1]NómPlantilla (4)ok'!E98</f>
        <v>Peón de Albañil</v>
      </c>
      <c r="B92" s="915"/>
      <c r="C92" s="915"/>
      <c r="D92" s="915"/>
      <c r="E92" s="915"/>
      <c r="F92" s="915"/>
      <c r="G92" s="915"/>
      <c r="H92" s="915"/>
      <c r="I92" s="915"/>
      <c r="J92" s="915"/>
      <c r="K92" s="915"/>
      <c r="L92" s="915"/>
      <c r="M92" s="915"/>
      <c r="N92" s="915"/>
      <c r="O92" s="916"/>
      <c r="P92" s="917" t="str">
        <f>+'[1]NómPlantilla (4)ok'!F98</f>
        <v>Obras Públicas</v>
      </c>
      <c r="Q92" s="917"/>
      <c r="R92" s="917"/>
      <c r="S92" s="917"/>
      <c r="T92" s="917"/>
      <c r="U92" s="917"/>
      <c r="V92" s="917"/>
      <c r="W92" s="917"/>
      <c r="X92" s="917"/>
      <c r="Y92" s="917"/>
      <c r="Z92" s="917"/>
      <c r="AA92" s="917"/>
      <c r="AB92" s="917"/>
      <c r="AC92" s="917"/>
      <c r="AD92" s="918">
        <v>1</v>
      </c>
      <c r="AE92" s="918"/>
      <c r="AF92" s="918"/>
      <c r="AG92" s="919">
        <v>1</v>
      </c>
      <c r="AH92" s="919"/>
      <c r="AI92" s="919"/>
      <c r="AJ92" s="919"/>
      <c r="AK92" s="920">
        <f>+'[1]NómPlantilla (4)ok'!T98</f>
        <v>6632.9168</v>
      </c>
      <c r="AL92" s="920"/>
      <c r="AM92" s="920"/>
      <c r="AN92" s="920"/>
      <c r="AO92" s="920"/>
      <c r="AP92" s="920"/>
      <c r="AQ92" s="921">
        <f t="shared" si="8"/>
        <v>79595.001600000003</v>
      </c>
      <c r="AR92" s="921"/>
      <c r="AS92" s="921"/>
      <c r="AT92" s="921"/>
      <c r="AU92" s="921"/>
      <c r="AV92" s="921"/>
      <c r="AW92" s="921"/>
      <c r="AX92" s="921"/>
      <c r="AY92" s="922">
        <v>0</v>
      </c>
      <c r="AZ92" s="923"/>
      <c r="BA92" s="923"/>
      <c r="BB92" s="923"/>
      <c r="BC92" s="923"/>
      <c r="BD92" s="923"/>
      <c r="BE92" s="923"/>
      <c r="BF92" s="924"/>
      <c r="BG92" s="925">
        <f t="shared" si="6"/>
        <v>1090.3448774682247</v>
      </c>
      <c r="BH92" s="925"/>
      <c r="BI92" s="925"/>
      <c r="BJ92" s="925"/>
      <c r="BK92" s="925"/>
      <c r="BL92" s="925"/>
      <c r="BM92" s="925"/>
      <c r="BN92" s="925"/>
      <c r="BO92" s="925">
        <f t="shared" si="7"/>
        <v>10903.448774682247</v>
      </c>
      <c r="BP92" s="925"/>
      <c r="BQ92" s="925"/>
      <c r="BR92" s="925"/>
      <c r="BS92" s="925"/>
      <c r="BT92" s="925"/>
      <c r="BU92" s="925"/>
      <c r="BV92" s="925"/>
      <c r="BW92" s="925">
        <v>0</v>
      </c>
      <c r="BX92" s="925"/>
      <c r="BY92" s="925"/>
      <c r="BZ92" s="925"/>
      <c r="CA92" s="925"/>
      <c r="CB92" s="925"/>
      <c r="CC92" s="925"/>
      <c r="CD92" s="925"/>
      <c r="CE92" s="925">
        <v>0</v>
      </c>
      <c r="CF92" s="925"/>
      <c r="CG92" s="925"/>
      <c r="CH92" s="925"/>
      <c r="CI92" s="925"/>
      <c r="CJ92" s="925"/>
      <c r="CK92" s="925"/>
      <c r="CL92" s="925"/>
      <c r="CM92" s="925"/>
      <c r="CN92" s="925">
        <v>0</v>
      </c>
      <c r="CO92" s="925"/>
      <c r="CP92" s="925"/>
      <c r="CQ92" s="925"/>
      <c r="CR92" s="925"/>
      <c r="CS92" s="925"/>
      <c r="CT92" s="925"/>
      <c r="CU92" s="925"/>
      <c r="CV92" s="921">
        <f t="shared" si="9"/>
        <v>91588.795252150463</v>
      </c>
      <c r="CW92" s="921"/>
      <c r="CX92" s="921"/>
      <c r="CY92" s="921"/>
      <c r="CZ92" s="921"/>
      <c r="DA92" s="921"/>
      <c r="DB92" s="921"/>
      <c r="DC92" s="921"/>
      <c r="DD92" s="921"/>
      <c r="DE92" s="926"/>
    </row>
    <row r="93" spans="1:109" s="3" customFormat="1" ht="23.25" customHeight="1" x14ac:dyDescent="0.2">
      <c r="A93" s="914" t="str">
        <f>+'[1]NómPlantilla (4)ok'!E99</f>
        <v>Operador</v>
      </c>
      <c r="B93" s="915"/>
      <c r="C93" s="915"/>
      <c r="D93" s="915"/>
      <c r="E93" s="915"/>
      <c r="F93" s="915"/>
      <c r="G93" s="915"/>
      <c r="H93" s="915"/>
      <c r="I93" s="915"/>
      <c r="J93" s="915"/>
      <c r="K93" s="915"/>
      <c r="L93" s="915"/>
      <c r="M93" s="915"/>
      <c r="N93" s="915"/>
      <c r="O93" s="916"/>
      <c r="P93" s="917" t="str">
        <f>+'[1]NómPlantilla (4)ok'!F99</f>
        <v>Obras Públicas</v>
      </c>
      <c r="Q93" s="917"/>
      <c r="R93" s="917"/>
      <c r="S93" s="917"/>
      <c r="T93" s="917"/>
      <c r="U93" s="917"/>
      <c r="V93" s="917"/>
      <c r="W93" s="917"/>
      <c r="X93" s="917"/>
      <c r="Y93" s="917"/>
      <c r="Z93" s="917"/>
      <c r="AA93" s="917"/>
      <c r="AB93" s="917"/>
      <c r="AC93" s="917"/>
      <c r="AD93" s="918">
        <v>1</v>
      </c>
      <c r="AE93" s="918"/>
      <c r="AF93" s="918"/>
      <c r="AG93" s="919">
        <v>1</v>
      </c>
      <c r="AH93" s="919"/>
      <c r="AI93" s="919"/>
      <c r="AJ93" s="919"/>
      <c r="AK93" s="920">
        <f>+'[1]NómPlantilla (4)ok'!T99</f>
        <v>14927.92</v>
      </c>
      <c r="AL93" s="920"/>
      <c r="AM93" s="920"/>
      <c r="AN93" s="920"/>
      <c r="AO93" s="920"/>
      <c r="AP93" s="920"/>
      <c r="AQ93" s="921">
        <f t="shared" si="8"/>
        <v>179135.04</v>
      </c>
      <c r="AR93" s="921"/>
      <c r="AS93" s="921"/>
      <c r="AT93" s="921"/>
      <c r="AU93" s="921"/>
      <c r="AV93" s="921"/>
      <c r="AW93" s="921"/>
      <c r="AX93" s="921"/>
      <c r="AY93" s="922">
        <v>0</v>
      </c>
      <c r="AZ93" s="923"/>
      <c r="BA93" s="923"/>
      <c r="BB93" s="923"/>
      <c r="BC93" s="923"/>
      <c r="BD93" s="923"/>
      <c r="BE93" s="923"/>
      <c r="BF93" s="924"/>
      <c r="BG93" s="925">
        <f t="shared" si="6"/>
        <v>2453.910035967202</v>
      </c>
      <c r="BH93" s="925"/>
      <c r="BI93" s="925"/>
      <c r="BJ93" s="925"/>
      <c r="BK93" s="925"/>
      <c r="BL93" s="925"/>
      <c r="BM93" s="925"/>
      <c r="BN93" s="925"/>
      <c r="BO93" s="925">
        <f t="shared" si="7"/>
        <v>24539.100359672022</v>
      </c>
      <c r="BP93" s="925"/>
      <c r="BQ93" s="925"/>
      <c r="BR93" s="925"/>
      <c r="BS93" s="925"/>
      <c r="BT93" s="925"/>
      <c r="BU93" s="925"/>
      <c r="BV93" s="925"/>
      <c r="BW93" s="925">
        <v>0</v>
      </c>
      <c r="BX93" s="925"/>
      <c r="BY93" s="925"/>
      <c r="BZ93" s="925"/>
      <c r="CA93" s="925"/>
      <c r="CB93" s="925"/>
      <c r="CC93" s="925"/>
      <c r="CD93" s="925"/>
      <c r="CE93" s="925">
        <v>0</v>
      </c>
      <c r="CF93" s="925"/>
      <c r="CG93" s="925"/>
      <c r="CH93" s="925"/>
      <c r="CI93" s="925"/>
      <c r="CJ93" s="925"/>
      <c r="CK93" s="925"/>
      <c r="CL93" s="925"/>
      <c r="CM93" s="925"/>
      <c r="CN93" s="925">
        <v>0</v>
      </c>
      <c r="CO93" s="925"/>
      <c r="CP93" s="925"/>
      <c r="CQ93" s="925"/>
      <c r="CR93" s="925"/>
      <c r="CS93" s="925"/>
      <c r="CT93" s="925"/>
      <c r="CU93" s="925"/>
      <c r="CV93" s="921">
        <f t="shared" si="9"/>
        <v>206128.05039563923</v>
      </c>
      <c r="CW93" s="921"/>
      <c r="CX93" s="921"/>
      <c r="CY93" s="921"/>
      <c r="CZ93" s="921"/>
      <c r="DA93" s="921"/>
      <c r="DB93" s="921"/>
      <c r="DC93" s="921"/>
      <c r="DD93" s="921"/>
      <c r="DE93" s="926"/>
    </row>
    <row r="94" spans="1:109" s="3" customFormat="1" ht="23.25" customHeight="1" x14ac:dyDescent="0.2">
      <c r="A94" s="914" t="str">
        <f>+'[1]NómPlantilla (4)ok'!E101</f>
        <v>Ayudante A</v>
      </c>
      <c r="B94" s="915"/>
      <c r="C94" s="915"/>
      <c r="D94" s="915"/>
      <c r="E94" s="915"/>
      <c r="F94" s="915"/>
      <c r="G94" s="915"/>
      <c r="H94" s="915"/>
      <c r="I94" s="915"/>
      <c r="J94" s="915"/>
      <c r="K94" s="915"/>
      <c r="L94" s="915"/>
      <c r="M94" s="915"/>
      <c r="N94" s="915"/>
      <c r="O94" s="916"/>
      <c r="P94" s="917" t="str">
        <f>+'[1]NómPlantilla (4)ok'!F101</f>
        <v>Obras Públicas</v>
      </c>
      <c r="Q94" s="917"/>
      <c r="R94" s="917"/>
      <c r="S94" s="917"/>
      <c r="T94" s="917"/>
      <c r="U94" s="917"/>
      <c r="V94" s="917"/>
      <c r="W94" s="917"/>
      <c r="X94" s="917"/>
      <c r="Y94" s="917"/>
      <c r="Z94" s="917"/>
      <c r="AA94" s="917"/>
      <c r="AB94" s="917"/>
      <c r="AC94" s="917"/>
      <c r="AD94" s="918">
        <v>1</v>
      </c>
      <c r="AE94" s="918"/>
      <c r="AF94" s="918"/>
      <c r="AG94" s="919">
        <v>1</v>
      </c>
      <c r="AH94" s="919"/>
      <c r="AI94" s="919"/>
      <c r="AJ94" s="919"/>
      <c r="AK94" s="920">
        <f>+'[1]NómPlantilla (4)ok'!T101</f>
        <v>8105.0833999999995</v>
      </c>
      <c r="AL94" s="920"/>
      <c r="AM94" s="920"/>
      <c r="AN94" s="920"/>
      <c r="AO94" s="920"/>
      <c r="AP94" s="920"/>
      <c r="AQ94" s="921">
        <f t="shared" si="8"/>
        <v>97261.000799999994</v>
      </c>
      <c r="AR94" s="921"/>
      <c r="AS94" s="921"/>
      <c r="AT94" s="921"/>
      <c r="AU94" s="921"/>
      <c r="AV94" s="921"/>
      <c r="AW94" s="921"/>
      <c r="AX94" s="921"/>
      <c r="AY94" s="922">
        <v>0</v>
      </c>
      <c r="AZ94" s="923"/>
      <c r="BA94" s="923"/>
      <c r="BB94" s="923"/>
      <c r="BC94" s="923"/>
      <c r="BD94" s="923"/>
      <c r="BE94" s="923"/>
      <c r="BF94" s="924"/>
      <c r="BG94" s="925">
        <f t="shared" si="6"/>
        <v>1332.3453969214179</v>
      </c>
      <c r="BH94" s="925"/>
      <c r="BI94" s="925"/>
      <c r="BJ94" s="925"/>
      <c r="BK94" s="925"/>
      <c r="BL94" s="925"/>
      <c r="BM94" s="925"/>
      <c r="BN94" s="925"/>
      <c r="BO94" s="925">
        <f t="shared" ref="BO94:BO152" si="10">(AK94/30.4166)*50</f>
        <v>13323.453969214179</v>
      </c>
      <c r="BP94" s="925"/>
      <c r="BQ94" s="925"/>
      <c r="BR94" s="925"/>
      <c r="BS94" s="925"/>
      <c r="BT94" s="925"/>
      <c r="BU94" s="925"/>
      <c r="BV94" s="925"/>
      <c r="BW94" s="925">
        <v>0</v>
      </c>
      <c r="BX94" s="925"/>
      <c r="BY94" s="925"/>
      <c r="BZ94" s="925"/>
      <c r="CA94" s="925"/>
      <c r="CB94" s="925"/>
      <c r="CC94" s="925"/>
      <c r="CD94" s="925"/>
      <c r="CE94" s="925">
        <v>0</v>
      </c>
      <c r="CF94" s="925"/>
      <c r="CG94" s="925"/>
      <c r="CH94" s="925"/>
      <c r="CI94" s="925"/>
      <c r="CJ94" s="925"/>
      <c r="CK94" s="925"/>
      <c r="CL94" s="925"/>
      <c r="CM94" s="925"/>
      <c r="CN94" s="925">
        <v>0</v>
      </c>
      <c r="CO94" s="925"/>
      <c r="CP94" s="925"/>
      <c r="CQ94" s="925"/>
      <c r="CR94" s="925"/>
      <c r="CS94" s="925"/>
      <c r="CT94" s="925"/>
      <c r="CU94" s="925"/>
      <c r="CV94" s="921">
        <f t="shared" si="9"/>
        <v>111916.8001661356</v>
      </c>
      <c r="CW94" s="921"/>
      <c r="CX94" s="921"/>
      <c r="CY94" s="921"/>
      <c r="CZ94" s="921"/>
      <c r="DA94" s="921"/>
      <c r="DB94" s="921"/>
      <c r="DC94" s="921"/>
      <c r="DD94" s="921"/>
      <c r="DE94" s="926"/>
    </row>
    <row r="95" spans="1:109" s="3" customFormat="1" ht="23.25" customHeight="1" x14ac:dyDescent="0.2">
      <c r="A95" s="914" t="str">
        <f>+'[1]NómPlantilla (4)ok'!E102</f>
        <v>Operador A</v>
      </c>
      <c r="B95" s="915"/>
      <c r="C95" s="915"/>
      <c r="D95" s="915"/>
      <c r="E95" s="915"/>
      <c r="F95" s="915"/>
      <c r="G95" s="915"/>
      <c r="H95" s="915"/>
      <c r="I95" s="915"/>
      <c r="J95" s="915"/>
      <c r="K95" s="915"/>
      <c r="L95" s="915"/>
      <c r="M95" s="915"/>
      <c r="N95" s="915"/>
      <c r="O95" s="916"/>
      <c r="P95" s="917" t="str">
        <f>+'[1]NómPlantilla (4)ok'!F102</f>
        <v>Obras Públicas</v>
      </c>
      <c r="Q95" s="917"/>
      <c r="R95" s="917"/>
      <c r="S95" s="917"/>
      <c r="T95" s="917"/>
      <c r="U95" s="917"/>
      <c r="V95" s="917"/>
      <c r="W95" s="917"/>
      <c r="X95" s="917"/>
      <c r="Y95" s="917"/>
      <c r="Z95" s="917"/>
      <c r="AA95" s="917"/>
      <c r="AB95" s="917"/>
      <c r="AC95" s="917"/>
      <c r="AD95" s="918">
        <v>1</v>
      </c>
      <c r="AE95" s="918"/>
      <c r="AF95" s="918"/>
      <c r="AG95" s="919">
        <v>1</v>
      </c>
      <c r="AH95" s="919"/>
      <c r="AI95" s="919"/>
      <c r="AJ95" s="919"/>
      <c r="AK95" s="920">
        <f>+'[1]NómPlantilla (4)ok'!T102</f>
        <v>10838.5834</v>
      </c>
      <c r="AL95" s="920"/>
      <c r="AM95" s="920"/>
      <c r="AN95" s="920"/>
      <c r="AO95" s="920"/>
      <c r="AP95" s="920"/>
      <c r="AQ95" s="921">
        <f t="shared" si="8"/>
        <v>130063.00079999999</v>
      </c>
      <c r="AR95" s="921"/>
      <c r="AS95" s="921"/>
      <c r="AT95" s="921"/>
      <c r="AU95" s="921"/>
      <c r="AV95" s="921"/>
      <c r="AW95" s="921"/>
      <c r="AX95" s="921"/>
      <c r="AY95" s="922">
        <v>0</v>
      </c>
      <c r="AZ95" s="923"/>
      <c r="BA95" s="923"/>
      <c r="BB95" s="923"/>
      <c r="BC95" s="923"/>
      <c r="BD95" s="923"/>
      <c r="BE95" s="923"/>
      <c r="BF95" s="924"/>
      <c r="BG95" s="925">
        <f t="shared" si="6"/>
        <v>1781.6888475372</v>
      </c>
      <c r="BH95" s="925"/>
      <c r="BI95" s="925"/>
      <c r="BJ95" s="925"/>
      <c r="BK95" s="925"/>
      <c r="BL95" s="925"/>
      <c r="BM95" s="925"/>
      <c r="BN95" s="925"/>
      <c r="BO95" s="925">
        <f t="shared" si="10"/>
        <v>17816.888475371998</v>
      </c>
      <c r="BP95" s="925"/>
      <c r="BQ95" s="925"/>
      <c r="BR95" s="925"/>
      <c r="BS95" s="925"/>
      <c r="BT95" s="925"/>
      <c r="BU95" s="925"/>
      <c r="BV95" s="925"/>
      <c r="BW95" s="925">
        <v>0</v>
      </c>
      <c r="BX95" s="925"/>
      <c r="BY95" s="925"/>
      <c r="BZ95" s="925"/>
      <c r="CA95" s="925"/>
      <c r="CB95" s="925"/>
      <c r="CC95" s="925"/>
      <c r="CD95" s="925"/>
      <c r="CE95" s="925">
        <v>0</v>
      </c>
      <c r="CF95" s="925"/>
      <c r="CG95" s="925"/>
      <c r="CH95" s="925"/>
      <c r="CI95" s="925"/>
      <c r="CJ95" s="925"/>
      <c r="CK95" s="925"/>
      <c r="CL95" s="925"/>
      <c r="CM95" s="925"/>
      <c r="CN95" s="925">
        <v>0</v>
      </c>
      <c r="CO95" s="925"/>
      <c r="CP95" s="925"/>
      <c r="CQ95" s="925"/>
      <c r="CR95" s="925"/>
      <c r="CS95" s="925"/>
      <c r="CT95" s="925"/>
      <c r="CU95" s="925"/>
      <c r="CV95" s="921">
        <f t="shared" si="9"/>
        <v>149661.57812290918</v>
      </c>
      <c r="CW95" s="921"/>
      <c r="CX95" s="921"/>
      <c r="CY95" s="921"/>
      <c r="CZ95" s="921"/>
      <c r="DA95" s="921"/>
      <c r="DB95" s="921"/>
      <c r="DC95" s="921"/>
      <c r="DD95" s="921"/>
      <c r="DE95" s="926"/>
    </row>
    <row r="96" spans="1:109" s="3" customFormat="1" ht="23.25" customHeight="1" x14ac:dyDescent="0.2">
      <c r="A96" s="914" t="str">
        <f>+'[1]NómPlantilla (4)ok'!E103</f>
        <v>Operador D</v>
      </c>
      <c r="B96" s="915"/>
      <c r="C96" s="915"/>
      <c r="D96" s="915"/>
      <c r="E96" s="915"/>
      <c r="F96" s="915"/>
      <c r="G96" s="915"/>
      <c r="H96" s="915"/>
      <c r="I96" s="915"/>
      <c r="J96" s="915"/>
      <c r="K96" s="915"/>
      <c r="L96" s="915"/>
      <c r="M96" s="915"/>
      <c r="N96" s="915"/>
      <c r="O96" s="916"/>
      <c r="P96" s="917" t="str">
        <f>+'[1]NómPlantilla (4)ok'!F103</f>
        <v>Obras Públicas</v>
      </c>
      <c r="Q96" s="917"/>
      <c r="R96" s="917"/>
      <c r="S96" s="917"/>
      <c r="T96" s="917"/>
      <c r="U96" s="917"/>
      <c r="V96" s="917"/>
      <c r="W96" s="917"/>
      <c r="X96" s="917"/>
      <c r="Y96" s="917"/>
      <c r="Z96" s="917"/>
      <c r="AA96" s="917"/>
      <c r="AB96" s="917"/>
      <c r="AC96" s="917"/>
      <c r="AD96" s="918">
        <v>1</v>
      </c>
      <c r="AE96" s="918"/>
      <c r="AF96" s="918"/>
      <c r="AG96" s="919">
        <v>1</v>
      </c>
      <c r="AH96" s="919"/>
      <c r="AI96" s="919"/>
      <c r="AJ96" s="919"/>
      <c r="AK96" s="920">
        <f>+'[1]NómPlantilla (4)ok'!T103</f>
        <v>14927.916799999999</v>
      </c>
      <c r="AL96" s="920"/>
      <c r="AM96" s="920"/>
      <c r="AN96" s="920"/>
      <c r="AO96" s="920"/>
      <c r="AP96" s="920"/>
      <c r="AQ96" s="921">
        <f t="shared" si="8"/>
        <v>179135.00159999999</v>
      </c>
      <c r="AR96" s="921"/>
      <c r="AS96" s="921"/>
      <c r="AT96" s="921"/>
      <c r="AU96" s="921"/>
      <c r="AV96" s="921"/>
      <c r="AW96" s="921"/>
      <c r="AX96" s="921"/>
      <c r="AY96" s="922">
        <v>0</v>
      </c>
      <c r="AZ96" s="923"/>
      <c r="BA96" s="923"/>
      <c r="BB96" s="923"/>
      <c r="BC96" s="923"/>
      <c r="BD96" s="923"/>
      <c r="BE96" s="923"/>
      <c r="BF96" s="924"/>
      <c r="BG96" s="925">
        <f t="shared" si="6"/>
        <v>2453.9095099386518</v>
      </c>
      <c r="BH96" s="925"/>
      <c r="BI96" s="925"/>
      <c r="BJ96" s="925"/>
      <c r="BK96" s="925"/>
      <c r="BL96" s="925"/>
      <c r="BM96" s="925"/>
      <c r="BN96" s="925"/>
      <c r="BO96" s="925">
        <f t="shared" si="10"/>
        <v>24539.095099386519</v>
      </c>
      <c r="BP96" s="925"/>
      <c r="BQ96" s="925"/>
      <c r="BR96" s="925"/>
      <c r="BS96" s="925"/>
      <c r="BT96" s="925"/>
      <c r="BU96" s="925"/>
      <c r="BV96" s="925"/>
      <c r="BW96" s="925">
        <v>0</v>
      </c>
      <c r="BX96" s="925"/>
      <c r="BY96" s="925"/>
      <c r="BZ96" s="925"/>
      <c r="CA96" s="925"/>
      <c r="CB96" s="925"/>
      <c r="CC96" s="925"/>
      <c r="CD96" s="925"/>
      <c r="CE96" s="925">
        <v>0</v>
      </c>
      <c r="CF96" s="925"/>
      <c r="CG96" s="925"/>
      <c r="CH96" s="925"/>
      <c r="CI96" s="925"/>
      <c r="CJ96" s="925"/>
      <c r="CK96" s="925"/>
      <c r="CL96" s="925"/>
      <c r="CM96" s="925"/>
      <c r="CN96" s="925">
        <v>0</v>
      </c>
      <c r="CO96" s="925"/>
      <c r="CP96" s="925"/>
      <c r="CQ96" s="925"/>
      <c r="CR96" s="925"/>
      <c r="CS96" s="925"/>
      <c r="CT96" s="925"/>
      <c r="CU96" s="925"/>
      <c r="CV96" s="921">
        <f t="shared" si="9"/>
        <v>206128.00620932516</v>
      </c>
      <c r="CW96" s="921"/>
      <c r="CX96" s="921"/>
      <c r="CY96" s="921"/>
      <c r="CZ96" s="921"/>
      <c r="DA96" s="921"/>
      <c r="DB96" s="921"/>
      <c r="DC96" s="921"/>
      <c r="DD96" s="921"/>
      <c r="DE96" s="926"/>
    </row>
    <row r="97" spans="1:109" s="3" customFormat="1" ht="23.25" customHeight="1" x14ac:dyDescent="0.2">
      <c r="A97" s="914" t="str">
        <f>+'[1]NómPlantilla (4)ok'!E104</f>
        <v>Albañil</v>
      </c>
      <c r="B97" s="915"/>
      <c r="C97" s="915"/>
      <c r="D97" s="915"/>
      <c r="E97" s="915"/>
      <c r="F97" s="915"/>
      <c r="G97" s="915"/>
      <c r="H97" s="915"/>
      <c r="I97" s="915"/>
      <c r="J97" s="915"/>
      <c r="K97" s="915"/>
      <c r="L97" s="915"/>
      <c r="M97" s="915"/>
      <c r="N97" s="915"/>
      <c r="O97" s="916"/>
      <c r="P97" s="917" t="str">
        <f>+'[1]NómPlantilla (4)ok'!F104</f>
        <v>Obras Públicas</v>
      </c>
      <c r="Q97" s="917"/>
      <c r="R97" s="917"/>
      <c r="S97" s="917"/>
      <c r="T97" s="917"/>
      <c r="U97" s="917"/>
      <c r="V97" s="917"/>
      <c r="W97" s="917"/>
      <c r="X97" s="917"/>
      <c r="Y97" s="917"/>
      <c r="Z97" s="917"/>
      <c r="AA97" s="917"/>
      <c r="AB97" s="917"/>
      <c r="AC97" s="917"/>
      <c r="AD97" s="918">
        <v>1</v>
      </c>
      <c r="AE97" s="918"/>
      <c r="AF97" s="918"/>
      <c r="AG97" s="919">
        <v>1</v>
      </c>
      <c r="AH97" s="919"/>
      <c r="AI97" s="919"/>
      <c r="AJ97" s="919"/>
      <c r="AK97" s="920">
        <f>+'[1]NómPlantilla (4)ok'!T104</f>
        <v>9932.9167999999991</v>
      </c>
      <c r="AL97" s="920"/>
      <c r="AM97" s="920"/>
      <c r="AN97" s="920"/>
      <c r="AO97" s="920"/>
      <c r="AP97" s="920"/>
      <c r="AQ97" s="921">
        <f t="shared" si="8"/>
        <v>119195.00159999999</v>
      </c>
      <c r="AR97" s="921"/>
      <c r="AS97" s="921"/>
      <c r="AT97" s="921"/>
      <c r="AU97" s="921"/>
      <c r="AV97" s="921"/>
      <c r="AW97" s="921"/>
      <c r="AX97" s="921"/>
      <c r="AY97" s="922">
        <v>0</v>
      </c>
      <c r="AZ97" s="923"/>
      <c r="BA97" s="923"/>
      <c r="BB97" s="923"/>
      <c r="BC97" s="923"/>
      <c r="BD97" s="923"/>
      <c r="BE97" s="923"/>
      <c r="BF97" s="924"/>
      <c r="BG97" s="925">
        <f t="shared" si="6"/>
        <v>1632.811819861523</v>
      </c>
      <c r="BH97" s="925"/>
      <c r="BI97" s="925"/>
      <c r="BJ97" s="925"/>
      <c r="BK97" s="925"/>
      <c r="BL97" s="925"/>
      <c r="BM97" s="925"/>
      <c r="BN97" s="925"/>
      <c r="BO97" s="925">
        <f t="shared" si="10"/>
        <v>16328.11819861523</v>
      </c>
      <c r="BP97" s="925"/>
      <c r="BQ97" s="925"/>
      <c r="BR97" s="925"/>
      <c r="BS97" s="925"/>
      <c r="BT97" s="925"/>
      <c r="BU97" s="925"/>
      <c r="BV97" s="925"/>
      <c r="BW97" s="925">
        <v>0</v>
      </c>
      <c r="BX97" s="925"/>
      <c r="BY97" s="925"/>
      <c r="BZ97" s="925"/>
      <c r="CA97" s="925"/>
      <c r="CB97" s="925"/>
      <c r="CC97" s="925"/>
      <c r="CD97" s="925"/>
      <c r="CE97" s="925">
        <v>0</v>
      </c>
      <c r="CF97" s="925"/>
      <c r="CG97" s="925"/>
      <c r="CH97" s="925"/>
      <c r="CI97" s="925"/>
      <c r="CJ97" s="925"/>
      <c r="CK97" s="925"/>
      <c r="CL97" s="925"/>
      <c r="CM97" s="925"/>
      <c r="CN97" s="925">
        <v>0</v>
      </c>
      <c r="CO97" s="925"/>
      <c r="CP97" s="925"/>
      <c r="CQ97" s="925"/>
      <c r="CR97" s="925"/>
      <c r="CS97" s="925"/>
      <c r="CT97" s="925"/>
      <c r="CU97" s="925"/>
      <c r="CV97" s="921">
        <f t="shared" si="9"/>
        <v>137155.93161847675</v>
      </c>
      <c r="CW97" s="921"/>
      <c r="CX97" s="921"/>
      <c r="CY97" s="921"/>
      <c r="CZ97" s="921"/>
      <c r="DA97" s="921"/>
      <c r="DB97" s="921"/>
      <c r="DC97" s="921"/>
      <c r="DD97" s="921"/>
      <c r="DE97" s="926"/>
    </row>
    <row r="98" spans="1:109" s="3" customFormat="1" ht="23.25" customHeight="1" x14ac:dyDescent="0.2">
      <c r="A98" s="914" t="str">
        <f>+'[1]NómPlantilla (4)ok'!E105</f>
        <v>Albañil</v>
      </c>
      <c r="B98" s="915"/>
      <c r="C98" s="915"/>
      <c r="D98" s="915"/>
      <c r="E98" s="915"/>
      <c r="F98" s="915"/>
      <c r="G98" s="915"/>
      <c r="H98" s="915"/>
      <c r="I98" s="915"/>
      <c r="J98" s="915"/>
      <c r="K98" s="915"/>
      <c r="L98" s="915"/>
      <c r="M98" s="915"/>
      <c r="N98" s="915"/>
      <c r="O98" s="916"/>
      <c r="P98" s="917" t="str">
        <f>+'[1]NómPlantilla (4)ok'!F105</f>
        <v>Obras Públicas</v>
      </c>
      <c r="Q98" s="917"/>
      <c r="R98" s="917"/>
      <c r="S98" s="917"/>
      <c r="T98" s="917"/>
      <c r="U98" s="917"/>
      <c r="V98" s="917"/>
      <c r="W98" s="917"/>
      <c r="X98" s="917"/>
      <c r="Y98" s="917"/>
      <c r="Z98" s="917"/>
      <c r="AA98" s="917"/>
      <c r="AB98" s="917"/>
      <c r="AC98" s="917"/>
      <c r="AD98" s="918">
        <v>1</v>
      </c>
      <c r="AE98" s="918"/>
      <c r="AF98" s="918"/>
      <c r="AG98" s="919">
        <v>1</v>
      </c>
      <c r="AH98" s="919"/>
      <c r="AI98" s="919"/>
      <c r="AJ98" s="919"/>
      <c r="AK98" s="920">
        <f>+'[1]NómPlantilla (4)ok'!T105</f>
        <v>9932.9167999999991</v>
      </c>
      <c r="AL98" s="920"/>
      <c r="AM98" s="920"/>
      <c r="AN98" s="920"/>
      <c r="AO98" s="920"/>
      <c r="AP98" s="920"/>
      <c r="AQ98" s="921">
        <f t="shared" si="4"/>
        <v>119195.00159999999</v>
      </c>
      <c r="AR98" s="921"/>
      <c r="AS98" s="921"/>
      <c r="AT98" s="921"/>
      <c r="AU98" s="921"/>
      <c r="AV98" s="921"/>
      <c r="AW98" s="921"/>
      <c r="AX98" s="921"/>
      <c r="AY98" s="922">
        <v>0</v>
      </c>
      <c r="AZ98" s="923"/>
      <c r="BA98" s="923"/>
      <c r="BB98" s="923"/>
      <c r="BC98" s="923"/>
      <c r="BD98" s="923"/>
      <c r="BE98" s="923"/>
      <c r="BF98" s="924"/>
      <c r="BG98" s="925">
        <f t="shared" si="6"/>
        <v>1632.811819861523</v>
      </c>
      <c r="BH98" s="925"/>
      <c r="BI98" s="925"/>
      <c r="BJ98" s="925"/>
      <c r="BK98" s="925"/>
      <c r="BL98" s="925"/>
      <c r="BM98" s="925"/>
      <c r="BN98" s="925"/>
      <c r="BO98" s="925">
        <f t="shared" si="10"/>
        <v>16328.11819861523</v>
      </c>
      <c r="BP98" s="925"/>
      <c r="BQ98" s="925"/>
      <c r="BR98" s="925"/>
      <c r="BS98" s="925"/>
      <c r="BT98" s="925"/>
      <c r="BU98" s="925"/>
      <c r="BV98" s="925"/>
      <c r="BW98" s="925">
        <v>0</v>
      </c>
      <c r="BX98" s="925"/>
      <c r="BY98" s="925"/>
      <c r="BZ98" s="925"/>
      <c r="CA98" s="925"/>
      <c r="CB98" s="925"/>
      <c r="CC98" s="925"/>
      <c r="CD98" s="925"/>
      <c r="CE98" s="925">
        <v>0</v>
      </c>
      <c r="CF98" s="925"/>
      <c r="CG98" s="925"/>
      <c r="CH98" s="925"/>
      <c r="CI98" s="925"/>
      <c r="CJ98" s="925"/>
      <c r="CK98" s="925"/>
      <c r="CL98" s="925"/>
      <c r="CM98" s="925"/>
      <c r="CN98" s="925">
        <v>0</v>
      </c>
      <c r="CO98" s="925"/>
      <c r="CP98" s="925"/>
      <c r="CQ98" s="925"/>
      <c r="CR98" s="925"/>
      <c r="CS98" s="925"/>
      <c r="CT98" s="925"/>
      <c r="CU98" s="925"/>
      <c r="CV98" s="921">
        <f t="shared" si="5"/>
        <v>137155.93161847675</v>
      </c>
      <c r="CW98" s="921"/>
      <c r="CX98" s="921"/>
      <c r="CY98" s="921"/>
      <c r="CZ98" s="921"/>
      <c r="DA98" s="921"/>
      <c r="DB98" s="921"/>
      <c r="DC98" s="921"/>
      <c r="DD98" s="921"/>
      <c r="DE98" s="926"/>
    </row>
    <row r="99" spans="1:109" s="3" customFormat="1" ht="23.25" customHeight="1" x14ac:dyDescent="0.2">
      <c r="A99" s="914" t="str">
        <f>+'[1]NómPlantilla (4)ok'!E106</f>
        <v>Albañil</v>
      </c>
      <c r="B99" s="915"/>
      <c r="C99" s="915"/>
      <c r="D99" s="915"/>
      <c r="E99" s="915"/>
      <c r="F99" s="915"/>
      <c r="G99" s="915"/>
      <c r="H99" s="915"/>
      <c r="I99" s="915"/>
      <c r="J99" s="915"/>
      <c r="K99" s="915"/>
      <c r="L99" s="915"/>
      <c r="M99" s="915"/>
      <c r="N99" s="915"/>
      <c r="O99" s="916"/>
      <c r="P99" s="917" t="str">
        <f>+'[1]NómPlantilla (4)ok'!F106</f>
        <v>Obras Públicas</v>
      </c>
      <c r="Q99" s="917"/>
      <c r="R99" s="917"/>
      <c r="S99" s="917"/>
      <c r="T99" s="917"/>
      <c r="U99" s="917"/>
      <c r="V99" s="917"/>
      <c r="W99" s="917"/>
      <c r="X99" s="917"/>
      <c r="Y99" s="917"/>
      <c r="Z99" s="917"/>
      <c r="AA99" s="917"/>
      <c r="AB99" s="917"/>
      <c r="AC99" s="917"/>
      <c r="AD99" s="918">
        <v>1</v>
      </c>
      <c r="AE99" s="918"/>
      <c r="AF99" s="918"/>
      <c r="AG99" s="919">
        <v>1</v>
      </c>
      <c r="AH99" s="919"/>
      <c r="AI99" s="919"/>
      <c r="AJ99" s="919"/>
      <c r="AK99" s="920">
        <f>+'[1]NómPlantilla (4)ok'!T106</f>
        <v>9932.9167999999991</v>
      </c>
      <c r="AL99" s="920"/>
      <c r="AM99" s="920"/>
      <c r="AN99" s="920"/>
      <c r="AO99" s="920"/>
      <c r="AP99" s="920"/>
      <c r="AQ99" s="921">
        <f t="shared" si="4"/>
        <v>119195.00159999999</v>
      </c>
      <c r="AR99" s="921"/>
      <c r="AS99" s="921"/>
      <c r="AT99" s="921"/>
      <c r="AU99" s="921"/>
      <c r="AV99" s="921"/>
      <c r="AW99" s="921"/>
      <c r="AX99" s="921"/>
      <c r="AY99" s="922">
        <v>0</v>
      </c>
      <c r="AZ99" s="923"/>
      <c r="BA99" s="923"/>
      <c r="BB99" s="923"/>
      <c r="BC99" s="923"/>
      <c r="BD99" s="923"/>
      <c r="BE99" s="923"/>
      <c r="BF99" s="924"/>
      <c r="BG99" s="925">
        <f t="shared" si="6"/>
        <v>1632.811819861523</v>
      </c>
      <c r="BH99" s="925"/>
      <c r="BI99" s="925"/>
      <c r="BJ99" s="925"/>
      <c r="BK99" s="925"/>
      <c r="BL99" s="925"/>
      <c r="BM99" s="925"/>
      <c r="BN99" s="925"/>
      <c r="BO99" s="925">
        <f t="shared" si="10"/>
        <v>16328.11819861523</v>
      </c>
      <c r="BP99" s="925"/>
      <c r="BQ99" s="925"/>
      <c r="BR99" s="925"/>
      <c r="BS99" s="925"/>
      <c r="BT99" s="925"/>
      <c r="BU99" s="925"/>
      <c r="BV99" s="925"/>
      <c r="BW99" s="925">
        <v>0</v>
      </c>
      <c r="BX99" s="925"/>
      <c r="BY99" s="925"/>
      <c r="BZ99" s="925"/>
      <c r="CA99" s="925"/>
      <c r="CB99" s="925"/>
      <c r="CC99" s="925"/>
      <c r="CD99" s="925"/>
      <c r="CE99" s="925">
        <v>0</v>
      </c>
      <c r="CF99" s="925"/>
      <c r="CG99" s="925"/>
      <c r="CH99" s="925"/>
      <c r="CI99" s="925"/>
      <c r="CJ99" s="925"/>
      <c r="CK99" s="925"/>
      <c r="CL99" s="925"/>
      <c r="CM99" s="925"/>
      <c r="CN99" s="925">
        <v>0</v>
      </c>
      <c r="CO99" s="925"/>
      <c r="CP99" s="925"/>
      <c r="CQ99" s="925"/>
      <c r="CR99" s="925"/>
      <c r="CS99" s="925"/>
      <c r="CT99" s="925"/>
      <c r="CU99" s="925"/>
      <c r="CV99" s="921">
        <f t="shared" si="5"/>
        <v>137155.93161847675</v>
      </c>
      <c r="CW99" s="921"/>
      <c r="CX99" s="921"/>
      <c r="CY99" s="921"/>
      <c r="CZ99" s="921"/>
      <c r="DA99" s="921"/>
      <c r="DB99" s="921"/>
      <c r="DC99" s="921"/>
      <c r="DD99" s="921"/>
      <c r="DE99" s="926"/>
    </row>
    <row r="100" spans="1:109" s="3" customFormat="1" ht="23.25" customHeight="1" x14ac:dyDescent="0.2">
      <c r="A100" s="914" t="str">
        <f>+'[1]NómPlantilla (4)ok'!E107</f>
        <v>Chofer A</v>
      </c>
      <c r="B100" s="915"/>
      <c r="C100" s="915"/>
      <c r="D100" s="915"/>
      <c r="E100" s="915"/>
      <c r="F100" s="915"/>
      <c r="G100" s="915"/>
      <c r="H100" s="915"/>
      <c r="I100" s="915"/>
      <c r="J100" s="915"/>
      <c r="K100" s="915"/>
      <c r="L100" s="915"/>
      <c r="M100" s="915"/>
      <c r="N100" s="915"/>
      <c r="O100" s="916"/>
      <c r="P100" s="917" t="str">
        <f>+'[1]NómPlantilla (4)ok'!F107</f>
        <v>Obras Públicas</v>
      </c>
      <c r="Q100" s="917"/>
      <c r="R100" s="917"/>
      <c r="S100" s="917"/>
      <c r="T100" s="917"/>
      <c r="U100" s="917"/>
      <c r="V100" s="917"/>
      <c r="W100" s="917"/>
      <c r="X100" s="917"/>
      <c r="Y100" s="917"/>
      <c r="Z100" s="917"/>
      <c r="AA100" s="917"/>
      <c r="AB100" s="917"/>
      <c r="AC100" s="917"/>
      <c r="AD100" s="918">
        <v>1</v>
      </c>
      <c r="AE100" s="918"/>
      <c r="AF100" s="918"/>
      <c r="AG100" s="919">
        <v>1</v>
      </c>
      <c r="AH100" s="919"/>
      <c r="AI100" s="919"/>
      <c r="AJ100" s="919"/>
      <c r="AK100" s="920">
        <f>+'[1]NómPlantilla (4)ok'!T107</f>
        <v>10505.416799999999</v>
      </c>
      <c r="AL100" s="920"/>
      <c r="AM100" s="920"/>
      <c r="AN100" s="920"/>
      <c r="AO100" s="920"/>
      <c r="AP100" s="920"/>
      <c r="AQ100" s="921">
        <f t="shared" si="4"/>
        <v>126065.00159999999</v>
      </c>
      <c r="AR100" s="921"/>
      <c r="AS100" s="921"/>
      <c r="AT100" s="921"/>
      <c r="AU100" s="921"/>
      <c r="AV100" s="921"/>
      <c r="AW100" s="921"/>
      <c r="AX100" s="921"/>
      <c r="AY100" s="922">
        <v>0</v>
      </c>
      <c r="AZ100" s="923"/>
      <c r="BA100" s="923"/>
      <c r="BB100" s="923"/>
      <c r="BC100" s="923"/>
      <c r="BD100" s="923"/>
      <c r="BE100" s="923"/>
      <c r="BF100" s="924"/>
      <c r="BG100" s="925">
        <f t="shared" si="6"/>
        <v>1726.9216151706632</v>
      </c>
      <c r="BH100" s="925"/>
      <c r="BI100" s="925"/>
      <c r="BJ100" s="925"/>
      <c r="BK100" s="925"/>
      <c r="BL100" s="925"/>
      <c r="BM100" s="925"/>
      <c r="BN100" s="925"/>
      <c r="BO100" s="925">
        <f t="shared" si="10"/>
        <v>17269.216151706634</v>
      </c>
      <c r="BP100" s="925"/>
      <c r="BQ100" s="925"/>
      <c r="BR100" s="925"/>
      <c r="BS100" s="925"/>
      <c r="BT100" s="925"/>
      <c r="BU100" s="925"/>
      <c r="BV100" s="925"/>
      <c r="BW100" s="925">
        <v>0</v>
      </c>
      <c r="BX100" s="925"/>
      <c r="BY100" s="925"/>
      <c r="BZ100" s="925"/>
      <c r="CA100" s="925"/>
      <c r="CB100" s="925"/>
      <c r="CC100" s="925"/>
      <c r="CD100" s="925"/>
      <c r="CE100" s="925">
        <v>0</v>
      </c>
      <c r="CF100" s="925"/>
      <c r="CG100" s="925"/>
      <c r="CH100" s="925"/>
      <c r="CI100" s="925"/>
      <c r="CJ100" s="925"/>
      <c r="CK100" s="925"/>
      <c r="CL100" s="925"/>
      <c r="CM100" s="925"/>
      <c r="CN100" s="925">
        <v>0</v>
      </c>
      <c r="CO100" s="925"/>
      <c r="CP100" s="925"/>
      <c r="CQ100" s="925"/>
      <c r="CR100" s="925"/>
      <c r="CS100" s="925"/>
      <c r="CT100" s="925"/>
      <c r="CU100" s="925"/>
      <c r="CV100" s="921">
        <f t="shared" si="5"/>
        <v>145061.13936687729</v>
      </c>
      <c r="CW100" s="921"/>
      <c r="CX100" s="921"/>
      <c r="CY100" s="921"/>
      <c r="CZ100" s="921"/>
      <c r="DA100" s="921"/>
      <c r="DB100" s="921"/>
      <c r="DC100" s="921"/>
      <c r="DD100" s="921"/>
      <c r="DE100" s="926"/>
    </row>
    <row r="101" spans="1:109" s="3" customFormat="1" ht="23.25" customHeight="1" x14ac:dyDescent="0.2">
      <c r="A101" s="914" t="str">
        <f>+'[1]NómPlantilla (4)ok'!E108</f>
        <v>Operador</v>
      </c>
      <c r="B101" s="915"/>
      <c r="C101" s="915"/>
      <c r="D101" s="915"/>
      <c r="E101" s="915"/>
      <c r="F101" s="915"/>
      <c r="G101" s="915"/>
      <c r="H101" s="915"/>
      <c r="I101" s="915"/>
      <c r="J101" s="915"/>
      <c r="K101" s="915"/>
      <c r="L101" s="915"/>
      <c r="M101" s="915"/>
      <c r="N101" s="915"/>
      <c r="O101" s="916"/>
      <c r="P101" s="917" t="str">
        <f>+'[1]NómPlantilla (4)ok'!F108</f>
        <v>Obras Públicas</v>
      </c>
      <c r="Q101" s="917"/>
      <c r="R101" s="917"/>
      <c r="S101" s="917"/>
      <c r="T101" s="917"/>
      <c r="U101" s="917"/>
      <c r="V101" s="917"/>
      <c r="W101" s="917"/>
      <c r="X101" s="917"/>
      <c r="Y101" s="917"/>
      <c r="Z101" s="917"/>
      <c r="AA101" s="917"/>
      <c r="AB101" s="917"/>
      <c r="AC101" s="917"/>
      <c r="AD101" s="918">
        <v>1</v>
      </c>
      <c r="AE101" s="918"/>
      <c r="AF101" s="918"/>
      <c r="AG101" s="919">
        <v>1</v>
      </c>
      <c r="AH101" s="919"/>
      <c r="AI101" s="919"/>
      <c r="AJ101" s="919"/>
      <c r="AK101" s="920">
        <f>+'[1]NómPlantilla (4)ok'!T108</f>
        <v>8981.5</v>
      </c>
      <c r="AL101" s="920"/>
      <c r="AM101" s="920"/>
      <c r="AN101" s="920"/>
      <c r="AO101" s="920"/>
      <c r="AP101" s="920"/>
      <c r="AQ101" s="921">
        <f t="shared" si="4"/>
        <v>107778</v>
      </c>
      <c r="AR101" s="921"/>
      <c r="AS101" s="921"/>
      <c r="AT101" s="921"/>
      <c r="AU101" s="921"/>
      <c r="AV101" s="921"/>
      <c r="AW101" s="921"/>
      <c r="AX101" s="921"/>
      <c r="AY101" s="922">
        <v>0</v>
      </c>
      <c r="AZ101" s="923"/>
      <c r="BA101" s="923"/>
      <c r="BB101" s="923"/>
      <c r="BC101" s="923"/>
      <c r="BD101" s="923"/>
      <c r="BE101" s="923"/>
      <c r="BF101" s="924"/>
      <c r="BG101" s="925">
        <f t="shared" si="6"/>
        <v>1476.4141948804272</v>
      </c>
      <c r="BH101" s="925"/>
      <c r="BI101" s="925"/>
      <c r="BJ101" s="925"/>
      <c r="BK101" s="925"/>
      <c r="BL101" s="925"/>
      <c r="BM101" s="925"/>
      <c r="BN101" s="925"/>
      <c r="BO101" s="925">
        <f t="shared" si="10"/>
        <v>14764.141948804272</v>
      </c>
      <c r="BP101" s="925"/>
      <c r="BQ101" s="925"/>
      <c r="BR101" s="925"/>
      <c r="BS101" s="925"/>
      <c r="BT101" s="925"/>
      <c r="BU101" s="925"/>
      <c r="BV101" s="925"/>
      <c r="BW101" s="925">
        <v>0</v>
      </c>
      <c r="BX101" s="925"/>
      <c r="BY101" s="925"/>
      <c r="BZ101" s="925"/>
      <c r="CA101" s="925"/>
      <c r="CB101" s="925"/>
      <c r="CC101" s="925"/>
      <c r="CD101" s="925"/>
      <c r="CE101" s="925">
        <v>0</v>
      </c>
      <c r="CF101" s="925"/>
      <c r="CG101" s="925"/>
      <c r="CH101" s="925"/>
      <c r="CI101" s="925"/>
      <c r="CJ101" s="925"/>
      <c r="CK101" s="925"/>
      <c r="CL101" s="925"/>
      <c r="CM101" s="925"/>
      <c r="CN101" s="925">
        <v>0</v>
      </c>
      <c r="CO101" s="925"/>
      <c r="CP101" s="925"/>
      <c r="CQ101" s="925"/>
      <c r="CR101" s="925"/>
      <c r="CS101" s="925"/>
      <c r="CT101" s="925"/>
      <c r="CU101" s="925"/>
      <c r="CV101" s="921">
        <f t="shared" si="5"/>
        <v>124018.55614368471</v>
      </c>
      <c r="CW101" s="921"/>
      <c r="CX101" s="921"/>
      <c r="CY101" s="921"/>
      <c r="CZ101" s="921"/>
      <c r="DA101" s="921"/>
      <c r="DB101" s="921"/>
      <c r="DC101" s="921"/>
      <c r="DD101" s="921"/>
      <c r="DE101" s="926"/>
    </row>
    <row r="102" spans="1:109" s="3" customFormat="1" ht="23.25" customHeight="1" x14ac:dyDescent="0.2">
      <c r="A102" s="914" t="str">
        <f>+'[1]NómPlantilla (4)ok'!E109</f>
        <v>Almacenista</v>
      </c>
      <c r="B102" s="915"/>
      <c r="C102" s="915"/>
      <c r="D102" s="915"/>
      <c r="E102" s="915"/>
      <c r="F102" s="915"/>
      <c r="G102" s="915"/>
      <c r="H102" s="915"/>
      <c r="I102" s="915"/>
      <c r="J102" s="915"/>
      <c r="K102" s="915"/>
      <c r="L102" s="915"/>
      <c r="M102" s="915"/>
      <c r="N102" s="915"/>
      <c r="O102" s="916"/>
      <c r="P102" s="917" t="str">
        <f>+'[1]NómPlantilla (4)ok'!F109</f>
        <v>Obras Públicas</v>
      </c>
      <c r="Q102" s="917"/>
      <c r="R102" s="917"/>
      <c r="S102" s="917"/>
      <c r="T102" s="917"/>
      <c r="U102" s="917"/>
      <c r="V102" s="917"/>
      <c r="W102" s="917"/>
      <c r="X102" s="917"/>
      <c r="Y102" s="917"/>
      <c r="Z102" s="917"/>
      <c r="AA102" s="917"/>
      <c r="AB102" s="917"/>
      <c r="AC102" s="917"/>
      <c r="AD102" s="918">
        <v>1</v>
      </c>
      <c r="AE102" s="918"/>
      <c r="AF102" s="918"/>
      <c r="AG102" s="919">
        <v>1</v>
      </c>
      <c r="AH102" s="919"/>
      <c r="AI102" s="919"/>
      <c r="AJ102" s="919"/>
      <c r="AK102" s="920">
        <f>+'[1]NómPlantilla (4)ok'!T109</f>
        <v>7468.3333999999995</v>
      </c>
      <c r="AL102" s="920"/>
      <c r="AM102" s="920"/>
      <c r="AN102" s="920"/>
      <c r="AO102" s="920"/>
      <c r="AP102" s="920"/>
      <c r="AQ102" s="921">
        <f t="shared" si="4"/>
        <v>89620.000799999994</v>
      </c>
      <c r="AR102" s="921"/>
      <c r="AS102" s="921"/>
      <c r="AT102" s="921"/>
      <c r="AU102" s="921"/>
      <c r="AV102" s="921"/>
      <c r="AW102" s="921"/>
      <c r="AX102" s="921"/>
      <c r="AY102" s="922">
        <v>0</v>
      </c>
      <c r="AZ102" s="923"/>
      <c r="BA102" s="923"/>
      <c r="BB102" s="923"/>
      <c r="BC102" s="923"/>
      <c r="BD102" s="923"/>
      <c r="BE102" s="923"/>
      <c r="BF102" s="924"/>
      <c r="BG102" s="925">
        <f t="shared" si="6"/>
        <v>1227.6739346278018</v>
      </c>
      <c r="BH102" s="925"/>
      <c r="BI102" s="925"/>
      <c r="BJ102" s="925"/>
      <c r="BK102" s="925"/>
      <c r="BL102" s="925"/>
      <c r="BM102" s="925"/>
      <c r="BN102" s="925"/>
      <c r="BO102" s="925">
        <f t="shared" si="10"/>
        <v>12276.739346278018</v>
      </c>
      <c r="BP102" s="925"/>
      <c r="BQ102" s="925"/>
      <c r="BR102" s="925"/>
      <c r="BS102" s="925"/>
      <c r="BT102" s="925"/>
      <c r="BU102" s="925"/>
      <c r="BV102" s="925"/>
      <c r="BW102" s="925">
        <v>0</v>
      </c>
      <c r="BX102" s="925"/>
      <c r="BY102" s="925"/>
      <c r="BZ102" s="925"/>
      <c r="CA102" s="925"/>
      <c r="CB102" s="925"/>
      <c r="CC102" s="925"/>
      <c r="CD102" s="925"/>
      <c r="CE102" s="925">
        <v>0</v>
      </c>
      <c r="CF102" s="925"/>
      <c r="CG102" s="925"/>
      <c r="CH102" s="925"/>
      <c r="CI102" s="925"/>
      <c r="CJ102" s="925"/>
      <c r="CK102" s="925"/>
      <c r="CL102" s="925"/>
      <c r="CM102" s="925"/>
      <c r="CN102" s="925">
        <v>0</v>
      </c>
      <c r="CO102" s="925"/>
      <c r="CP102" s="925"/>
      <c r="CQ102" s="925"/>
      <c r="CR102" s="925"/>
      <c r="CS102" s="925"/>
      <c r="CT102" s="925"/>
      <c r="CU102" s="925"/>
      <c r="CV102" s="921">
        <f t="shared" si="5"/>
        <v>103124.41408090582</v>
      </c>
      <c r="CW102" s="921"/>
      <c r="CX102" s="921"/>
      <c r="CY102" s="921"/>
      <c r="CZ102" s="921"/>
      <c r="DA102" s="921"/>
      <c r="DB102" s="921"/>
      <c r="DC102" s="921"/>
      <c r="DD102" s="921"/>
      <c r="DE102" s="926"/>
    </row>
    <row r="103" spans="1:109" s="3" customFormat="1" ht="23.25" customHeight="1" x14ac:dyDescent="0.2">
      <c r="A103" s="914" t="str">
        <f>+'[1]NómPlantilla (4)ok'!E110</f>
        <v>Auxiliar A</v>
      </c>
      <c r="B103" s="915"/>
      <c r="C103" s="915"/>
      <c r="D103" s="915"/>
      <c r="E103" s="915"/>
      <c r="F103" s="915"/>
      <c r="G103" s="915"/>
      <c r="H103" s="915"/>
      <c r="I103" s="915"/>
      <c r="J103" s="915"/>
      <c r="K103" s="915"/>
      <c r="L103" s="915"/>
      <c r="M103" s="915"/>
      <c r="N103" s="915"/>
      <c r="O103" s="916"/>
      <c r="P103" s="917" t="str">
        <f>+'[1]NómPlantilla (4)ok'!F110</f>
        <v>Obras Públicas</v>
      </c>
      <c r="Q103" s="917"/>
      <c r="R103" s="917"/>
      <c r="S103" s="917"/>
      <c r="T103" s="917"/>
      <c r="U103" s="917"/>
      <c r="V103" s="917"/>
      <c r="W103" s="917"/>
      <c r="X103" s="917"/>
      <c r="Y103" s="917"/>
      <c r="Z103" s="917"/>
      <c r="AA103" s="917"/>
      <c r="AB103" s="917"/>
      <c r="AC103" s="917"/>
      <c r="AD103" s="918">
        <v>1</v>
      </c>
      <c r="AE103" s="918"/>
      <c r="AF103" s="918"/>
      <c r="AG103" s="919">
        <v>1</v>
      </c>
      <c r="AH103" s="919"/>
      <c r="AI103" s="919"/>
      <c r="AJ103" s="919"/>
      <c r="AK103" s="920">
        <f>+'[1]NómPlantilla (4)ok'!T110</f>
        <v>9932.9167999999991</v>
      </c>
      <c r="AL103" s="920"/>
      <c r="AM103" s="920"/>
      <c r="AN103" s="920"/>
      <c r="AO103" s="920"/>
      <c r="AP103" s="920"/>
      <c r="AQ103" s="921">
        <f t="shared" si="4"/>
        <v>119195.00159999999</v>
      </c>
      <c r="AR103" s="921"/>
      <c r="AS103" s="921"/>
      <c r="AT103" s="921"/>
      <c r="AU103" s="921"/>
      <c r="AV103" s="921"/>
      <c r="AW103" s="921"/>
      <c r="AX103" s="921"/>
      <c r="AY103" s="922">
        <v>0</v>
      </c>
      <c r="AZ103" s="923"/>
      <c r="BA103" s="923"/>
      <c r="BB103" s="923"/>
      <c r="BC103" s="923"/>
      <c r="BD103" s="923"/>
      <c r="BE103" s="923"/>
      <c r="BF103" s="924"/>
      <c r="BG103" s="925">
        <f t="shared" si="6"/>
        <v>1632.811819861523</v>
      </c>
      <c r="BH103" s="925"/>
      <c r="BI103" s="925"/>
      <c r="BJ103" s="925"/>
      <c r="BK103" s="925"/>
      <c r="BL103" s="925"/>
      <c r="BM103" s="925"/>
      <c r="BN103" s="925"/>
      <c r="BO103" s="925">
        <f t="shared" si="10"/>
        <v>16328.11819861523</v>
      </c>
      <c r="BP103" s="925"/>
      <c r="BQ103" s="925"/>
      <c r="BR103" s="925"/>
      <c r="BS103" s="925"/>
      <c r="BT103" s="925"/>
      <c r="BU103" s="925"/>
      <c r="BV103" s="925"/>
      <c r="BW103" s="925">
        <v>0</v>
      </c>
      <c r="BX103" s="925"/>
      <c r="BY103" s="925"/>
      <c r="BZ103" s="925"/>
      <c r="CA103" s="925"/>
      <c r="CB103" s="925"/>
      <c r="CC103" s="925"/>
      <c r="CD103" s="925"/>
      <c r="CE103" s="925">
        <v>0</v>
      </c>
      <c r="CF103" s="925"/>
      <c r="CG103" s="925"/>
      <c r="CH103" s="925"/>
      <c r="CI103" s="925"/>
      <c r="CJ103" s="925"/>
      <c r="CK103" s="925"/>
      <c r="CL103" s="925"/>
      <c r="CM103" s="925"/>
      <c r="CN103" s="925">
        <v>0</v>
      </c>
      <c r="CO103" s="925"/>
      <c r="CP103" s="925"/>
      <c r="CQ103" s="925"/>
      <c r="CR103" s="925"/>
      <c r="CS103" s="925"/>
      <c r="CT103" s="925"/>
      <c r="CU103" s="925"/>
      <c r="CV103" s="921">
        <f t="shared" si="5"/>
        <v>137155.93161847675</v>
      </c>
      <c r="CW103" s="921"/>
      <c r="CX103" s="921"/>
      <c r="CY103" s="921"/>
      <c r="CZ103" s="921"/>
      <c r="DA103" s="921"/>
      <c r="DB103" s="921"/>
      <c r="DC103" s="921"/>
      <c r="DD103" s="921"/>
      <c r="DE103" s="926"/>
    </row>
    <row r="104" spans="1:109" s="3" customFormat="1" ht="23.25" customHeight="1" x14ac:dyDescent="0.2">
      <c r="A104" s="914" t="str">
        <f>+'[1]NómPlantilla (4)ok'!E111</f>
        <v>Operador E</v>
      </c>
      <c r="B104" s="915"/>
      <c r="C104" s="915"/>
      <c r="D104" s="915"/>
      <c r="E104" s="915"/>
      <c r="F104" s="915"/>
      <c r="G104" s="915"/>
      <c r="H104" s="915"/>
      <c r="I104" s="915"/>
      <c r="J104" s="915"/>
      <c r="K104" s="915"/>
      <c r="L104" s="915"/>
      <c r="M104" s="915"/>
      <c r="N104" s="915"/>
      <c r="O104" s="916"/>
      <c r="P104" s="917" t="str">
        <f>+'[1]NómPlantilla (4)ok'!F111</f>
        <v>Obras Públicas</v>
      </c>
      <c r="Q104" s="917"/>
      <c r="R104" s="917"/>
      <c r="S104" s="917"/>
      <c r="T104" s="917"/>
      <c r="U104" s="917"/>
      <c r="V104" s="917"/>
      <c r="W104" s="917"/>
      <c r="X104" s="917"/>
      <c r="Y104" s="917"/>
      <c r="Z104" s="917"/>
      <c r="AA104" s="917"/>
      <c r="AB104" s="917"/>
      <c r="AC104" s="917"/>
      <c r="AD104" s="918">
        <v>1</v>
      </c>
      <c r="AE104" s="918"/>
      <c r="AF104" s="918"/>
      <c r="AG104" s="919">
        <v>1</v>
      </c>
      <c r="AH104" s="919"/>
      <c r="AI104" s="919"/>
      <c r="AJ104" s="919"/>
      <c r="AK104" s="920">
        <f>+'[1]NómPlantilla (4)ok'!T111</f>
        <v>8981.5</v>
      </c>
      <c r="AL104" s="920"/>
      <c r="AM104" s="920"/>
      <c r="AN104" s="920"/>
      <c r="AO104" s="920"/>
      <c r="AP104" s="920"/>
      <c r="AQ104" s="946">
        <f t="shared" si="4"/>
        <v>107778</v>
      </c>
      <c r="AR104" s="946"/>
      <c r="AS104" s="946"/>
      <c r="AT104" s="946"/>
      <c r="AU104" s="946"/>
      <c r="AV104" s="946"/>
      <c r="AW104" s="946"/>
      <c r="AX104" s="946"/>
      <c r="AY104" s="922">
        <v>0</v>
      </c>
      <c r="AZ104" s="923"/>
      <c r="BA104" s="923"/>
      <c r="BB104" s="923"/>
      <c r="BC104" s="923"/>
      <c r="BD104" s="923"/>
      <c r="BE104" s="923"/>
      <c r="BF104" s="924"/>
      <c r="BG104" s="925">
        <f t="shared" si="6"/>
        <v>1476.4141948804272</v>
      </c>
      <c r="BH104" s="925"/>
      <c r="BI104" s="925"/>
      <c r="BJ104" s="925"/>
      <c r="BK104" s="925"/>
      <c r="BL104" s="925"/>
      <c r="BM104" s="925"/>
      <c r="BN104" s="925"/>
      <c r="BO104" s="925">
        <f t="shared" si="10"/>
        <v>14764.141948804272</v>
      </c>
      <c r="BP104" s="925"/>
      <c r="BQ104" s="925"/>
      <c r="BR104" s="925"/>
      <c r="BS104" s="925"/>
      <c r="BT104" s="925"/>
      <c r="BU104" s="925"/>
      <c r="BV104" s="925"/>
      <c r="BW104" s="948">
        <v>0</v>
      </c>
      <c r="BX104" s="948"/>
      <c r="BY104" s="948"/>
      <c r="BZ104" s="948"/>
      <c r="CA104" s="948"/>
      <c r="CB104" s="948"/>
      <c r="CC104" s="948"/>
      <c r="CD104" s="948"/>
      <c r="CE104" s="948">
        <v>0</v>
      </c>
      <c r="CF104" s="948"/>
      <c r="CG104" s="948"/>
      <c r="CH104" s="948"/>
      <c r="CI104" s="948"/>
      <c r="CJ104" s="948"/>
      <c r="CK104" s="948"/>
      <c r="CL104" s="948"/>
      <c r="CM104" s="948"/>
      <c r="CN104" s="948">
        <v>0</v>
      </c>
      <c r="CO104" s="948"/>
      <c r="CP104" s="948"/>
      <c r="CQ104" s="948"/>
      <c r="CR104" s="948"/>
      <c r="CS104" s="948"/>
      <c r="CT104" s="948"/>
      <c r="CU104" s="948"/>
      <c r="CV104" s="946">
        <f t="shared" si="5"/>
        <v>124018.55614368471</v>
      </c>
      <c r="CW104" s="946"/>
      <c r="CX104" s="946"/>
      <c r="CY104" s="946"/>
      <c r="CZ104" s="946"/>
      <c r="DA104" s="946"/>
      <c r="DB104" s="946"/>
      <c r="DC104" s="946"/>
      <c r="DD104" s="946"/>
      <c r="DE104" s="947"/>
    </row>
    <row r="105" spans="1:109" s="3" customFormat="1" ht="23.25" customHeight="1" x14ac:dyDescent="0.2">
      <c r="A105" s="914" t="str">
        <f>+'[1]NómPlantilla (4)ok'!E112</f>
        <v>Albañil</v>
      </c>
      <c r="B105" s="915"/>
      <c r="C105" s="915"/>
      <c r="D105" s="915"/>
      <c r="E105" s="915"/>
      <c r="F105" s="915"/>
      <c r="G105" s="915"/>
      <c r="H105" s="915"/>
      <c r="I105" s="915"/>
      <c r="J105" s="915"/>
      <c r="K105" s="915"/>
      <c r="L105" s="915"/>
      <c r="M105" s="915"/>
      <c r="N105" s="915"/>
      <c r="O105" s="916"/>
      <c r="P105" s="917" t="str">
        <f>+'[1]NómPlantilla (4)ok'!F112</f>
        <v>Obras Públicas</v>
      </c>
      <c r="Q105" s="917"/>
      <c r="R105" s="917"/>
      <c r="S105" s="917"/>
      <c r="T105" s="917"/>
      <c r="U105" s="917"/>
      <c r="V105" s="917"/>
      <c r="W105" s="917"/>
      <c r="X105" s="917"/>
      <c r="Y105" s="917"/>
      <c r="Z105" s="917"/>
      <c r="AA105" s="917"/>
      <c r="AB105" s="917"/>
      <c r="AC105" s="917"/>
      <c r="AD105" s="918">
        <v>1</v>
      </c>
      <c r="AE105" s="918"/>
      <c r="AF105" s="918"/>
      <c r="AG105" s="919">
        <v>1</v>
      </c>
      <c r="AH105" s="919"/>
      <c r="AI105" s="919"/>
      <c r="AJ105" s="919"/>
      <c r="AK105" s="920">
        <f>+'[1]NómPlantilla (4)ok'!T112</f>
        <v>10458.166799999999</v>
      </c>
      <c r="AL105" s="920"/>
      <c r="AM105" s="920"/>
      <c r="AN105" s="920"/>
      <c r="AO105" s="920"/>
      <c r="AP105" s="920"/>
      <c r="AQ105" s="921">
        <f t="shared" si="4"/>
        <v>125498.00159999999</v>
      </c>
      <c r="AR105" s="921"/>
      <c r="AS105" s="921"/>
      <c r="AT105" s="921"/>
      <c r="AU105" s="921"/>
      <c r="AV105" s="921"/>
      <c r="AW105" s="921"/>
      <c r="AX105" s="921"/>
      <c r="AY105" s="922">
        <v>0</v>
      </c>
      <c r="AZ105" s="923"/>
      <c r="BA105" s="923"/>
      <c r="BB105" s="923"/>
      <c r="BC105" s="923"/>
      <c r="BD105" s="923"/>
      <c r="BE105" s="923"/>
      <c r="BF105" s="924"/>
      <c r="BG105" s="925">
        <f t="shared" si="6"/>
        <v>1719.154474859123</v>
      </c>
      <c r="BH105" s="925"/>
      <c r="BI105" s="925"/>
      <c r="BJ105" s="925"/>
      <c r="BK105" s="925"/>
      <c r="BL105" s="925"/>
      <c r="BM105" s="925"/>
      <c r="BN105" s="925"/>
      <c r="BO105" s="925">
        <f t="shared" si="10"/>
        <v>17191.54474859123</v>
      </c>
      <c r="BP105" s="925"/>
      <c r="BQ105" s="925"/>
      <c r="BR105" s="925"/>
      <c r="BS105" s="925"/>
      <c r="BT105" s="925"/>
      <c r="BU105" s="925"/>
      <c r="BV105" s="925"/>
      <c r="BW105" s="925">
        <v>0</v>
      </c>
      <c r="BX105" s="925"/>
      <c r="BY105" s="925"/>
      <c r="BZ105" s="925"/>
      <c r="CA105" s="925"/>
      <c r="CB105" s="925"/>
      <c r="CC105" s="925"/>
      <c r="CD105" s="925"/>
      <c r="CE105" s="925">
        <v>0</v>
      </c>
      <c r="CF105" s="925"/>
      <c r="CG105" s="925"/>
      <c r="CH105" s="925"/>
      <c r="CI105" s="925"/>
      <c r="CJ105" s="925"/>
      <c r="CK105" s="925"/>
      <c r="CL105" s="925"/>
      <c r="CM105" s="925"/>
      <c r="CN105" s="925">
        <v>0</v>
      </c>
      <c r="CO105" s="925"/>
      <c r="CP105" s="925"/>
      <c r="CQ105" s="925"/>
      <c r="CR105" s="925"/>
      <c r="CS105" s="925"/>
      <c r="CT105" s="925"/>
      <c r="CU105" s="925"/>
      <c r="CV105" s="921">
        <f t="shared" si="5"/>
        <v>144408.70082345034</v>
      </c>
      <c r="CW105" s="921"/>
      <c r="CX105" s="921"/>
      <c r="CY105" s="921"/>
      <c r="CZ105" s="921"/>
      <c r="DA105" s="921"/>
      <c r="DB105" s="921"/>
      <c r="DC105" s="921"/>
      <c r="DD105" s="921"/>
      <c r="DE105" s="926"/>
    </row>
    <row r="106" spans="1:109" s="3" customFormat="1" ht="23.25" customHeight="1" x14ac:dyDescent="0.2">
      <c r="A106" s="914" t="str">
        <f>+'[1]NómPlantilla (4)ok'!E113</f>
        <v>Operador E</v>
      </c>
      <c r="B106" s="915"/>
      <c r="C106" s="915"/>
      <c r="D106" s="915"/>
      <c r="E106" s="915"/>
      <c r="F106" s="915"/>
      <c r="G106" s="915"/>
      <c r="H106" s="915"/>
      <c r="I106" s="915"/>
      <c r="J106" s="915"/>
      <c r="K106" s="915"/>
      <c r="L106" s="915"/>
      <c r="M106" s="915"/>
      <c r="N106" s="915"/>
      <c r="O106" s="916"/>
      <c r="P106" s="917" t="str">
        <f>+'[1]NómPlantilla (4)ok'!F113</f>
        <v>Obras Públicas</v>
      </c>
      <c r="Q106" s="917"/>
      <c r="R106" s="917"/>
      <c r="S106" s="917"/>
      <c r="T106" s="917"/>
      <c r="U106" s="917"/>
      <c r="V106" s="917"/>
      <c r="W106" s="917"/>
      <c r="X106" s="917"/>
      <c r="Y106" s="917"/>
      <c r="Z106" s="917"/>
      <c r="AA106" s="917"/>
      <c r="AB106" s="917"/>
      <c r="AC106" s="917"/>
      <c r="AD106" s="918">
        <v>1</v>
      </c>
      <c r="AE106" s="918"/>
      <c r="AF106" s="918"/>
      <c r="AG106" s="919">
        <v>1</v>
      </c>
      <c r="AH106" s="919"/>
      <c r="AI106" s="919"/>
      <c r="AJ106" s="919"/>
      <c r="AK106" s="920">
        <f>+'[1]NómPlantilla (4)ok'!T113</f>
        <v>8981.5</v>
      </c>
      <c r="AL106" s="920"/>
      <c r="AM106" s="920"/>
      <c r="AN106" s="920"/>
      <c r="AO106" s="920"/>
      <c r="AP106" s="920"/>
      <c r="AQ106" s="921">
        <f t="shared" ref="AQ106:AQ155" si="11">AG106*AK106*12</f>
        <v>107778</v>
      </c>
      <c r="AR106" s="921"/>
      <c r="AS106" s="921"/>
      <c r="AT106" s="921"/>
      <c r="AU106" s="921"/>
      <c r="AV106" s="921"/>
      <c r="AW106" s="921"/>
      <c r="AX106" s="921"/>
      <c r="AY106" s="922">
        <v>0</v>
      </c>
      <c r="AZ106" s="923"/>
      <c r="BA106" s="923"/>
      <c r="BB106" s="923"/>
      <c r="BC106" s="923"/>
      <c r="BD106" s="923"/>
      <c r="BE106" s="923"/>
      <c r="BF106" s="924"/>
      <c r="BG106" s="925">
        <f t="shared" si="6"/>
        <v>1476.4141948804272</v>
      </c>
      <c r="BH106" s="925"/>
      <c r="BI106" s="925"/>
      <c r="BJ106" s="925"/>
      <c r="BK106" s="925"/>
      <c r="BL106" s="925"/>
      <c r="BM106" s="925"/>
      <c r="BN106" s="925"/>
      <c r="BO106" s="925">
        <f t="shared" si="10"/>
        <v>14764.141948804272</v>
      </c>
      <c r="BP106" s="925"/>
      <c r="BQ106" s="925"/>
      <c r="BR106" s="925"/>
      <c r="BS106" s="925"/>
      <c r="BT106" s="925"/>
      <c r="BU106" s="925"/>
      <c r="BV106" s="925"/>
      <c r="BW106" s="925">
        <v>0</v>
      </c>
      <c r="BX106" s="925"/>
      <c r="BY106" s="925"/>
      <c r="BZ106" s="925"/>
      <c r="CA106" s="925"/>
      <c r="CB106" s="925"/>
      <c r="CC106" s="925"/>
      <c r="CD106" s="925"/>
      <c r="CE106" s="925">
        <v>0</v>
      </c>
      <c r="CF106" s="925"/>
      <c r="CG106" s="925"/>
      <c r="CH106" s="925"/>
      <c r="CI106" s="925"/>
      <c r="CJ106" s="925"/>
      <c r="CK106" s="925"/>
      <c r="CL106" s="925"/>
      <c r="CM106" s="925"/>
      <c r="CN106" s="925">
        <v>0</v>
      </c>
      <c r="CO106" s="925"/>
      <c r="CP106" s="925"/>
      <c r="CQ106" s="925"/>
      <c r="CR106" s="925"/>
      <c r="CS106" s="925"/>
      <c r="CT106" s="925"/>
      <c r="CU106" s="925"/>
      <c r="CV106" s="921">
        <f>SUM(AQ106:CU106)</f>
        <v>124018.55614368471</v>
      </c>
      <c r="CW106" s="921"/>
      <c r="CX106" s="921"/>
      <c r="CY106" s="921"/>
      <c r="CZ106" s="921"/>
      <c r="DA106" s="921"/>
      <c r="DB106" s="921"/>
      <c r="DC106" s="921"/>
      <c r="DD106" s="921"/>
      <c r="DE106" s="926"/>
    </row>
    <row r="107" spans="1:109" s="3" customFormat="1" ht="23.25" customHeight="1" x14ac:dyDescent="0.2">
      <c r="A107" s="914" t="str">
        <f>+'[1]NómPlantilla (4)ok'!E114</f>
        <v>Operador F</v>
      </c>
      <c r="B107" s="915"/>
      <c r="C107" s="915"/>
      <c r="D107" s="915"/>
      <c r="E107" s="915"/>
      <c r="F107" s="915"/>
      <c r="G107" s="915"/>
      <c r="H107" s="915"/>
      <c r="I107" s="915"/>
      <c r="J107" s="915"/>
      <c r="K107" s="915"/>
      <c r="L107" s="915"/>
      <c r="M107" s="915"/>
      <c r="N107" s="915"/>
      <c r="O107" s="916"/>
      <c r="P107" s="917" t="str">
        <f>+'[1]NómPlantilla (4)ok'!F114</f>
        <v>Obras Públicas</v>
      </c>
      <c r="Q107" s="917"/>
      <c r="R107" s="917"/>
      <c r="S107" s="917"/>
      <c r="T107" s="917"/>
      <c r="U107" s="917"/>
      <c r="V107" s="917"/>
      <c r="W107" s="917"/>
      <c r="X107" s="917"/>
      <c r="Y107" s="917"/>
      <c r="Z107" s="917"/>
      <c r="AA107" s="917"/>
      <c r="AB107" s="917"/>
      <c r="AC107" s="917"/>
      <c r="AD107" s="918">
        <v>1</v>
      </c>
      <c r="AE107" s="918"/>
      <c r="AF107" s="918"/>
      <c r="AG107" s="919">
        <v>1</v>
      </c>
      <c r="AH107" s="919"/>
      <c r="AI107" s="919"/>
      <c r="AJ107" s="919"/>
      <c r="AK107" s="920">
        <f>+'[1]NómPlantilla (4)ok'!T114</f>
        <v>10472</v>
      </c>
      <c r="AL107" s="920"/>
      <c r="AM107" s="920"/>
      <c r="AN107" s="920"/>
      <c r="AO107" s="920"/>
      <c r="AP107" s="920"/>
      <c r="AQ107" s="921">
        <f t="shared" si="11"/>
        <v>125664</v>
      </c>
      <c r="AR107" s="921"/>
      <c r="AS107" s="921"/>
      <c r="AT107" s="921"/>
      <c r="AU107" s="921"/>
      <c r="AV107" s="921"/>
      <c r="AW107" s="921"/>
      <c r="AX107" s="921"/>
      <c r="AY107" s="922"/>
      <c r="AZ107" s="923"/>
      <c r="BA107" s="923"/>
      <c r="BB107" s="923"/>
      <c r="BC107" s="923"/>
      <c r="BD107" s="923"/>
      <c r="BE107" s="923"/>
      <c r="BF107" s="924"/>
      <c r="BG107" s="925">
        <f t="shared" si="6"/>
        <v>1721.4284305280671</v>
      </c>
      <c r="BH107" s="925"/>
      <c r="BI107" s="925"/>
      <c r="BJ107" s="925"/>
      <c r="BK107" s="925"/>
      <c r="BL107" s="925"/>
      <c r="BM107" s="925"/>
      <c r="BN107" s="925"/>
      <c r="BO107" s="925">
        <f t="shared" si="10"/>
        <v>17214.284305280671</v>
      </c>
      <c r="BP107" s="925"/>
      <c r="BQ107" s="925"/>
      <c r="BR107" s="925"/>
      <c r="BS107" s="925"/>
      <c r="BT107" s="925"/>
      <c r="BU107" s="925"/>
      <c r="BV107" s="925"/>
      <c r="BW107" s="925"/>
      <c r="BX107" s="925"/>
      <c r="BY107" s="925"/>
      <c r="BZ107" s="925"/>
      <c r="CA107" s="925"/>
      <c r="CB107" s="925"/>
      <c r="CC107" s="925"/>
      <c r="CD107" s="925"/>
      <c r="CE107" s="925"/>
      <c r="CF107" s="925"/>
      <c r="CG107" s="925"/>
      <c r="CH107" s="925"/>
      <c r="CI107" s="925"/>
      <c r="CJ107" s="925"/>
      <c r="CK107" s="925"/>
      <c r="CL107" s="925"/>
      <c r="CM107" s="925"/>
      <c r="CN107" s="925"/>
      <c r="CO107" s="925"/>
      <c r="CP107" s="925"/>
      <c r="CQ107" s="925"/>
      <c r="CR107" s="925"/>
      <c r="CS107" s="925"/>
      <c r="CT107" s="925"/>
      <c r="CU107" s="925"/>
      <c r="CV107" s="921">
        <f t="shared" ref="CV107:CV155" si="12">SUM(AQ107:CU107)</f>
        <v>144599.71273580875</v>
      </c>
      <c r="CW107" s="921"/>
      <c r="CX107" s="921"/>
      <c r="CY107" s="921"/>
      <c r="CZ107" s="921"/>
      <c r="DA107" s="921"/>
      <c r="DB107" s="921"/>
      <c r="DC107" s="921"/>
      <c r="DD107" s="921"/>
      <c r="DE107" s="926"/>
    </row>
    <row r="108" spans="1:109" s="3" customFormat="1" ht="23.25" customHeight="1" x14ac:dyDescent="0.2">
      <c r="A108" s="914" t="str">
        <f>+'[1]NómPlantilla (4)ok'!E115</f>
        <v>Ayudante</v>
      </c>
      <c r="B108" s="915"/>
      <c r="C108" s="915"/>
      <c r="D108" s="915"/>
      <c r="E108" s="915"/>
      <c r="F108" s="915"/>
      <c r="G108" s="915"/>
      <c r="H108" s="915"/>
      <c r="I108" s="915"/>
      <c r="J108" s="915"/>
      <c r="K108" s="915"/>
      <c r="L108" s="915"/>
      <c r="M108" s="915"/>
      <c r="N108" s="915"/>
      <c r="O108" s="916"/>
      <c r="P108" s="917" t="str">
        <f>+'[1]NómPlantilla (4)ok'!F115</f>
        <v>Obras Públicas</v>
      </c>
      <c r="Q108" s="917"/>
      <c r="R108" s="917"/>
      <c r="S108" s="917"/>
      <c r="T108" s="917"/>
      <c r="U108" s="917"/>
      <c r="V108" s="917"/>
      <c r="W108" s="917"/>
      <c r="X108" s="917"/>
      <c r="Y108" s="917"/>
      <c r="Z108" s="917"/>
      <c r="AA108" s="917"/>
      <c r="AB108" s="917"/>
      <c r="AC108" s="917"/>
      <c r="AD108" s="918">
        <v>1</v>
      </c>
      <c r="AE108" s="918"/>
      <c r="AF108" s="918"/>
      <c r="AG108" s="919">
        <v>1</v>
      </c>
      <c r="AH108" s="919"/>
      <c r="AI108" s="919"/>
      <c r="AJ108" s="919"/>
      <c r="AK108" s="920">
        <f>+'[1]NómPlantilla (4)ok'!T115</f>
        <v>9932.9167999999991</v>
      </c>
      <c r="AL108" s="920"/>
      <c r="AM108" s="920"/>
      <c r="AN108" s="920"/>
      <c r="AO108" s="920"/>
      <c r="AP108" s="920"/>
      <c r="AQ108" s="921">
        <f t="shared" si="11"/>
        <v>119195.00159999999</v>
      </c>
      <c r="AR108" s="921"/>
      <c r="AS108" s="921"/>
      <c r="AT108" s="921"/>
      <c r="AU108" s="921"/>
      <c r="AV108" s="921"/>
      <c r="AW108" s="921"/>
      <c r="AX108" s="921"/>
      <c r="AY108" s="922"/>
      <c r="AZ108" s="923"/>
      <c r="BA108" s="923"/>
      <c r="BB108" s="923"/>
      <c r="BC108" s="923"/>
      <c r="BD108" s="923"/>
      <c r="BE108" s="923"/>
      <c r="BF108" s="924"/>
      <c r="BG108" s="925">
        <f t="shared" si="6"/>
        <v>1632.811819861523</v>
      </c>
      <c r="BH108" s="925"/>
      <c r="BI108" s="925"/>
      <c r="BJ108" s="925"/>
      <c r="BK108" s="925"/>
      <c r="BL108" s="925"/>
      <c r="BM108" s="925"/>
      <c r="BN108" s="925"/>
      <c r="BO108" s="925">
        <f t="shared" si="10"/>
        <v>16328.11819861523</v>
      </c>
      <c r="BP108" s="925"/>
      <c r="BQ108" s="925"/>
      <c r="BR108" s="925"/>
      <c r="BS108" s="925"/>
      <c r="BT108" s="925"/>
      <c r="BU108" s="925"/>
      <c r="BV108" s="925"/>
      <c r="BW108" s="925"/>
      <c r="BX108" s="925"/>
      <c r="BY108" s="925"/>
      <c r="BZ108" s="925"/>
      <c r="CA108" s="925"/>
      <c r="CB108" s="925"/>
      <c r="CC108" s="925"/>
      <c r="CD108" s="925"/>
      <c r="CE108" s="925"/>
      <c r="CF108" s="925"/>
      <c r="CG108" s="925"/>
      <c r="CH108" s="925"/>
      <c r="CI108" s="925"/>
      <c r="CJ108" s="925"/>
      <c r="CK108" s="925"/>
      <c r="CL108" s="925"/>
      <c r="CM108" s="925"/>
      <c r="CN108" s="925"/>
      <c r="CO108" s="925"/>
      <c r="CP108" s="925"/>
      <c r="CQ108" s="925"/>
      <c r="CR108" s="925"/>
      <c r="CS108" s="925"/>
      <c r="CT108" s="925"/>
      <c r="CU108" s="925"/>
      <c r="CV108" s="921">
        <f t="shared" si="12"/>
        <v>137155.93161847675</v>
      </c>
      <c r="CW108" s="921"/>
      <c r="CX108" s="921"/>
      <c r="CY108" s="921"/>
      <c r="CZ108" s="921"/>
      <c r="DA108" s="921"/>
      <c r="DB108" s="921"/>
      <c r="DC108" s="921"/>
      <c r="DD108" s="921"/>
      <c r="DE108" s="926"/>
    </row>
    <row r="109" spans="1:109" s="3" customFormat="1" ht="23.25" customHeight="1" x14ac:dyDescent="0.2">
      <c r="A109" s="914" t="str">
        <f>+'[1]NómPlantilla (4)ok'!E116</f>
        <v>Auxiliar</v>
      </c>
      <c r="B109" s="915"/>
      <c r="C109" s="915"/>
      <c r="D109" s="915"/>
      <c r="E109" s="915"/>
      <c r="F109" s="915"/>
      <c r="G109" s="915"/>
      <c r="H109" s="915"/>
      <c r="I109" s="915"/>
      <c r="J109" s="915"/>
      <c r="K109" s="915"/>
      <c r="L109" s="915"/>
      <c r="M109" s="915"/>
      <c r="N109" s="915"/>
      <c r="O109" s="916"/>
      <c r="P109" s="917" t="str">
        <f>+'[1]NómPlantilla (4)ok'!F116</f>
        <v>Obras Públicas</v>
      </c>
      <c r="Q109" s="917"/>
      <c r="R109" s="917"/>
      <c r="S109" s="917"/>
      <c r="T109" s="917"/>
      <c r="U109" s="917"/>
      <c r="V109" s="917"/>
      <c r="W109" s="917"/>
      <c r="X109" s="917"/>
      <c r="Y109" s="917"/>
      <c r="Z109" s="917"/>
      <c r="AA109" s="917"/>
      <c r="AB109" s="917"/>
      <c r="AC109" s="917"/>
      <c r="AD109" s="918">
        <v>1</v>
      </c>
      <c r="AE109" s="918"/>
      <c r="AF109" s="918"/>
      <c r="AG109" s="919">
        <v>1</v>
      </c>
      <c r="AH109" s="919"/>
      <c r="AI109" s="919"/>
      <c r="AJ109" s="919"/>
      <c r="AK109" s="920">
        <f>+'[1]NómPlantilla (4)ok'!T116</f>
        <v>8656.66</v>
      </c>
      <c r="AL109" s="920"/>
      <c r="AM109" s="920"/>
      <c r="AN109" s="920"/>
      <c r="AO109" s="920"/>
      <c r="AP109" s="920"/>
      <c r="AQ109" s="921">
        <f t="shared" si="11"/>
        <v>103879.92</v>
      </c>
      <c r="AR109" s="921"/>
      <c r="AS109" s="921"/>
      <c r="AT109" s="921"/>
      <c r="AU109" s="921"/>
      <c r="AV109" s="921"/>
      <c r="AW109" s="921"/>
      <c r="AX109" s="921"/>
      <c r="AY109" s="922"/>
      <c r="AZ109" s="923"/>
      <c r="BA109" s="923"/>
      <c r="BB109" s="923"/>
      <c r="BC109" s="923"/>
      <c r="BD109" s="923"/>
      <c r="BE109" s="923"/>
      <c r="BF109" s="924"/>
      <c r="BG109" s="925">
        <f t="shared" si="6"/>
        <v>1423.0157216782941</v>
      </c>
      <c r="BH109" s="925"/>
      <c r="BI109" s="925"/>
      <c r="BJ109" s="925"/>
      <c r="BK109" s="925"/>
      <c r="BL109" s="925"/>
      <c r="BM109" s="925"/>
      <c r="BN109" s="925"/>
      <c r="BO109" s="925">
        <f t="shared" si="10"/>
        <v>14230.157216782942</v>
      </c>
      <c r="BP109" s="925"/>
      <c r="BQ109" s="925"/>
      <c r="BR109" s="925"/>
      <c r="BS109" s="925"/>
      <c r="BT109" s="925"/>
      <c r="BU109" s="925"/>
      <c r="BV109" s="925"/>
      <c r="BW109" s="925"/>
      <c r="BX109" s="925"/>
      <c r="BY109" s="925"/>
      <c r="BZ109" s="925"/>
      <c r="CA109" s="925"/>
      <c r="CB109" s="925"/>
      <c r="CC109" s="925"/>
      <c r="CD109" s="925"/>
      <c r="CE109" s="925"/>
      <c r="CF109" s="925"/>
      <c r="CG109" s="925"/>
      <c r="CH109" s="925"/>
      <c r="CI109" s="925"/>
      <c r="CJ109" s="925"/>
      <c r="CK109" s="925"/>
      <c r="CL109" s="925"/>
      <c r="CM109" s="925"/>
      <c r="CN109" s="925"/>
      <c r="CO109" s="925"/>
      <c r="CP109" s="925"/>
      <c r="CQ109" s="925"/>
      <c r="CR109" s="925"/>
      <c r="CS109" s="925"/>
      <c r="CT109" s="925"/>
      <c r="CU109" s="925"/>
      <c r="CV109" s="921">
        <f t="shared" si="12"/>
        <v>119533.09293846124</v>
      </c>
      <c r="CW109" s="921"/>
      <c r="CX109" s="921"/>
      <c r="CY109" s="921"/>
      <c r="CZ109" s="921"/>
      <c r="DA109" s="921"/>
      <c r="DB109" s="921"/>
      <c r="DC109" s="921"/>
      <c r="DD109" s="921"/>
      <c r="DE109" s="926"/>
    </row>
    <row r="110" spans="1:109" s="3" customFormat="1" ht="23.25" customHeight="1" x14ac:dyDescent="0.2">
      <c r="A110" s="914" t="str">
        <f>+'[1]NómPlantilla (4)ok'!E117</f>
        <v>Operador de Maquinaria Pesada</v>
      </c>
      <c r="B110" s="915"/>
      <c r="C110" s="915"/>
      <c r="D110" s="915"/>
      <c r="E110" s="915"/>
      <c r="F110" s="915"/>
      <c r="G110" s="915"/>
      <c r="H110" s="915"/>
      <c r="I110" s="915"/>
      <c r="J110" s="915"/>
      <c r="K110" s="915"/>
      <c r="L110" s="915"/>
      <c r="M110" s="915"/>
      <c r="N110" s="915"/>
      <c r="O110" s="916"/>
      <c r="P110" s="917" t="str">
        <f>+'[1]NómPlantilla (4)ok'!F117</f>
        <v>Obras Públicas</v>
      </c>
      <c r="Q110" s="917"/>
      <c r="R110" s="917"/>
      <c r="S110" s="917"/>
      <c r="T110" s="917"/>
      <c r="U110" s="917"/>
      <c r="V110" s="917"/>
      <c r="W110" s="917"/>
      <c r="X110" s="917"/>
      <c r="Y110" s="917"/>
      <c r="Z110" s="917"/>
      <c r="AA110" s="917"/>
      <c r="AB110" s="917"/>
      <c r="AC110" s="917"/>
      <c r="AD110" s="918">
        <v>1</v>
      </c>
      <c r="AE110" s="918"/>
      <c r="AF110" s="918"/>
      <c r="AG110" s="919">
        <v>1</v>
      </c>
      <c r="AH110" s="919"/>
      <c r="AI110" s="919"/>
      <c r="AJ110" s="919"/>
      <c r="AK110" s="920">
        <f>+'[1]NómPlantilla (4)ok'!T117</f>
        <v>14267.36</v>
      </c>
      <c r="AL110" s="920"/>
      <c r="AM110" s="920"/>
      <c r="AN110" s="920"/>
      <c r="AO110" s="920"/>
      <c r="AP110" s="920"/>
      <c r="AQ110" s="921">
        <f t="shared" si="11"/>
        <v>171208.32000000001</v>
      </c>
      <c r="AR110" s="921"/>
      <c r="AS110" s="921"/>
      <c r="AT110" s="921"/>
      <c r="AU110" s="921"/>
      <c r="AV110" s="921"/>
      <c r="AW110" s="921"/>
      <c r="AX110" s="921"/>
      <c r="AY110" s="922"/>
      <c r="AZ110" s="923"/>
      <c r="BA110" s="923"/>
      <c r="BB110" s="923"/>
      <c r="BC110" s="923"/>
      <c r="BD110" s="923"/>
      <c r="BE110" s="923"/>
      <c r="BF110" s="924"/>
      <c r="BG110" s="925">
        <f t="shared" si="6"/>
        <v>2345.3245924922576</v>
      </c>
      <c r="BH110" s="925"/>
      <c r="BI110" s="925"/>
      <c r="BJ110" s="925"/>
      <c r="BK110" s="925"/>
      <c r="BL110" s="925"/>
      <c r="BM110" s="925"/>
      <c r="BN110" s="925"/>
      <c r="BO110" s="925">
        <f t="shared" si="10"/>
        <v>23453.245924922579</v>
      </c>
      <c r="BP110" s="925"/>
      <c r="BQ110" s="925"/>
      <c r="BR110" s="925"/>
      <c r="BS110" s="925"/>
      <c r="BT110" s="925"/>
      <c r="BU110" s="925"/>
      <c r="BV110" s="925"/>
      <c r="BW110" s="925"/>
      <c r="BX110" s="925"/>
      <c r="BY110" s="925"/>
      <c r="BZ110" s="925"/>
      <c r="CA110" s="925"/>
      <c r="CB110" s="925"/>
      <c r="CC110" s="925"/>
      <c r="CD110" s="925"/>
      <c r="CE110" s="925"/>
      <c r="CF110" s="925"/>
      <c r="CG110" s="925"/>
      <c r="CH110" s="925"/>
      <c r="CI110" s="925"/>
      <c r="CJ110" s="925"/>
      <c r="CK110" s="925"/>
      <c r="CL110" s="925"/>
      <c r="CM110" s="925"/>
      <c r="CN110" s="925"/>
      <c r="CO110" s="925"/>
      <c r="CP110" s="925"/>
      <c r="CQ110" s="925"/>
      <c r="CR110" s="925"/>
      <c r="CS110" s="925"/>
      <c r="CT110" s="925"/>
      <c r="CU110" s="925"/>
      <c r="CV110" s="921">
        <f t="shared" si="12"/>
        <v>197006.89051741484</v>
      </c>
      <c r="CW110" s="921"/>
      <c r="CX110" s="921"/>
      <c r="CY110" s="921"/>
      <c r="CZ110" s="921"/>
      <c r="DA110" s="921"/>
      <c r="DB110" s="921"/>
      <c r="DC110" s="921"/>
      <c r="DD110" s="921"/>
      <c r="DE110" s="926"/>
    </row>
    <row r="111" spans="1:109" s="3" customFormat="1" ht="23.25" customHeight="1" x14ac:dyDescent="0.2">
      <c r="A111" s="914" t="str">
        <f>+'[1]NómPlantilla (4)ok'!E118</f>
        <v>Administrador Cementerio Mpal.</v>
      </c>
      <c r="B111" s="915"/>
      <c r="C111" s="915"/>
      <c r="D111" s="915"/>
      <c r="E111" s="915"/>
      <c r="F111" s="915"/>
      <c r="G111" s="915"/>
      <c r="H111" s="915"/>
      <c r="I111" s="915"/>
      <c r="J111" s="915"/>
      <c r="K111" s="915"/>
      <c r="L111" s="915"/>
      <c r="M111" s="915"/>
      <c r="N111" s="915"/>
      <c r="O111" s="916"/>
      <c r="P111" s="917" t="str">
        <f>+'[1]NómPlantilla (4)ok'!F118</f>
        <v>Cementerio Municipal</v>
      </c>
      <c r="Q111" s="917"/>
      <c r="R111" s="917"/>
      <c r="S111" s="917"/>
      <c r="T111" s="917"/>
      <c r="U111" s="917"/>
      <c r="V111" s="917"/>
      <c r="W111" s="917"/>
      <c r="X111" s="917"/>
      <c r="Y111" s="917"/>
      <c r="Z111" s="917"/>
      <c r="AA111" s="917"/>
      <c r="AB111" s="917"/>
      <c r="AC111" s="917"/>
      <c r="AD111" s="918">
        <v>1</v>
      </c>
      <c r="AE111" s="918"/>
      <c r="AF111" s="918"/>
      <c r="AG111" s="919">
        <v>1</v>
      </c>
      <c r="AH111" s="919"/>
      <c r="AI111" s="919"/>
      <c r="AJ111" s="919"/>
      <c r="AK111" s="920">
        <f>+'[1]NómPlantilla (4)ok'!T118</f>
        <v>7145.9168</v>
      </c>
      <c r="AL111" s="920"/>
      <c r="AM111" s="920"/>
      <c r="AN111" s="920"/>
      <c r="AO111" s="920"/>
      <c r="AP111" s="920"/>
      <c r="AQ111" s="921">
        <f t="shared" si="11"/>
        <v>85751.001600000003</v>
      </c>
      <c r="AR111" s="921"/>
      <c r="AS111" s="921"/>
      <c r="AT111" s="921"/>
      <c r="AU111" s="921"/>
      <c r="AV111" s="921"/>
      <c r="AW111" s="921"/>
      <c r="AX111" s="921"/>
      <c r="AY111" s="922"/>
      <c r="AZ111" s="923"/>
      <c r="BA111" s="923"/>
      <c r="BB111" s="923"/>
      <c r="BC111" s="923"/>
      <c r="BD111" s="923"/>
      <c r="BE111" s="923"/>
      <c r="BF111" s="924"/>
      <c r="BG111" s="925">
        <f t="shared" si="6"/>
        <v>1174.673829422092</v>
      </c>
      <c r="BH111" s="925"/>
      <c r="BI111" s="925"/>
      <c r="BJ111" s="925"/>
      <c r="BK111" s="925"/>
      <c r="BL111" s="925"/>
      <c r="BM111" s="925"/>
      <c r="BN111" s="925"/>
      <c r="BO111" s="925">
        <f t="shared" si="10"/>
        <v>11746.738294220921</v>
      </c>
      <c r="BP111" s="925"/>
      <c r="BQ111" s="925"/>
      <c r="BR111" s="925"/>
      <c r="BS111" s="925"/>
      <c r="BT111" s="925"/>
      <c r="BU111" s="925"/>
      <c r="BV111" s="925"/>
      <c r="BW111" s="925"/>
      <c r="BX111" s="925"/>
      <c r="BY111" s="925"/>
      <c r="BZ111" s="925"/>
      <c r="CA111" s="925"/>
      <c r="CB111" s="925"/>
      <c r="CC111" s="925"/>
      <c r="CD111" s="925"/>
      <c r="CE111" s="925"/>
      <c r="CF111" s="925"/>
      <c r="CG111" s="925"/>
      <c r="CH111" s="925"/>
      <c r="CI111" s="925"/>
      <c r="CJ111" s="925"/>
      <c r="CK111" s="925"/>
      <c r="CL111" s="925"/>
      <c r="CM111" s="925"/>
      <c r="CN111" s="925"/>
      <c r="CO111" s="925"/>
      <c r="CP111" s="925"/>
      <c r="CQ111" s="925"/>
      <c r="CR111" s="925"/>
      <c r="CS111" s="925"/>
      <c r="CT111" s="925"/>
      <c r="CU111" s="925"/>
      <c r="CV111" s="921">
        <f t="shared" si="12"/>
        <v>98672.413723643011</v>
      </c>
      <c r="CW111" s="921"/>
      <c r="CX111" s="921"/>
      <c r="CY111" s="921"/>
      <c r="CZ111" s="921"/>
      <c r="DA111" s="921"/>
      <c r="DB111" s="921"/>
      <c r="DC111" s="921"/>
      <c r="DD111" s="921"/>
      <c r="DE111" s="926"/>
    </row>
    <row r="112" spans="1:109" s="3" customFormat="1" ht="23.25" customHeight="1" x14ac:dyDescent="0.2">
      <c r="A112" s="914" t="str">
        <f>+'[1]NómPlantilla (4)ok'!E119</f>
        <v>Secretaria</v>
      </c>
      <c r="B112" s="915"/>
      <c r="C112" s="915"/>
      <c r="D112" s="915"/>
      <c r="E112" s="915"/>
      <c r="F112" s="915"/>
      <c r="G112" s="915"/>
      <c r="H112" s="915"/>
      <c r="I112" s="915"/>
      <c r="J112" s="915"/>
      <c r="K112" s="915"/>
      <c r="L112" s="915"/>
      <c r="M112" s="915"/>
      <c r="N112" s="915"/>
      <c r="O112" s="916"/>
      <c r="P112" s="917" t="str">
        <f>+'[1]NómPlantilla (4)ok'!F119</f>
        <v>Cementerio Municipal</v>
      </c>
      <c r="Q112" s="917"/>
      <c r="R112" s="917"/>
      <c r="S112" s="917"/>
      <c r="T112" s="917"/>
      <c r="U112" s="917"/>
      <c r="V112" s="917"/>
      <c r="W112" s="917"/>
      <c r="X112" s="917"/>
      <c r="Y112" s="917"/>
      <c r="Z112" s="917"/>
      <c r="AA112" s="917"/>
      <c r="AB112" s="917"/>
      <c r="AC112" s="917"/>
      <c r="AD112" s="918">
        <v>1</v>
      </c>
      <c r="AE112" s="918"/>
      <c r="AF112" s="918"/>
      <c r="AG112" s="919">
        <v>1</v>
      </c>
      <c r="AH112" s="919"/>
      <c r="AI112" s="919"/>
      <c r="AJ112" s="919"/>
      <c r="AK112" s="920">
        <f>+'[1]NómPlantilla (4)ok'!T119</f>
        <v>9609.6668000000009</v>
      </c>
      <c r="AL112" s="920"/>
      <c r="AM112" s="920"/>
      <c r="AN112" s="920"/>
      <c r="AO112" s="920"/>
      <c r="AP112" s="920"/>
      <c r="AQ112" s="921">
        <f t="shared" si="11"/>
        <v>115316.00160000002</v>
      </c>
      <c r="AR112" s="921"/>
      <c r="AS112" s="921"/>
      <c r="AT112" s="921"/>
      <c r="AU112" s="921"/>
      <c r="AV112" s="921"/>
      <c r="AW112" s="921"/>
      <c r="AX112" s="921"/>
      <c r="AY112" s="922"/>
      <c r="AZ112" s="923"/>
      <c r="BA112" s="923"/>
      <c r="BB112" s="923"/>
      <c r="BC112" s="923"/>
      <c r="BD112" s="923"/>
      <c r="BE112" s="923"/>
      <c r="BF112" s="924"/>
      <c r="BG112" s="925">
        <f t="shared" si="6"/>
        <v>1579.6747170952704</v>
      </c>
      <c r="BH112" s="925"/>
      <c r="BI112" s="925"/>
      <c r="BJ112" s="925"/>
      <c r="BK112" s="925"/>
      <c r="BL112" s="925"/>
      <c r="BM112" s="925"/>
      <c r="BN112" s="925"/>
      <c r="BO112" s="925">
        <f t="shared" si="10"/>
        <v>15796.747170952705</v>
      </c>
      <c r="BP112" s="925"/>
      <c r="BQ112" s="925"/>
      <c r="BR112" s="925"/>
      <c r="BS112" s="925"/>
      <c r="BT112" s="925"/>
      <c r="BU112" s="925"/>
      <c r="BV112" s="925"/>
      <c r="BW112" s="925"/>
      <c r="BX112" s="925"/>
      <c r="BY112" s="925"/>
      <c r="BZ112" s="925"/>
      <c r="CA112" s="925"/>
      <c r="CB112" s="925"/>
      <c r="CC112" s="925"/>
      <c r="CD112" s="925"/>
      <c r="CE112" s="925"/>
      <c r="CF112" s="925"/>
      <c r="CG112" s="925"/>
      <c r="CH112" s="925"/>
      <c r="CI112" s="925"/>
      <c r="CJ112" s="925"/>
      <c r="CK112" s="925"/>
      <c r="CL112" s="925"/>
      <c r="CM112" s="925"/>
      <c r="CN112" s="925"/>
      <c r="CO112" s="925"/>
      <c r="CP112" s="925"/>
      <c r="CQ112" s="925"/>
      <c r="CR112" s="925"/>
      <c r="CS112" s="925"/>
      <c r="CT112" s="925"/>
      <c r="CU112" s="925"/>
      <c r="CV112" s="921">
        <f t="shared" si="12"/>
        <v>132692.42348804799</v>
      </c>
      <c r="CW112" s="921"/>
      <c r="CX112" s="921"/>
      <c r="CY112" s="921"/>
      <c r="CZ112" s="921"/>
      <c r="DA112" s="921"/>
      <c r="DB112" s="921"/>
      <c r="DC112" s="921"/>
      <c r="DD112" s="921"/>
      <c r="DE112" s="926"/>
    </row>
    <row r="113" spans="1:109" s="3" customFormat="1" ht="23.25" customHeight="1" x14ac:dyDescent="0.2">
      <c r="A113" s="914" t="str">
        <f>+'[1]NómPlantilla (4)ok'!E120</f>
        <v>Auxiliar del Cementerio</v>
      </c>
      <c r="B113" s="915"/>
      <c r="C113" s="915"/>
      <c r="D113" s="915"/>
      <c r="E113" s="915"/>
      <c r="F113" s="915"/>
      <c r="G113" s="915"/>
      <c r="H113" s="915"/>
      <c r="I113" s="915"/>
      <c r="J113" s="915"/>
      <c r="K113" s="915"/>
      <c r="L113" s="915"/>
      <c r="M113" s="915"/>
      <c r="N113" s="915"/>
      <c r="O113" s="916"/>
      <c r="P113" s="917" t="str">
        <f>+'[1]NómPlantilla (4)ok'!F120</f>
        <v>Cementerio Municipal</v>
      </c>
      <c r="Q113" s="917"/>
      <c r="R113" s="917"/>
      <c r="S113" s="917"/>
      <c r="T113" s="917"/>
      <c r="U113" s="917"/>
      <c r="V113" s="917"/>
      <c r="W113" s="917"/>
      <c r="X113" s="917"/>
      <c r="Y113" s="917"/>
      <c r="Z113" s="917"/>
      <c r="AA113" s="917"/>
      <c r="AB113" s="917"/>
      <c r="AC113" s="917"/>
      <c r="AD113" s="918">
        <v>1</v>
      </c>
      <c r="AE113" s="918"/>
      <c r="AF113" s="918"/>
      <c r="AG113" s="919">
        <v>1</v>
      </c>
      <c r="AH113" s="919"/>
      <c r="AI113" s="919"/>
      <c r="AJ113" s="919"/>
      <c r="AK113" s="920">
        <f>+'[1]NómPlantilla (4)ok'!T120</f>
        <v>6176.4168</v>
      </c>
      <c r="AL113" s="920"/>
      <c r="AM113" s="920"/>
      <c r="AN113" s="920"/>
      <c r="AO113" s="920"/>
      <c r="AP113" s="920"/>
      <c r="AQ113" s="921">
        <f t="shared" si="11"/>
        <v>74117.001600000003</v>
      </c>
      <c r="AR113" s="921"/>
      <c r="AS113" s="921"/>
      <c r="AT113" s="921"/>
      <c r="AU113" s="921"/>
      <c r="AV113" s="921"/>
      <c r="AW113" s="921"/>
      <c r="AX113" s="921"/>
      <c r="AY113" s="922"/>
      <c r="AZ113" s="923"/>
      <c r="BA113" s="923"/>
      <c r="BB113" s="923"/>
      <c r="BC113" s="923"/>
      <c r="BD113" s="923"/>
      <c r="BE113" s="923"/>
      <c r="BF113" s="924"/>
      <c r="BG113" s="925">
        <f t="shared" si="6"/>
        <v>1015.3036171038184</v>
      </c>
      <c r="BH113" s="925"/>
      <c r="BI113" s="925"/>
      <c r="BJ113" s="925"/>
      <c r="BK113" s="925"/>
      <c r="BL113" s="925"/>
      <c r="BM113" s="925"/>
      <c r="BN113" s="925"/>
      <c r="BO113" s="925">
        <f t="shared" si="10"/>
        <v>10153.036171038184</v>
      </c>
      <c r="BP113" s="925"/>
      <c r="BQ113" s="925"/>
      <c r="BR113" s="925"/>
      <c r="BS113" s="925"/>
      <c r="BT113" s="925"/>
      <c r="BU113" s="925"/>
      <c r="BV113" s="925"/>
      <c r="BW113" s="925"/>
      <c r="BX113" s="925"/>
      <c r="BY113" s="925"/>
      <c r="BZ113" s="925"/>
      <c r="CA113" s="925"/>
      <c r="CB113" s="925"/>
      <c r="CC113" s="925"/>
      <c r="CD113" s="925"/>
      <c r="CE113" s="925"/>
      <c r="CF113" s="925"/>
      <c r="CG113" s="925"/>
      <c r="CH113" s="925"/>
      <c r="CI113" s="925"/>
      <c r="CJ113" s="925"/>
      <c r="CK113" s="925"/>
      <c r="CL113" s="925"/>
      <c r="CM113" s="925"/>
      <c r="CN113" s="925"/>
      <c r="CO113" s="925"/>
      <c r="CP113" s="925"/>
      <c r="CQ113" s="925"/>
      <c r="CR113" s="925"/>
      <c r="CS113" s="925"/>
      <c r="CT113" s="925"/>
      <c r="CU113" s="925"/>
      <c r="CV113" s="921">
        <f t="shared" si="12"/>
        <v>85285.341388142013</v>
      </c>
      <c r="CW113" s="921"/>
      <c r="CX113" s="921"/>
      <c r="CY113" s="921"/>
      <c r="CZ113" s="921"/>
      <c r="DA113" s="921"/>
      <c r="DB113" s="921"/>
      <c r="DC113" s="921"/>
      <c r="DD113" s="921"/>
      <c r="DE113" s="926"/>
    </row>
    <row r="114" spans="1:109" s="3" customFormat="1" ht="23.25" customHeight="1" x14ac:dyDescent="0.2">
      <c r="A114" s="914" t="str">
        <f>+'[1]NómPlantilla (4)ok'!E121</f>
        <v>Jefe de Matanza</v>
      </c>
      <c r="B114" s="915"/>
      <c r="C114" s="915"/>
      <c r="D114" s="915"/>
      <c r="E114" s="915"/>
      <c r="F114" s="915"/>
      <c r="G114" s="915"/>
      <c r="H114" s="915"/>
      <c r="I114" s="915"/>
      <c r="J114" s="915"/>
      <c r="K114" s="915"/>
      <c r="L114" s="915"/>
      <c r="M114" s="915"/>
      <c r="N114" s="915"/>
      <c r="O114" s="916"/>
      <c r="P114" s="917" t="str">
        <f>+'[1]NómPlantilla (4)ok'!F121</f>
        <v>Rastro Municipal</v>
      </c>
      <c r="Q114" s="917"/>
      <c r="R114" s="917"/>
      <c r="S114" s="917"/>
      <c r="T114" s="917"/>
      <c r="U114" s="917"/>
      <c r="V114" s="917"/>
      <c r="W114" s="917"/>
      <c r="X114" s="917"/>
      <c r="Y114" s="917"/>
      <c r="Z114" s="917"/>
      <c r="AA114" s="917"/>
      <c r="AB114" s="917"/>
      <c r="AC114" s="917"/>
      <c r="AD114" s="918">
        <v>1</v>
      </c>
      <c r="AE114" s="918"/>
      <c r="AF114" s="918"/>
      <c r="AG114" s="919">
        <v>1</v>
      </c>
      <c r="AH114" s="919"/>
      <c r="AI114" s="919"/>
      <c r="AJ114" s="919"/>
      <c r="AK114" s="920">
        <f>+'[1]NómPlantilla (4)ok'!T121</f>
        <v>13594.0834</v>
      </c>
      <c r="AL114" s="920"/>
      <c r="AM114" s="920"/>
      <c r="AN114" s="920"/>
      <c r="AO114" s="920"/>
      <c r="AP114" s="920"/>
      <c r="AQ114" s="921">
        <f t="shared" si="11"/>
        <v>163129.00079999998</v>
      </c>
      <c r="AR114" s="921"/>
      <c r="AS114" s="921"/>
      <c r="AT114" s="921"/>
      <c r="AU114" s="921"/>
      <c r="AV114" s="921"/>
      <c r="AW114" s="921"/>
      <c r="AX114" s="921"/>
      <c r="AY114" s="922"/>
      <c r="AZ114" s="923"/>
      <c r="BA114" s="923"/>
      <c r="BB114" s="923"/>
      <c r="BC114" s="923"/>
      <c r="BD114" s="923"/>
      <c r="BE114" s="923"/>
      <c r="BF114" s="924"/>
      <c r="BG114" s="925">
        <f t="shared" si="6"/>
        <v>2234.6487444356039</v>
      </c>
      <c r="BH114" s="925"/>
      <c r="BI114" s="925"/>
      <c r="BJ114" s="925"/>
      <c r="BK114" s="925"/>
      <c r="BL114" s="925"/>
      <c r="BM114" s="925"/>
      <c r="BN114" s="925"/>
      <c r="BO114" s="925">
        <f t="shared" si="10"/>
        <v>22346.487444356044</v>
      </c>
      <c r="BP114" s="925"/>
      <c r="BQ114" s="925"/>
      <c r="BR114" s="925"/>
      <c r="BS114" s="925"/>
      <c r="BT114" s="925"/>
      <c r="BU114" s="925"/>
      <c r="BV114" s="925"/>
      <c r="BW114" s="925"/>
      <c r="BX114" s="925"/>
      <c r="BY114" s="925"/>
      <c r="BZ114" s="925"/>
      <c r="CA114" s="925"/>
      <c r="CB114" s="925"/>
      <c r="CC114" s="925"/>
      <c r="CD114" s="925"/>
      <c r="CE114" s="925"/>
      <c r="CF114" s="925"/>
      <c r="CG114" s="925"/>
      <c r="CH114" s="925"/>
      <c r="CI114" s="925"/>
      <c r="CJ114" s="925"/>
      <c r="CK114" s="925"/>
      <c r="CL114" s="925"/>
      <c r="CM114" s="925"/>
      <c r="CN114" s="925"/>
      <c r="CO114" s="925"/>
      <c r="CP114" s="925"/>
      <c r="CQ114" s="925"/>
      <c r="CR114" s="925"/>
      <c r="CS114" s="925"/>
      <c r="CT114" s="925"/>
      <c r="CU114" s="925"/>
      <c r="CV114" s="921">
        <f t="shared" si="12"/>
        <v>187710.13698879164</v>
      </c>
      <c r="CW114" s="921"/>
      <c r="CX114" s="921"/>
      <c r="CY114" s="921"/>
      <c r="CZ114" s="921"/>
      <c r="DA114" s="921"/>
      <c r="DB114" s="921"/>
      <c r="DC114" s="921"/>
      <c r="DD114" s="921"/>
      <c r="DE114" s="926"/>
    </row>
    <row r="115" spans="1:109" s="3" customFormat="1" ht="23.25" customHeight="1" x14ac:dyDescent="0.2">
      <c r="A115" s="914" t="str">
        <f>+'[1]NómPlantilla (4)ok'!E122</f>
        <v>Matancero A</v>
      </c>
      <c r="B115" s="915"/>
      <c r="C115" s="915"/>
      <c r="D115" s="915"/>
      <c r="E115" s="915"/>
      <c r="F115" s="915"/>
      <c r="G115" s="915"/>
      <c r="H115" s="915"/>
      <c r="I115" s="915"/>
      <c r="J115" s="915"/>
      <c r="K115" s="915"/>
      <c r="L115" s="915"/>
      <c r="M115" s="915"/>
      <c r="N115" s="915"/>
      <c r="O115" s="916"/>
      <c r="P115" s="917" t="str">
        <f>+'[1]NómPlantilla (4)ok'!F122</f>
        <v>Rastro Municipal</v>
      </c>
      <c r="Q115" s="917"/>
      <c r="R115" s="917"/>
      <c r="S115" s="917"/>
      <c r="T115" s="917"/>
      <c r="U115" s="917"/>
      <c r="V115" s="917"/>
      <c r="W115" s="917"/>
      <c r="X115" s="917"/>
      <c r="Y115" s="917"/>
      <c r="Z115" s="917"/>
      <c r="AA115" s="917"/>
      <c r="AB115" s="917"/>
      <c r="AC115" s="917"/>
      <c r="AD115" s="918">
        <v>1</v>
      </c>
      <c r="AE115" s="918"/>
      <c r="AF115" s="918"/>
      <c r="AG115" s="919">
        <v>1</v>
      </c>
      <c r="AH115" s="919"/>
      <c r="AI115" s="919"/>
      <c r="AJ115" s="919"/>
      <c r="AK115" s="920">
        <f>+'[1]NómPlantilla (4)ok'!T122</f>
        <v>9070.25</v>
      </c>
      <c r="AL115" s="920"/>
      <c r="AM115" s="920"/>
      <c r="AN115" s="920"/>
      <c r="AO115" s="920"/>
      <c r="AP115" s="920"/>
      <c r="AQ115" s="921">
        <f t="shared" si="11"/>
        <v>108843</v>
      </c>
      <c r="AR115" s="921"/>
      <c r="AS115" s="921"/>
      <c r="AT115" s="921"/>
      <c r="AU115" s="921"/>
      <c r="AV115" s="921"/>
      <c r="AW115" s="921"/>
      <c r="AX115" s="921"/>
      <c r="AY115" s="922"/>
      <c r="AZ115" s="923"/>
      <c r="BA115" s="923"/>
      <c r="BB115" s="923"/>
      <c r="BC115" s="923"/>
      <c r="BD115" s="923"/>
      <c r="BE115" s="923"/>
      <c r="BF115" s="924"/>
      <c r="BG115" s="925">
        <f t="shared" si="6"/>
        <v>1491.0032679523681</v>
      </c>
      <c r="BH115" s="925"/>
      <c r="BI115" s="925"/>
      <c r="BJ115" s="925"/>
      <c r="BK115" s="925"/>
      <c r="BL115" s="925"/>
      <c r="BM115" s="925"/>
      <c r="BN115" s="925"/>
      <c r="BO115" s="925">
        <f t="shared" si="10"/>
        <v>14910.032679523682</v>
      </c>
      <c r="BP115" s="925"/>
      <c r="BQ115" s="925"/>
      <c r="BR115" s="925"/>
      <c r="BS115" s="925"/>
      <c r="BT115" s="925"/>
      <c r="BU115" s="925"/>
      <c r="BV115" s="925"/>
      <c r="BW115" s="925"/>
      <c r="BX115" s="925"/>
      <c r="BY115" s="925"/>
      <c r="BZ115" s="925"/>
      <c r="CA115" s="925"/>
      <c r="CB115" s="925"/>
      <c r="CC115" s="925"/>
      <c r="CD115" s="925"/>
      <c r="CE115" s="925"/>
      <c r="CF115" s="925"/>
      <c r="CG115" s="925"/>
      <c r="CH115" s="925"/>
      <c r="CI115" s="925"/>
      <c r="CJ115" s="925"/>
      <c r="CK115" s="925"/>
      <c r="CL115" s="925"/>
      <c r="CM115" s="925"/>
      <c r="CN115" s="925"/>
      <c r="CO115" s="925"/>
      <c r="CP115" s="925"/>
      <c r="CQ115" s="925"/>
      <c r="CR115" s="925"/>
      <c r="CS115" s="925"/>
      <c r="CT115" s="925"/>
      <c r="CU115" s="925"/>
      <c r="CV115" s="921">
        <f t="shared" si="12"/>
        <v>125244.03594747605</v>
      </c>
      <c r="CW115" s="921"/>
      <c r="CX115" s="921"/>
      <c r="CY115" s="921"/>
      <c r="CZ115" s="921"/>
      <c r="DA115" s="921"/>
      <c r="DB115" s="921"/>
      <c r="DC115" s="921"/>
      <c r="DD115" s="921"/>
      <c r="DE115" s="926"/>
    </row>
    <row r="116" spans="1:109" s="3" customFormat="1" ht="23.25" customHeight="1" x14ac:dyDescent="0.2">
      <c r="A116" s="914" t="str">
        <f>+'[1]NómPlantilla (4)ok'!E123</f>
        <v>Matancero B</v>
      </c>
      <c r="B116" s="915"/>
      <c r="C116" s="915"/>
      <c r="D116" s="915"/>
      <c r="E116" s="915"/>
      <c r="F116" s="915"/>
      <c r="G116" s="915"/>
      <c r="H116" s="915"/>
      <c r="I116" s="915"/>
      <c r="J116" s="915"/>
      <c r="K116" s="915"/>
      <c r="L116" s="915"/>
      <c r="M116" s="915"/>
      <c r="N116" s="915"/>
      <c r="O116" s="916"/>
      <c r="P116" s="917" t="str">
        <f>+'[1]NómPlantilla (4)ok'!F123</f>
        <v>Rastro Municipal</v>
      </c>
      <c r="Q116" s="917"/>
      <c r="R116" s="917"/>
      <c r="S116" s="917"/>
      <c r="T116" s="917"/>
      <c r="U116" s="917"/>
      <c r="V116" s="917"/>
      <c r="W116" s="917"/>
      <c r="X116" s="917"/>
      <c r="Y116" s="917"/>
      <c r="Z116" s="917"/>
      <c r="AA116" s="917"/>
      <c r="AB116" s="917"/>
      <c r="AC116" s="917"/>
      <c r="AD116" s="918">
        <v>1</v>
      </c>
      <c r="AE116" s="918"/>
      <c r="AF116" s="918"/>
      <c r="AG116" s="919">
        <v>1</v>
      </c>
      <c r="AH116" s="919"/>
      <c r="AI116" s="919"/>
      <c r="AJ116" s="919"/>
      <c r="AK116" s="920">
        <f>+'[1]NómPlantilla (4)ok'!T123</f>
        <v>8624.5833999999995</v>
      </c>
      <c r="AL116" s="920"/>
      <c r="AM116" s="920"/>
      <c r="AN116" s="920"/>
      <c r="AO116" s="920"/>
      <c r="AP116" s="920"/>
      <c r="AQ116" s="921">
        <f t="shared" si="11"/>
        <v>103495.00079999999</v>
      </c>
      <c r="AR116" s="921"/>
      <c r="AS116" s="921"/>
      <c r="AT116" s="921"/>
      <c r="AU116" s="921"/>
      <c r="AV116" s="921"/>
      <c r="AW116" s="921"/>
      <c r="AX116" s="921"/>
      <c r="AY116" s="922"/>
      <c r="AZ116" s="923"/>
      <c r="BA116" s="923"/>
      <c r="BB116" s="923"/>
      <c r="BC116" s="923"/>
      <c r="BD116" s="923"/>
      <c r="BE116" s="923"/>
      <c r="BF116" s="924"/>
      <c r="BG116" s="925">
        <f t="shared" si="6"/>
        <v>1417.7428443678782</v>
      </c>
      <c r="BH116" s="925"/>
      <c r="BI116" s="925"/>
      <c r="BJ116" s="925"/>
      <c r="BK116" s="925"/>
      <c r="BL116" s="925"/>
      <c r="BM116" s="925"/>
      <c r="BN116" s="925"/>
      <c r="BO116" s="925">
        <f t="shared" si="10"/>
        <v>14177.42844367878</v>
      </c>
      <c r="BP116" s="925"/>
      <c r="BQ116" s="925"/>
      <c r="BR116" s="925"/>
      <c r="BS116" s="925"/>
      <c r="BT116" s="925"/>
      <c r="BU116" s="925"/>
      <c r="BV116" s="925"/>
      <c r="BW116" s="925"/>
      <c r="BX116" s="925"/>
      <c r="BY116" s="925"/>
      <c r="BZ116" s="925"/>
      <c r="CA116" s="925"/>
      <c r="CB116" s="925"/>
      <c r="CC116" s="925"/>
      <c r="CD116" s="925"/>
      <c r="CE116" s="925"/>
      <c r="CF116" s="925"/>
      <c r="CG116" s="925"/>
      <c r="CH116" s="925"/>
      <c r="CI116" s="925"/>
      <c r="CJ116" s="925"/>
      <c r="CK116" s="925"/>
      <c r="CL116" s="925"/>
      <c r="CM116" s="925"/>
      <c r="CN116" s="925"/>
      <c r="CO116" s="925"/>
      <c r="CP116" s="925"/>
      <c r="CQ116" s="925"/>
      <c r="CR116" s="925"/>
      <c r="CS116" s="925"/>
      <c r="CT116" s="925"/>
      <c r="CU116" s="925"/>
      <c r="CV116" s="921">
        <f t="shared" si="12"/>
        <v>119090.17208804666</v>
      </c>
      <c r="CW116" s="921"/>
      <c r="CX116" s="921"/>
      <c r="CY116" s="921"/>
      <c r="CZ116" s="921"/>
      <c r="DA116" s="921"/>
      <c r="DB116" s="921"/>
      <c r="DC116" s="921"/>
      <c r="DD116" s="921"/>
      <c r="DE116" s="926"/>
    </row>
    <row r="117" spans="1:109" s="3" customFormat="1" ht="23.25" customHeight="1" x14ac:dyDescent="0.2">
      <c r="A117" s="914" t="str">
        <f>+'[1]NómPlantilla (4)ok'!E124</f>
        <v>Matancero</v>
      </c>
      <c r="B117" s="915"/>
      <c r="C117" s="915"/>
      <c r="D117" s="915"/>
      <c r="E117" s="915"/>
      <c r="F117" s="915"/>
      <c r="G117" s="915"/>
      <c r="H117" s="915"/>
      <c r="I117" s="915"/>
      <c r="J117" s="915"/>
      <c r="K117" s="915"/>
      <c r="L117" s="915"/>
      <c r="M117" s="915"/>
      <c r="N117" s="915"/>
      <c r="O117" s="916"/>
      <c r="P117" s="917" t="str">
        <f>+'[1]NómPlantilla (4)ok'!F124</f>
        <v>Rastro Municipal</v>
      </c>
      <c r="Q117" s="917"/>
      <c r="R117" s="917"/>
      <c r="S117" s="917"/>
      <c r="T117" s="917"/>
      <c r="U117" s="917"/>
      <c r="V117" s="917"/>
      <c r="W117" s="917"/>
      <c r="X117" s="917"/>
      <c r="Y117" s="917"/>
      <c r="Z117" s="917"/>
      <c r="AA117" s="917"/>
      <c r="AB117" s="917"/>
      <c r="AC117" s="917"/>
      <c r="AD117" s="918">
        <v>1</v>
      </c>
      <c r="AE117" s="918"/>
      <c r="AF117" s="918"/>
      <c r="AG117" s="919">
        <v>1</v>
      </c>
      <c r="AH117" s="919"/>
      <c r="AI117" s="919"/>
      <c r="AJ117" s="919"/>
      <c r="AK117" s="920">
        <f>+'[1]NómPlantilla (4)ok'!T124</f>
        <v>9070.25</v>
      </c>
      <c r="AL117" s="920"/>
      <c r="AM117" s="920"/>
      <c r="AN117" s="920"/>
      <c r="AO117" s="920"/>
      <c r="AP117" s="920"/>
      <c r="AQ117" s="921">
        <f t="shared" si="11"/>
        <v>108843</v>
      </c>
      <c r="AR117" s="921"/>
      <c r="AS117" s="921"/>
      <c r="AT117" s="921"/>
      <c r="AU117" s="921"/>
      <c r="AV117" s="921"/>
      <c r="AW117" s="921"/>
      <c r="AX117" s="921"/>
      <c r="AY117" s="922"/>
      <c r="AZ117" s="923"/>
      <c r="BA117" s="923"/>
      <c r="BB117" s="923"/>
      <c r="BC117" s="923"/>
      <c r="BD117" s="923"/>
      <c r="BE117" s="923"/>
      <c r="BF117" s="924"/>
      <c r="BG117" s="925">
        <f t="shared" si="6"/>
        <v>1491.0032679523681</v>
      </c>
      <c r="BH117" s="925"/>
      <c r="BI117" s="925"/>
      <c r="BJ117" s="925"/>
      <c r="BK117" s="925"/>
      <c r="BL117" s="925"/>
      <c r="BM117" s="925"/>
      <c r="BN117" s="925"/>
      <c r="BO117" s="925">
        <f t="shared" si="10"/>
        <v>14910.032679523682</v>
      </c>
      <c r="BP117" s="925"/>
      <c r="BQ117" s="925"/>
      <c r="BR117" s="925"/>
      <c r="BS117" s="925"/>
      <c r="BT117" s="925"/>
      <c r="BU117" s="925"/>
      <c r="BV117" s="925"/>
      <c r="BW117" s="925"/>
      <c r="BX117" s="925"/>
      <c r="BY117" s="925"/>
      <c r="BZ117" s="925"/>
      <c r="CA117" s="925"/>
      <c r="CB117" s="925"/>
      <c r="CC117" s="925"/>
      <c r="CD117" s="925"/>
      <c r="CE117" s="925"/>
      <c r="CF117" s="925"/>
      <c r="CG117" s="925"/>
      <c r="CH117" s="925"/>
      <c r="CI117" s="925"/>
      <c r="CJ117" s="925"/>
      <c r="CK117" s="925"/>
      <c r="CL117" s="925"/>
      <c r="CM117" s="925"/>
      <c r="CN117" s="925"/>
      <c r="CO117" s="925"/>
      <c r="CP117" s="925"/>
      <c r="CQ117" s="925"/>
      <c r="CR117" s="925"/>
      <c r="CS117" s="925"/>
      <c r="CT117" s="925"/>
      <c r="CU117" s="925"/>
      <c r="CV117" s="921">
        <f t="shared" si="12"/>
        <v>125244.03594747605</v>
      </c>
      <c r="CW117" s="921"/>
      <c r="CX117" s="921"/>
      <c r="CY117" s="921"/>
      <c r="CZ117" s="921"/>
      <c r="DA117" s="921"/>
      <c r="DB117" s="921"/>
      <c r="DC117" s="921"/>
      <c r="DD117" s="921"/>
      <c r="DE117" s="926"/>
    </row>
    <row r="118" spans="1:109" s="3" customFormat="1" ht="23.25" customHeight="1" x14ac:dyDescent="0.2">
      <c r="A118" s="914" t="str">
        <f>+'[1]NómPlantilla (4)ok'!E125</f>
        <v>Intendente del Rastro</v>
      </c>
      <c r="B118" s="915"/>
      <c r="C118" s="915"/>
      <c r="D118" s="915"/>
      <c r="E118" s="915"/>
      <c r="F118" s="915"/>
      <c r="G118" s="915"/>
      <c r="H118" s="915"/>
      <c r="I118" s="915"/>
      <c r="J118" s="915"/>
      <c r="K118" s="915"/>
      <c r="L118" s="915"/>
      <c r="M118" s="915"/>
      <c r="N118" s="915"/>
      <c r="O118" s="916"/>
      <c r="P118" s="917" t="str">
        <f>+'[1]NómPlantilla (4)ok'!F125</f>
        <v>Rastro Municipal</v>
      </c>
      <c r="Q118" s="917"/>
      <c r="R118" s="917"/>
      <c r="S118" s="917"/>
      <c r="T118" s="917"/>
      <c r="U118" s="917"/>
      <c r="V118" s="917"/>
      <c r="W118" s="917"/>
      <c r="X118" s="917"/>
      <c r="Y118" s="917"/>
      <c r="Z118" s="917"/>
      <c r="AA118" s="917"/>
      <c r="AB118" s="917"/>
      <c r="AC118" s="917"/>
      <c r="AD118" s="918">
        <v>1</v>
      </c>
      <c r="AE118" s="918"/>
      <c r="AF118" s="918"/>
      <c r="AG118" s="919">
        <v>1</v>
      </c>
      <c r="AH118" s="919"/>
      <c r="AI118" s="919"/>
      <c r="AJ118" s="919"/>
      <c r="AK118" s="920">
        <f>+'[1]NómPlantilla (4)ok'!T125</f>
        <v>9080.0833999999995</v>
      </c>
      <c r="AL118" s="920"/>
      <c r="AM118" s="920"/>
      <c r="AN118" s="920"/>
      <c r="AO118" s="920"/>
      <c r="AP118" s="920"/>
      <c r="AQ118" s="921">
        <f t="shared" si="11"/>
        <v>108961.00079999999</v>
      </c>
      <c r="AR118" s="921"/>
      <c r="AS118" s="921"/>
      <c r="AT118" s="921"/>
      <c r="AU118" s="921"/>
      <c r="AV118" s="921"/>
      <c r="AW118" s="921"/>
      <c r="AX118" s="921"/>
      <c r="AY118" s="922"/>
      <c r="AZ118" s="923"/>
      <c r="BA118" s="923"/>
      <c r="BB118" s="923"/>
      <c r="BC118" s="923"/>
      <c r="BD118" s="923"/>
      <c r="BE118" s="923"/>
      <c r="BF118" s="924"/>
      <c r="BG118" s="925">
        <f t="shared" si="6"/>
        <v>1492.6197208103467</v>
      </c>
      <c r="BH118" s="925"/>
      <c r="BI118" s="925"/>
      <c r="BJ118" s="925"/>
      <c r="BK118" s="925"/>
      <c r="BL118" s="925"/>
      <c r="BM118" s="925"/>
      <c r="BN118" s="925"/>
      <c r="BO118" s="925">
        <f t="shared" si="10"/>
        <v>14926.197208103469</v>
      </c>
      <c r="BP118" s="925"/>
      <c r="BQ118" s="925"/>
      <c r="BR118" s="925"/>
      <c r="BS118" s="925"/>
      <c r="BT118" s="925"/>
      <c r="BU118" s="925"/>
      <c r="BV118" s="925"/>
      <c r="BW118" s="925"/>
      <c r="BX118" s="925"/>
      <c r="BY118" s="925"/>
      <c r="BZ118" s="925"/>
      <c r="CA118" s="925"/>
      <c r="CB118" s="925"/>
      <c r="CC118" s="925"/>
      <c r="CD118" s="925"/>
      <c r="CE118" s="925"/>
      <c r="CF118" s="925"/>
      <c r="CG118" s="925"/>
      <c r="CH118" s="925"/>
      <c r="CI118" s="925"/>
      <c r="CJ118" s="925"/>
      <c r="CK118" s="925"/>
      <c r="CL118" s="925"/>
      <c r="CM118" s="925"/>
      <c r="CN118" s="925"/>
      <c r="CO118" s="925"/>
      <c r="CP118" s="925"/>
      <c r="CQ118" s="925"/>
      <c r="CR118" s="925"/>
      <c r="CS118" s="925"/>
      <c r="CT118" s="925"/>
      <c r="CU118" s="925"/>
      <c r="CV118" s="921">
        <f t="shared" si="12"/>
        <v>125379.8177289138</v>
      </c>
      <c r="CW118" s="921"/>
      <c r="CX118" s="921"/>
      <c r="CY118" s="921"/>
      <c r="CZ118" s="921"/>
      <c r="DA118" s="921"/>
      <c r="DB118" s="921"/>
      <c r="DC118" s="921"/>
      <c r="DD118" s="921"/>
      <c r="DE118" s="926"/>
    </row>
    <row r="119" spans="1:109" s="3" customFormat="1" ht="23.25" customHeight="1" x14ac:dyDescent="0.2">
      <c r="A119" s="914" t="str">
        <f>+'[1]NómPlantilla (4)ok'!E126</f>
        <v>Veterinario</v>
      </c>
      <c r="B119" s="915"/>
      <c r="C119" s="915"/>
      <c r="D119" s="915"/>
      <c r="E119" s="915"/>
      <c r="F119" s="915"/>
      <c r="G119" s="915"/>
      <c r="H119" s="915"/>
      <c r="I119" s="915"/>
      <c r="J119" s="915"/>
      <c r="K119" s="915"/>
      <c r="L119" s="915"/>
      <c r="M119" s="915"/>
      <c r="N119" s="915"/>
      <c r="O119" s="916"/>
      <c r="P119" s="917" t="str">
        <f>+'[1]NómPlantilla (4)ok'!F126</f>
        <v>Rastro Municipal</v>
      </c>
      <c r="Q119" s="917"/>
      <c r="R119" s="917"/>
      <c r="S119" s="917"/>
      <c r="T119" s="917"/>
      <c r="U119" s="917"/>
      <c r="V119" s="917"/>
      <c r="W119" s="917"/>
      <c r="X119" s="917"/>
      <c r="Y119" s="917"/>
      <c r="Z119" s="917"/>
      <c r="AA119" s="917"/>
      <c r="AB119" s="917"/>
      <c r="AC119" s="917"/>
      <c r="AD119" s="918">
        <v>1</v>
      </c>
      <c r="AE119" s="918"/>
      <c r="AF119" s="918"/>
      <c r="AG119" s="919">
        <v>1</v>
      </c>
      <c r="AH119" s="919"/>
      <c r="AI119" s="919"/>
      <c r="AJ119" s="919"/>
      <c r="AK119" s="920">
        <f>+'[1]NómPlantilla (4)ok'!T126</f>
        <v>5881.3333999999995</v>
      </c>
      <c r="AL119" s="920"/>
      <c r="AM119" s="920"/>
      <c r="AN119" s="920"/>
      <c r="AO119" s="920"/>
      <c r="AP119" s="920"/>
      <c r="AQ119" s="921">
        <f t="shared" si="11"/>
        <v>70576.000799999994</v>
      </c>
      <c r="AR119" s="921"/>
      <c r="AS119" s="921"/>
      <c r="AT119" s="921"/>
      <c r="AU119" s="921"/>
      <c r="AV119" s="921"/>
      <c r="AW119" s="921"/>
      <c r="AX119" s="921"/>
      <c r="AY119" s="922"/>
      <c r="AZ119" s="923"/>
      <c r="BA119" s="923"/>
      <c r="BB119" s="923"/>
      <c r="BC119" s="923"/>
      <c r="BD119" s="923"/>
      <c r="BE119" s="923"/>
      <c r="BF119" s="924"/>
      <c r="BG119" s="925">
        <f t="shared" si="6"/>
        <v>966.79665051320649</v>
      </c>
      <c r="BH119" s="925"/>
      <c r="BI119" s="925"/>
      <c r="BJ119" s="925"/>
      <c r="BK119" s="925"/>
      <c r="BL119" s="925"/>
      <c r="BM119" s="925"/>
      <c r="BN119" s="925"/>
      <c r="BO119" s="925">
        <f t="shared" si="10"/>
        <v>9667.9665051320662</v>
      </c>
      <c r="BP119" s="925"/>
      <c r="BQ119" s="925"/>
      <c r="BR119" s="925"/>
      <c r="BS119" s="925"/>
      <c r="BT119" s="925"/>
      <c r="BU119" s="925"/>
      <c r="BV119" s="925"/>
      <c r="BW119" s="925"/>
      <c r="BX119" s="925"/>
      <c r="BY119" s="925"/>
      <c r="BZ119" s="925"/>
      <c r="CA119" s="925"/>
      <c r="CB119" s="925"/>
      <c r="CC119" s="925"/>
      <c r="CD119" s="925"/>
      <c r="CE119" s="925"/>
      <c r="CF119" s="925"/>
      <c r="CG119" s="925"/>
      <c r="CH119" s="925"/>
      <c r="CI119" s="925"/>
      <c r="CJ119" s="925"/>
      <c r="CK119" s="925"/>
      <c r="CL119" s="925"/>
      <c r="CM119" s="925"/>
      <c r="CN119" s="925"/>
      <c r="CO119" s="925"/>
      <c r="CP119" s="925"/>
      <c r="CQ119" s="925"/>
      <c r="CR119" s="925"/>
      <c r="CS119" s="925"/>
      <c r="CT119" s="925"/>
      <c r="CU119" s="925"/>
      <c r="CV119" s="921">
        <f t="shared" si="12"/>
        <v>81210.763955645263</v>
      </c>
      <c r="CW119" s="921"/>
      <c r="CX119" s="921"/>
      <c r="CY119" s="921"/>
      <c r="CZ119" s="921"/>
      <c r="DA119" s="921"/>
      <c r="DB119" s="921"/>
      <c r="DC119" s="921"/>
      <c r="DD119" s="921"/>
      <c r="DE119" s="926"/>
    </row>
    <row r="120" spans="1:109" s="3" customFormat="1" ht="23.25" customHeight="1" x14ac:dyDescent="0.2">
      <c r="A120" s="914" t="str">
        <f>+'[1]NómPlantilla (4)ok'!E127</f>
        <v>Matanza y Frita</v>
      </c>
      <c r="B120" s="915"/>
      <c r="C120" s="915"/>
      <c r="D120" s="915"/>
      <c r="E120" s="915"/>
      <c r="F120" s="915"/>
      <c r="G120" s="915"/>
      <c r="H120" s="915"/>
      <c r="I120" s="915"/>
      <c r="J120" s="915"/>
      <c r="K120" s="915"/>
      <c r="L120" s="915"/>
      <c r="M120" s="915"/>
      <c r="N120" s="915"/>
      <c r="O120" s="916"/>
      <c r="P120" s="917" t="str">
        <f>+'[1]NómPlantilla (4)ok'!F127</f>
        <v>Rastro Municipal</v>
      </c>
      <c r="Q120" s="917"/>
      <c r="R120" s="917"/>
      <c r="S120" s="917"/>
      <c r="T120" s="917"/>
      <c r="U120" s="917"/>
      <c r="V120" s="917"/>
      <c r="W120" s="917"/>
      <c r="X120" s="917"/>
      <c r="Y120" s="917"/>
      <c r="Z120" s="917"/>
      <c r="AA120" s="917"/>
      <c r="AB120" s="917"/>
      <c r="AC120" s="917"/>
      <c r="AD120" s="918">
        <v>1</v>
      </c>
      <c r="AE120" s="918"/>
      <c r="AF120" s="918"/>
      <c r="AG120" s="919">
        <v>1</v>
      </c>
      <c r="AH120" s="919"/>
      <c r="AI120" s="919"/>
      <c r="AJ120" s="919"/>
      <c r="AK120" s="920">
        <f>+'[1]NómPlantilla (4)ok'!T127</f>
        <v>9070.25</v>
      </c>
      <c r="AL120" s="920"/>
      <c r="AM120" s="920"/>
      <c r="AN120" s="920"/>
      <c r="AO120" s="920"/>
      <c r="AP120" s="920"/>
      <c r="AQ120" s="921">
        <f t="shared" si="11"/>
        <v>108843</v>
      </c>
      <c r="AR120" s="921"/>
      <c r="AS120" s="921"/>
      <c r="AT120" s="921"/>
      <c r="AU120" s="921"/>
      <c r="AV120" s="921"/>
      <c r="AW120" s="921"/>
      <c r="AX120" s="921"/>
      <c r="AY120" s="922"/>
      <c r="AZ120" s="923"/>
      <c r="BA120" s="923"/>
      <c r="BB120" s="923"/>
      <c r="BC120" s="923"/>
      <c r="BD120" s="923"/>
      <c r="BE120" s="923"/>
      <c r="BF120" s="924"/>
      <c r="BG120" s="925">
        <f t="shared" si="6"/>
        <v>1491.0032679523681</v>
      </c>
      <c r="BH120" s="925"/>
      <c r="BI120" s="925"/>
      <c r="BJ120" s="925"/>
      <c r="BK120" s="925"/>
      <c r="BL120" s="925"/>
      <c r="BM120" s="925"/>
      <c r="BN120" s="925"/>
      <c r="BO120" s="925">
        <f t="shared" si="10"/>
        <v>14910.032679523682</v>
      </c>
      <c r="BP120" s="925"/>
      <c r="BQ120" s="925"/>
      <c r="BR120" s="925"/>
      <c r="BS120" s="925"/>
      <c r="BT120" s="925"/>
      <c r="BU120" s="925"/>
      <c r="BV120" s="925"/>
      <c r="BW120" s="925"/>
      <c r="BX120" s="925"/>
      <c r="BY120" s="925"/>
      <c r="BZ120" s="925"/>
      <c r="CA120" s="925"/>
      <c r="CB120" s="925"/>
      <c r="CC120" s="925"/>
      <c r="CD120" s="925"/>
      <c r="CE120" s="925"/>
      <c r="CF120" s="925"/>
      <c r="CG120" s="925"/>
      <c r="CH120" s="925"/>
      <c r="CI120" s="925"/>
      <c r="CJ120" s="925"/>
      <c r="CK120" s="925"/>
      <c r="CL120" s="925"/>
      <c r="CM120" s="925"/>
      <c r="CN120" s="925"/>
      <c r="CO120" s="925"/>
      <c r="CP120" s="925"/>
      <c r="CQ120" s="925"/>
      <c r="CR120" s="925"/>
      <c r="CS120" s="925"/>
      <c r="CT120" s="925"/>
      <c r="CU120" s="925"/>
      <c r="CV120" s="921">
        <f t="shared" si="12"/>
        <v>125244.03594747605</v>
      </c>
      <c r="CW120" s="921"/>
      <c r="CX120" s="921"/>
      <c r="CY120" s="921"/>
      <c r="CZ120" s="921"/>
      <c r="DA120" s="921"/>
      <c r="DB120" s="921"/>
      <c r="DC120" s="921"/>
      <c r="DD120" s="921"/>
      <c r="DE120" s="926"/>
    </row>
    <row r="121" spans="1:109" s="3" customFormat="1" ht="23.25" customHeight="1" x14ac:dyDescent="0.2">
      <c r="A121" s="914" t="str">
        <f>+'[1]NómPlantilla (4)ok'!E128</f>
        <v>Matanza y Frita</v>
      </c>
      <c r="B121" s="915"/>
      <c r="C121" s="915"/>
      <c r="D121" s="915"/>
      <c r="E121" s="915"/>
      <c r="F121" s="915"/>
      <c r="G121" s="915"/>
      <c r="H121" s="915"/>
      <c r="I121" s="915"/>
      <c r="J121" s="915"/>
      <c r="K121" s="915"/>
      <c r="L121" s="915"/>
      <c r="M121" s="915"/>
      <c r="N121" s="915"/>
      <c r="O121" s="916"/>
      <c r="P121" s="917" t="str">
        <f>+'[1]NómPlantilla (4)ok'!F128</f>
        <v>Rastro Municipal</v>
      </c>
      <c r="Q121" s="917"/>
      <c r="R121" s="917"/>
      <c r="S121" s="917"/>
      <c r="T121" s="917"/>
      <c r="U121" s="917"/>
      <c r="V121" s="917"/>
      <c r="W121" s="917"/>
      <c r="X121" s="917"/>
      <c r="Y121" s="917"/>
      <c r="Z121" s="917"/>
      <c r="AA121" s="917"/>
      <c r="AB121" s="917"/>
      <c r="AC121" s="917"/>
      <c r="AD121" s="918">
        <v>1</v>
      </c>
      <c r="AE121" s="918"/>
      <c r="AF121" s="918"/>
      <c r="AG121" s="919">
        <v>1</v>
      </c>
      <c r="AH121" s="919"/>
      <c r="AI121" s="919"/>
      <c r="AJ121" s="919"/>
      <c r="AK121" s="920">
        <f>+'[1]NómPlantilla (4)ok'!T128</f>
        <v>9070.25</v>
      </c>
      <c r="AL121" s="920"/>
      <c r="AM121" s="920"/>
      <c r="AN121" s="920"/>
      <c r="AO121" s="920"/>
      <c r="AP121" s="920"/>
      <c r="AQ121" s="921">
        <f t="shared" si="11"/>
        <v>108843</v>
      </c>
      <c r="AR121" s="921"/>
      <c r="AS121" s="921"/>
      <c r="AT121" s="921"/>
      <c r="AU121" s="921"/>
      <c r="AV121" s="921"/>
      <c r="AW121" s="921"/>
      <c r="AX121" s="921"/>
      <c r="AY121" s="922"/>
      <c r="AZ121" s="923"/>
      <c r="BA121" s="923"/>
      <c r="BB121" s="923"/>
      <c r="BC121" s="923"/>
      <c r="BD121" s="923"/>
      <c r="BE121" s="923"/>
      <c r="BF121" s="924"/>
      <c r="BG121" s="925">
        <f t="shared" si="6"/>
        <v>1491.0032679523681</v>
      </c>
      <c r="BH121" s="925"/>
      <c r="BI121" s="925"/>
      <c r="BJ121" s="925"/>
      <c r="BK121" s="925"/>
      <c r="BL121" s="925"/>
      <c r="BM121" s="925"/>
      <c r="BN121" s="925"/>
      <c r="BO121" s="925">
        <f t="shared" si="10"/>
        <v>14910.032679523682</v>
      </c>
      <c r="BP121" s="925"/>
      <c r="BQ121" s="925"/>
      <c r="BR121" s="925"/>
      <c r="BS121" s="925"/>
      <c r="BT121" s="925"/>
      <c r="BU121" s="925"/>
      <c r="BV121" s="925"/>
      <c r="BW121" s="925"/>
      <c r="BX121" s="925"/>
      <c r="BY121" s="925"/>
      <c r="BZ121" s="925"/>
      <c r="CA121" s="925"/>
      <c r="CB121" s="925"/>
      <c r="CC121" s="925"/>
      <c r="CD121" s="925"/>
      <c r="CE121" s="925"/>
      <c r="CF121" s="925"/>
      <c r="CG121" s="925"/>
      <c r="CH121" s="925"/>
      <c r="CI121" s="925"/>
      <c r="CJ121" s="925"/>
      <c r="CK121" s="925"/>
      <c r="CL121" s="925"/>
      <c r="CM121" s="925"/>
      <c r="CN121" s="925"/>
      <c r="CO121" s="925"/>
      <c r="CP121" s="925"/>
      <c r="CQ121" s="925"/>
      <c r="CR121" s="925"/>
      <c r="CS121" s="925"/>
      <c r="CT121" s="925"/>
      <c r="CU121" s="925"/>
      <c r="CV121" s="921">
        <f t="shared" si="12"/>
        <v>125244.03594747605</v>
      </c>
      <c r="CW121" s="921"/>
      <c r="CX121" s="921"/>
      <c r="CY121" s="921"/>
      <c r="CZ121" s="921"/>
      <c r="DA121" s="921"/>
      <c r="DB121" s="921"/>
      <c r="DC121" s="921"/>
      <c r="DD121" s="921"/>
      <c r="DE121" s="926"/>
    </row>
    <row r="122" spans="1:109" s="3" customFormat="1" ht="23.25" customHeight="1" x14ac:dyDescent="0.2">
      <c r="A122" s="914" t="str">
        <f>+'[1]NómPlantilla (4)ok'!E129</f>
        <v>Matanza y Frita</v>
      </c>
      <c r="B122" s="915"/>
      <c r="C122" s="915"/>
      <c r="D122" s="915"/>
      <c r="E122" s="915"/>
      <c r="F122" s="915"/>
      <c r="G122" s="915"/>
      <c r="H122" s="915"/>
      <c r="I122" s="915"/>
      <c r="J122" s="915"/>
      <c r="K122" s="915"/>
      <c r="L122" s="915"/>
      <c r="M122" s="915"/>
      <c r="N122" s="915"/>
      <c r="O122" s="916"/>
      <c r="P122" s="917" t="str">
        <f>+'[1]NómPlantilla (4)ok'!F129</f>
        <v>Rastro Municipal</v>
      </c>
      <c r="Q122" s="917"/>
      <c r="R122" s="917"/>
      <c r="S122" s="917"/>
      <c r="T122" s="917"/>
      <c r="U122" s="917"/>
      <c r="V122" s="917"/>
      <c r="W122" s="917"/>
      <c r="X122" s="917"/>
      <c r="Y122" s="917"/>
      <c r="Z122" s="917"/>
      <c r="AA122" s="917"/>
      <c r="AB122" s="917"/>
      <c r="AC122" s="917"/>
      <c r="AD122" s="918">
        <v>1</v>
      </c>
      <c r="AE122" s="918"/>
      <c r="AF122" s="918"/>
      <c r="AG122" s="919">
        <v>1</v>
      </c>
      <c r="AH122" s="919"/>
      <c r="AI122" s="919"/>
      <c r="AJ122" s="919"/>
      <c r="AK122" s="920">
        <f>+'[1]NómPlantilla (4)ok'!T129</f>
        <v>9070.25</v>
      </c>
      <c r="AL122" s="920"/>
      <c r="AM122" s="920"/>
      <c r="AN122" s="920"/>
      <c r="AO122" s="920"/>
      <c r="AP122" s="920"/>
      <c r="AQ122" s="921">
        <f t="shared" si="11"/>
        <v>108843</v>
      </c>
      <c r="AR122" s="921"/>
      <c r="AS122" s="921"/>
      <c r="AT122" s="921"/>
      <c r="AU122" s="921"/>
      <c r="AV122" s="921"/>
      <c r="AW122" s="921"/>
      <c r="AX122" s="921"/>
      <c r="AY122" s="922"/>
      <c r="AZ122" s="923"/>
      <c r="BA122" s="923"/>
      <c r="BB122" s="923"/>
      <c r="BC122" s="923"/>
      <c r="BD122" s="923"/>
      <c r="BE122" s="923"/>
      <c r="BF122" s="924"/>
      <c r="BG122" s="925">
        <f t="shared" si="6"/>
        <v>1491.0032679523681</v>
      </c>
      <c r="BH122" s="925"/>
      <c r="BI122" s="925"/>
      <c r="BJ122" s="925"/>
      <c r="BK122" s="925"/>
      <c r="BL122" s="925"/>
      <c r="BM122" s="925"/>
      <c r="BN122" s="925"/>
      <c r="BO122" s="925">
        <f t="shared" si="10"/>
        <v>14910.032679523682</v>
      </c>
      <c r="BP122" s="925"/>
      <c r="BQ122" s="925"/>
      <c r="BR122" s="925"/>
      <c r="BS122" s="925"/>
      <c r="BT122" s="925"/>
      <c r="BU122" s="925"/>
      <c r="BV122" s="925"/>
      <c r="BW122" s="925"/>
      <c r="BX122" s="925"/>
      <c r="BY122" s="925"/>
      <c r="BZ122" s="925"/>
      <c r="CA122" s="925"/>
      <c r="CB122" s="925"/>
      <c r="CC122" s="925"/>
      <c r="CD122" s="925"/>
      <c r="CE122" s="925"/>
      <c r="CF122" s="925"/>
      <c r="CG122" s="925"/>
      <c r="CH122" s="925"/>
      <c r="CI122" s="925"/>
      <c r="CJ122" s="925"/>
      <c r="CK122" s="925"/>
      <c r="CL122" s="925"/>
      <c r="CM122" s="925"/>
      <c r="CN122" s="925"/>
      <c r="CO122" s="925"/>
      <c r="CP122" s="925"/>
      <c r="CQ122" s="925"/>
      <c r="CR122" s="925"/>
      <c r="CS122" s="925"/>
      <c r="CT122" s="925"/>
      <c r="CU122" s="925"/>
      <c r="CV122" s="921">
        <f t="shared" si="12"/>
        <v>125244.03594747605</v>
      </c>
      <c r="CW122" s="921"/>
      <c r="CX122" s="921"/>
      <c r="CY122" s="921"/>
      <c r="CZ122" s="921"/>
      <c r="DA122" s="921"/>
      <c r="DB122" s="921"/>
      <c r="DC122" s="921"/>
      <c r="DD122" s="921"/>
      <c r="DE122" s="926"/>
    </row>
    <row r="123" spans="1:109" s="3" customFormat="1" ht="23.25" customHeight="1" x14ac:dyDescent="0.2">
      <c r="A123" s="914" t="str">
        <f>+'[1]NómPlantilla (4)ok'!E130</f>
        <v>Inspector de Ganadería</v>
      </c>
      <c r="B123" s="915"/>
      <c r="C123" s="915"/>
      <c r="D123" s="915"/>
      <c r="E123" s="915"/>
      <c r="F123" s="915"/>
      <c r="G123" s="915"/>
      <c r="H123" s="915"/>
      <c r="I123" s="915"/>
      <c r="J123" s="915"/>
      <c r="K123" s="915"/>
      <c r="L123" s="915"/>
      <c r="M123" s="915"/>
      <c r="N123" s="915"/>
      <c r="O123" s="916"/>
      <c r="P123" s="917" t="str">
        <f>+'[1]NómPlantilla (4)ok'!F130</f>
        <v>Rastro Municipal</v>
      </c>
      <c r="Q123" s="917"/>
      <c r="R123" s="917"/>
      <c r="S123" s="917"/>
      <c r="T123" s="917"/>
      <c r="U123" s="917"/>
      <c r="V123" s="917"/>
      <c r="W123" s="917"/>
      <c r="X123" s="917"/>
      <c r="Y123" s="917"/>
      <c r="Z123" s="917"/>
      <c r="AA123" s="917"/>
      <c r="AB123" s="917"/>
      <c r="AC123" s="917"/>
      <c r="AD123" s="918">
        <v>1</v>
      </c>
      <c r="AE123" s="918"/>
      <c r="AF123" s="918"/>
      <c r="AG123" s="919">
        <v>1</v>
      </c>
      <c r="AH123" s="919"/>
      <c r="AI123" s="919"/>
      <c r="AJ123" s="919"/>
      <c r="AK123" s="920">
        <f>+'[1]NómPlantilla (4)ok'!T130</f>
        <v>11805.3334</v>
      </c>
      <c r="AL123" s="920"/>
      <c r="AM123" s="920"/>
      <c r="AN123" s="920"/>
      <c r="AO123" s="920"/>
      <c r="AP123" s="920"/>
      <c r="AQ123" s="921">
        <f t="shared" si="11"/>
        <v>141664.00079999998</v>
      </c>
      <c r="AR123" s="921"/>
      <c r="AS123" s="921"/>
      <c r="AT123" s="921"/>
      <c r="AU123" s="921"/>
      <c r="AV123" s="921"/>
      <c r="AW123" s="921"/>
      <c r="AX123" s="921"/>
      <c r="AY123" s="922"/>
      <c r="AZ123" s="923"/>
      <c r="BA123" s="923"/>
      <c r="BB123" s="923"/>
      <c r="BC123" s="923"/>
      <c r="BD123" s="923"/>
      <c r="BE123" s="923"/>
      <c r="BF123" s="924"/>
      <c r="BG123" s="925">
        <f t="shared" si="6"/>
        <v>1940.6070040701456</v>
      </c>
      <c r="BH123" s="925"/>
      <c r="BI123" s="925"/>
      <c r="BJ123" s="925"/>
      <c r="BK123" s="925"/>
      <c r="BL123" s="925"/>
      <c r="BM123" s="925"/>
      <c r="BN123" s="925"/>
      <c r="BO123" s="925">
        <f t="shared" si="10"/>
        <v>19406.070040701459</v>
      </c>
      <c r="BP123" s="925"/>
      <c r="BQ123" s="925"/>
      <c r="BR123" s="925"/>
      <c r="BS123" s="925"/>
      <c r="BT123" s="925"/>
      <c r="BU123" s="925"/>
      <c r="BV123" s="925"/>
      <c r="BW123" s="925"/>
      <c r="BX123" s="925"/>
      <c r="BY123" s="925"/>
      <c r="BZ123" s="925"/>
      <c r="CA123" s="925"/>
      <c r="CB123" s="925"/>
      <c r="CC123" s="925"/>
      <c r="CD123" s="925"/>
      <c r="CE123" s="925"/>
      <c r="CF123" s="925"/>
      <c r="CG123" s="925"/>
      <c r="CH123" s="925"/>
      <c r="CI123" s="925"/>
      <c r="CJ123" s="925"/>
      <c r="CK123" s="925"/>
      <c r="CL123" s="925"/>
      <c r="CM123" s="925"/>
      <c r="CN123" s="925"/>
      <c r="CO123" s="925"/>
      <c r="CP123" s="925"/>
      <c r="CQ123" s="925"/>
      <c r="CR123" s="925"/>
      <c r="CS123" s="925"/>
      <c r="CT123" s="925"/>
      <c r="CU123" s="925"/>
      <c r="CV123" s="921">
        <f t="shared" si="12"/>
        <v>163010.67784477159</v>
      </c>
      <c r="CW123" s="921"/>
      <c r="CX123" s="921"/>
      <c r="CY123" s="921"/>
      <c r="CZ123" s="921"/>
      <c r="DA123" s="921"/>
      <c r="DB123" s="921"/>
      <c r="DC123" s="921"/>
      <c r="DD123" s="921"/>
      <c r="DE123" s="926"/>
    </row>
    <row r="124" spans="1:109" s="3" customFormat="1" ht="23.25" customHeight="1" x14ac:dyDescent="0.2">
      <c r="A124" s="914" t="str">
        <f>+'[1]NómPlantilla (4)ok'!E131</f>
        <v>Matanza y Frita</v>
      </c>
      <c r="B124" s="915"/>
      <c r="C124" s="915"/>
      <c r="D124" s="915"/>
      <c r="E124" s="915"/>
      <c r="F124" s="915"/>
      <c r="G124" s="915"/>
      <c r="H124" s="915"/>
      <c r="I124" s="915"/>
      <c r="J124" s="915"/>
      <c r="K124" s="915"/>
      <c r="L124" s="915"/>
      <c r="M124" s="915"/>
      <c r="N124" s="915"/>
      <c r="O124" s="916"/>
      <c r="P124" s="917" t="str">
        <f>+'[1]NómPlantilla (4)ok'!F131</f>
        <v>Rastro Municipal</v>
      </c>
      <c r="Q124" s="917"/>
      <c r="R124" s="917"/>
      <c r="S124" s="917"/>
      <c r="T124" s="917"/>
      <c r="U124" s="917"/>
      <c r="V124" s="917"/>
      <c r="W124" s="917"/>
      <c r="X124" s="917"/>
      <c r="Y124" s="917"/>
      <c r="Z124" s="917"/>
      <c r="AA124" s="917"/>
      <c r="AB124" s="917"/>
      <c r="AC124" s="917"/>
      <c r="AD124" s="918">
        <v>1</v>
      </c>
      <c r="AE124" s="918"/>
      <c r="AF124" s="918"/>
      <c r="AG124" s="919">
        <v>1</v>
      </c>
      <c r="AH124" s="919"/>
      <c r="AI124" s="919"/>
      <c r="AJ124" s="919"/>
      <c r="AK124" s="920">
        <f>+'[1]NómPlantilla (4)ok'!T131</f>
        <v>9070.25</v>
      </c>
      <c r="AL124" s="920"/>
      <c r="AM124" s="920"/>
      <c r="AN124" s="920"/>
      <c r="AO124" s="920"/>
      <c r="AP124" s="920"/>
      <c r="AQ124" s="921">
        <f t="shared" si="11"/>
        <v>108843</v>
      </c>
      <c r="AR124" s="921"/>
      <c r="AS124" s="921"/>
      <c r="AT124" s="921"/>
      <c r="AU124" s="921"/>
      <c r="AV124" s="921"/>
      <c r="AW124" s="921"/>
      <c r="AX124" s="921"/>
      <c r="AY124" s="922"/>
      <c r="AZ124" s="923"/>
      <c r="BA124" s="923"/>
      <c r="BB124" s="923"/>
      <c r="BC124" s="923"/>
      <c r="BD124" s="923"/>
      <c r="BE124" s="923"/>
      <c r="BF124" s="924"/>
      <c r="BG124" s="925">
        <f t="shared" si="6"/>
        <v>1491.0032679523681</v>
      </c>
      <c r="BH124" s="925"/>
      <c r="BI124" s="925"/>
      <c r="BJ124" s="925"/>
      <c r="BK124" s="925"/>
      <c r="BL124" s="925"/>
      <c r="BM124" s="925"/>
      <c r="BN124" s="925"/>
      <c r="BO124" s="925">
        <f t="shared" si="10"/>
        <v>14910.032679523682</v>
      </c>
      <c r="BP124" s="925"/>
      <c r="BQ124" s="925"/>
      <c r="BR124" s="925"/>
      <c r="BS124" s="925"/>
      <c r="BT124" s="925"/>
      <c r="BU124" s="925"/>
      <c r="BV124" s="925"/>
      <c r="BW124" s="925"/>
      <c r="BX124" s="925"/>
      <c r="BY124" s="925"/>
      <c r="BZ124" s="925"/>
      <c r="CA124" s="925"/>
      <c r="CB124" s="925"/>
      <c r="CC124" s="925"/>
      <c r="CD124" s="925"/>
      <c r="CE124" s="925"/>
      <c r="CF124" s="925"/>
      <c r="CG124" s="925"/>
      <c r="CH124" s="925"/>
      <c r="CI124" s="925"/>
      <c r="CJ124" s="925"/>
      <c r="CK124" s="925"/>
      <c r="CL124" s="925"/>
      <c r="CM124" s="925"/>
      <c r="CN124" s="925"/>
      <c r="CO124" s="925"/>
      <c r="CP124" s="925"/>
      <c r="CQ124" s="925"/>
      <c r="CR124" s="925"/>
      <c r="CS124" s="925"/>
      <c r="CT124" s="925"/>
      <c r="CU124" s="925"/>
      <c r="CV124" s="921">
        <f t="shared" si="12"/>
        <v>125244.03594747605</v>
      </c>
      <c r="CW124" s="921"/>
      <c r="CX124" s="921"/>
      <c r="CY124" s="921"/>
      <c r="CZ124" s="921"/>
      <c r="DA124" s="921"/>
      <c r="DB124" s="921"/>
      <c r="DC124" s="921"/>
      <c r="DD124" s="921"/>
      <c r="DE124" s="926"/>
    </row>
    <row r="125" spans="1:109" s="3" customFormat="1" ht="23.25" customHeight="1" x14ac:dyDescent="0.2">
      <c r="A125" s="914" t="str">
        <f>+'[1]NómPlantilla (4)ok'!E132</f>
        <v>Matanza y Frita</v>
      </c>
      <c r="B125" s="915"/>
      <c r="C125" s="915"/>
      <c r="D125" s="915"/>
      <c r="E125" s="915"/>
      <c r="F125" s="915"/>
      <c r="G125" s="915"/>
      <c r="H125" s="915"/>
      <c r="I125" s="915"/>
      <c r="J125" s="915"/>
      <c r="K125" s="915"/>
      <c r="L125" s="915"/>
      <c r="M125" s="915"/>
      <c r="N125" s="915"/>
      <c r="O125" s="916"/>
      <c r="P125" s="917" t="str">
        <f>+'[1]NómPlantilla (4)ok'!F132</f>
        <v>Rastro Municipal</v>
      </c>
      <c r="Q125" s="917"/>
      <c r="R125" s="917"/>
      <c r="S125" s="917"/>
      <c r="T125" s="917"/>
      <c r="U125" s="917"/>
      <c r="V125" s="917"/>
      <c r="W125" s="917"/>
      <c r="X125" s="917"/>
      <c r="Y125" s="917"/>
      <c r="Z125" s="917"/>
      <c r="AA125" s="917"/>
      <c r="AB125" s="917"/>
      <c r="AC125" s="917"/>
      <c r="AD125" s="918">
        <v>1</v>
      </c>
      <c r="AE125" s="918"/>
      <c r="AF125" s="918"/>
      <c r="AG125" s="919">
        <v>1</v>
      </c>
      <c r="AH125" s="919"/>
      <c r="AI125" s="919"/>
      <c r="AJ125" s="919"/>
      <c r="AK125" s="920">
        <f>+'[1]NómPlantilla (4)ok'!T132</f>
        <v>9070.25</v>
      </c>
      <c r="AL125" s="920"/>
      <c r="AM125" s="920"/>
      <c r="AN125" s="920"/>
      <c r="AO125" s="920"/>
      <c r="AP125" s="920"/>
      <c r="AQ125" s="921">
        <f t="shared" si="11"/>
        <v>108843</v>
      </c>
      <c r="AR125" s="921"/>
      <c r="AS125" s="921"/>
      <c r="AT125" s="921"/>
      <c r="AU125" s="921"/>
      <c r="AV125" s="921"/>
      <c r="AW125" s="921"/>
      <c r="AX125" s="921"/>
      <c r="AY125" s="922"/>
      <c r="AZ125" s="923"/>
      <c r="BA125" s="923"/>
      <c r="BB125" s="923"/>
      <c r="BC125" s="923"/>
      <c r="BD125" s="923"/>
      <c r="BE125" s="923"/>
      <c r="BF125" s="924"/>
      <c r="BG125" s="925">
        <f t="shared" si="6"/>
        <v>1491.0032679523681</v>
      </c>
      <c r="BH125" s="925"/>
      <c r="BI125" s="925"/>
      <c r="BJ125" s="925"/>
      <c r="BK125" s="925"/>
      <c r="BL125" s="925"/>
      <c r="BM125" s="925"/>
      <c r="BN125" s="925"/>
      <c r="BO125" s="925">
        <f t="shared" si="10"/>
        <v>14910.032679523682</v>
      </c>
      <c r="BP125" s="925"/>
      <c r="BQ125" s="925"/>
      <c r="BR125" s="925"/>
      <c r="BS125" s="925"/>
      <c r="BT125" s="925"/>
      <c r="BU125" s="925"/>
      <c r="BV125" s="925"/>
      <c r="BW125" s="925"/>
      <c r="BX125" s="925"/>
      <c r="BY125" s="925"/>
      <c r="BZ125" s="925"/>
      <c r="CA125" s="925"/>
      <c r="CB125" s="925"/>
      <c r="CC125" s="925"/>
      <c r="CD125" s="925"/>
      <c r="CE125" s="925"/>
      <c r="CF125" s="925"/>
      <c r="CG125" s="925"/>
      <c r="CH125" s="925"/>
      <c r="CI125" s="925"/>
      <c r="CJ125" s="925"/>
      <c r="CK125" s="925"/>
      <c r="CL125" s="925"/>
      <c r="CM125" s="925"/>
      <c r="CN125" s="925"/>
      <c r="CO125" s="925"/>
      <c r="CP125" s="925"/>
      <c r="CQ125" s="925"/>
      <c r="CR125" s="925"/>
      <c r="CS125" s="925"/>
      <c r="CT125" s="925"/>
      <c r="CU125" s="925"/>
      <c r="CV125" s="921">
        <f t="shared" si="12"/>
        <v>125244.03594747605</v>
      </c>
      <c r="CW125" s="921"/>
      <c r="CX125" s="921"/>
      <c r="CY125" s="921"/>
      <c r="CZ125" s="921"/>
      <c r="DA125" s="921"/>
      <c r="DB125" s="921"/>
      <c r="DC125" s="921"/>
      <c r="DD125" s="921"/>
      <c r="DE125" s="926"/>
    </row>
    <row r="126" spans="1:109" s="3" customFormat="1" ht="23.25" customHeight="1" x14ac:dyDescent="0.2">
      <c r="A126" s="914" t="str">
        <f>+'[1]NómPlantilla (4)ok'!E133</f>
        <v>Intendente B del Rastro</v>
      </c>
      <c r="B126" s="915"/>
      <c r="C126" s="915"/>
      <c r="D126" s="915"/>
      <c r="E126" s="915"/>
      <c r="F126" s="915"/>
      <c r="G126" s="915"/>
      <c r="H126" s="915"/>
      <c r="I126" s="915"/>
      <c r="J126" s="915"/>
      <c r="K126" s="915"/>
      <c r="L126" s="915"/>
      <c r="M126" s="915"/>
      <c r="N126" s="915"/>
      <c r="O126" s="916"/>
      <c r="P126" s="917" t="str">
        <f>+'[1]NómPlantilla (4)ok'!F133</f>
        <v>Rastro Municipal</v>
      </c>
      <c r="Q126" s="917"/>
      <c r="R126" s="917"/>
      <c r="S126" s="917"/>
      <c r="T126" s="917"/>
      <c r="U126" s="917"/>
      <c r="V126" s="917"/>
      <c r="W126" s="917"/>
      <c r="X126" s="917"/>
      <c r="Y126" s="917"/>
      <c r="Z126" s="917"/>
      <c r="AA126" s="917"/>
      <c r="AB126" s="917"/>
      <c r="AC126" s="917"/>
      <c r="AD126" s="918">
        <v>1</v>
      </c>
      <c r="AE126" s="918"/>
      <c r="AF126" s="918"/>
      <c r="AG126" s="919">
        <v>1</v>
      </c>
      <c r="AH126" s="919"/>
      <c r="AI126" s="919"/>
      <c r="AJ126" s="919"/>
      <c r="AK126" s="920">
        <f>+'[1]NómPlantilla (4)ok'!T133</f>
        <v>8235.1667999999991</v>
      </c>
      <c r="AL126" s="920"/>
      <c r="AM126" s="920"/>
      <c r="AN126" s="920"/>
      <c r="AO126" s="920"/>
      <c r="AP126" s="920"/>
      <c r="AQ126" s="921">
        <f t="shared" si="11"/>
        <v>98822.001599999989</v>
      </c>
      <c r="AR126" s="921"/>
      <c r="AS126" s="921"/>
      <c r="AT126" s="921"/>
      <c r="AU126" s="921"/>
      <c r="AV126" s="921"/>
      <c r="AW126" s="921"/>
      <c r="AX126" s="921"/>
      <c r="AY126" s="922"/>
      <c r="AZ126" s="923"/>
      <c r="BA126" s="923"/>
      <c r="BB126" s="923"/>
      <c r="BC126" s="923"/>
      <c r="BD126" s="923"/>
      <c r="BE126" s="923"/>
      <c r="BF126" s="924"/>
      <c r="BG126" s="925">
        <f t="shared" si="6"/>
        <v>1353.7290163923647</v>
      </c>
      <c r="BH126" s="925"/>
      <c r="BI126" s="925"/>
      <c r="BJ126" s="925"/>
      <c r="BK126" s="925"/>
      <c r="BL126" s="925"/>
      <c r="BM126" s="925"/>
      <c r="BN126" s="925"/>
      <c r="BO126" s="925">
        <f t="shared" si="10"/>
        <v>13537.290163923646</v>
      </c>
      <c r="BP126" s="925"/>
      <c r="BQ126" s="925"/>
      <c r="BR126" s="925"/>
      <c r="BS126" s="925"/>
      <c r="BT126" s="925"/>
      <c r="BU126" s="925"/>
      <c r="BV126" s="925"/>
      <c r="BW126" s="925"/>
      <c r="BX126" s="925"/>
      <c r="BY126" s="925"/>
      <c r="BZ126" s="925"/>
      <c r="CA126" s="925"/>
      <c r="CB126" s="925"/>
      <c r="CC126" s="925"/>
      <c r="CD126" s="925"/>
      <c r="CE126" s="925"/>
      <c r="CF126" s="925"/>
      <c r="CG126" s="925"/>
      <c r="CH126" s="925"/>
      <c r="CI126" s="925"/>
      <c r="CJ126" s="925"/>
      <c r="CK126" s="925"/>
      <c r="CL126" s="925"/>
      <c r="CM126" s="925"/>
      <c r="CN126" s="925"/>
      <c r="CO126" s="925"/>
      <c r="CP126" s="925"/>
      <c r="CQ126" s="925"/>
      <c r="CR126" s="925"/>
      <c r="CS126" s="925"/>
      <c r="CT126" s="925"/>
      <c r="CU126" s="925"/>
      <c r="CV126" s="921">
        <f t="shared" si="12"/>
        <v>113713.020780316</v>
      </c>
      <c r="CW126" s="921"/>
      <c r="CX126" s="921"/>
      <c r="CY126" s="921"/>
      <c r="CZ126" s="921"/>
      <c r="DA126" s="921"/>
      <c r="DB126" s="921"/>
      <c r="DC126" s="921"/>
      <c r="DD126" s="921"/>
      <c r="DE126" s="926"/>
    </row>
    <row r="127" spans="1:109" s="3" customFormat="1" ht="23.25" customHeight="1" x14ac:dyDescent="0.2">
      <c r="A127" s="914" t="str">
        <f>+'[1]NómPlantilla (4)ok'!E134</f>
        <v>Administrador Rastro Mpal.</v>
      </c>
      <c r="B127" s="915"/>
      <c r="C127" s="915"/>
      <c r="D127" s="915"/>
      <c r="E127" s="915"/>
      <c r="F127" s="915"/>
      <c r="G127" s="915"/>
      <c r="H127" s="915"/>
      <c r="I127" s="915"/>
      <c r="J127" s="915"/>
      <c r="K127" s="915"/>
      <c r="L127" s="915"/>
      <c r="M127" s="915"/>
      <c r="N127" s="915"/>
      <c r="O127" s="916"/>
      <c r="P127" s="917" t="str">
        <f>+'[1]NómPlantilla (4)ok'!F134</f>
        <v>Rastro Municipal</v>
      </c>
      <c r="Q127" s="917"/>
      <c r="R127" s="917"/>
      <c r="S127" s="917"/>
      <c r="T127" s="917"/>
      <c r="U127" s="917"/>
      <c r="V127" s="917"/>
      <c r="W127" s="917"/>
      <c r="X127" s="917"/>
      <c r="Y127" s="917"/>
      <c r="Z127" s="917"/>
      <c r="AA127" s="917"/>
      <c r="AB127" s="917"/>
      <c r="AC127" s="917"/>
      <c r="AD127" s="918">
        <v>1</v>
      </c>
      <c r="AE127" s="918"/>
      <c r="AF127" s="918"/>
      <c r="AG127" s="919">
        <v>1</v>
      </c>
      <c r="AH127" s="919"/>
      <c r="AI127" s="919"/>
      <c r="AJ127" s="919"/>
      <c r="AK127" s="920">
        <f>+'[1]NómPlantilla (4)ok'!T134</f>
        <v>10760.5</v>
      </c>
      <c r="AL127" s="920"/>
      <c r="AM127" s="920"/>
      <c r="AN127" s="920"/>
      <c r="AO127" s="920"/>
      <c r="AP127" s="920"/>
      <c r="AQ127" s="921">
        <f t="shared" si="11"/>
        <v>129126</v>
      </c>
      <c r="AR127" s="921"/>
      <c r="AS127" s="921"/>
      <c r="AT127" s="921"/>
      <c r="AU127" s="921"/>
      <c r="AV127" s="921"/>
      <c r="AW127" s="921"/>
      <c r="AX127" s="921"/>
      <c r="AY127" s="922"/>
      <c r="AZ127" s="923"/>
      <c r="BA127" s="923"/>
      <c r="BB127" s="923"/>
      <c r="BC127" s="923"/>
      <c r="BD127" s="923"/>
      <c r="BE127" s="923"/>
      <c r="BF127" s="924"/>
      <c r="BG127" s="925">
        <f t="shared" si="6"/>
        <v>1768.8531920069963</v>
      </c>
      <c r="BH127" s="925"/>
      <c r="BI127" s="925"/>
      <c r="BJ127" s="925"/>
      <c r="BK127" s="925"/>
      <c r="BL127" s="925"/>
      <c r="BM127" s="925"/>
      <c r="BN127" s="925"/>
      <c r="BO127" s="925">
        <f t="shared" si="10"/>
        <v>17688.531920069963</v>
      </c>
      <c r="BP127" s="925"/>
      <c r="BQ127" s="925"/>
      <c r="BR127" s="925"/>
      <c r="BS127" s="925"/>
      <c r="BT127" s="925"/>
      <c r="BU127" s="925"/>
      <c r="BV127" s="925"/>
      <c r="BW127" s="925"/>
      <c r="BX127" s="925"/>
      <c r="BY127" s="925"/>
      <c r="BZ127" s="925"/>
      <c r="CA127" s="925"/>
      <c r="CB127" s="925"/>
      <c r="CC127" s="925"/>
      <c r="CD127" s="925"/>
      <c r="CE127" s="925"/>
      <c r="CF127" s="925"/>
      <c r="CG127" s="925"/>
      <c r="CH127" s="925"/>
      <c r="CI127" s="925"/>
      <c r="CJ127" s="925"/>
      <c r="CK127" s="925"/>
      <c r="CL127" s="925"/>
      <c r="CM127" s="925"/>
      <c r="CN127" s="925"/>
      <c r="CO127" s="925"/>
      <c r="CP127" s="925"/>
      <c r="CQ127" s="925"/>
      <c r="CR127" s="925"/>
      <c r="CS127" s="925"/>
      <c r="CT127" s="925"/>
      <c r="CU127" s="925"/>
      <c r="CV127" s="921">
        <f t="shared" si="12"/>
        <v>148583.38511207697</v>
      </c>
      <c r="CW127" s="921"/>
      <c r="CX127" s="921"/>
      <c r="CY127" s="921"/>
      <c r="CZ127" s="921"/>
      <c r="DA127" s="921"/>
      <c r="DB127" s="921"/>
      <c r="DC127" s="921"/>
      <c r="DD127" s="921"/>
      <c r="DE127" s="926"/>
    </row>
    <row r="128" spans="1:109" s="3" customFormat="1" ht="23.25" customHeight="1" x14ac:dyDescent="0.2">
      <c r="A128" s="914" t="str">
        <f>+'[1]NómPlantilla (4)ok'!E135</f>
        <v>Matanza y Frita</v>
      </c>
      <c r="B128" s="915"/>
      <c r="C128" s="915"/>
      <c r="D128" s="915"/>
      <c r="E128" s="915"/>
      <c r="F128" s="915"/>
      <c r="G128" s="915"/>
      <c r="H128" s="915"/>
      <c r="I128" s="915"/>
      <c r="J128" s="915"/>
      <c r="K128" s="915"/>
      <c r="L128" s="915"/>
      <c r="M128" s="915"/>
      <c r="N128" s="915"/>
      <c r="O128" s="916"/>
      <c r="P128" s="917" t="str">
        <f>+'[1]NómPlantilla (4)ok'!F135</f>
        <v>Rastro Municipal</v>
      </c>
      <c r="Q128" s="917"/>
      <c r="R128" s="917"/>
      <c r="S128" s="917"/>
      <c r="T128" s="917"/>
      <c r="U128" s="917"/>
      <c r="V128" s="917"/>
      <c r="W128" s="917"/>
      <c r="X128" s="917"/>
      <c r="Y128" s="917"/>
      <c r="Z128" s="917"/>
      <c r="AA128" s="917"/>
      <c r="AB128" s="917"/>
      <c r="AC128" s="917"/>
      <c r="AD128" s="918">
        <v>1</v>
      </c>
      <c r="AE128" s="918"/>
      <c r="AF128" s="918"/>
      <c r="AG128" s="919">
        <v>1</v>
      </c>
      <c r="AH128" s="919"/>
      <c r="AI128" s="919"/>
      <c r="AJ128" s="919"/>
      <c r="AK128" s="920">
        <f>+'[1]NómPlantilla (4)ok'!T135</f>
        <v>8668.25</v>
      </c>
      <c r="AL128" s="920"/>
      <c r="AM128" s="920"/>
      <c r="AN128" s="920"/>
      <c r="AO128" s="920"/>
      <c r="AP128" s="920"/>
      <c r="AQ128" s="921">
        <f t="shared" si="11"/>
        <v>104019</v>
      </c>
      <c r="AR128" s="921"/>
      <c r="AS128" s="921"/>
      <c r="AT128" s="921"/>
      <c r="AU128" s="921"/>
      <c r="AV128" s="921"/>
      <c r="AW128" s="921"/>
      <c r="AX128" s="921"/>
      <c r="AY128" s="922"/>
      <c r="AZ128" s="923"/>
      <c r="BA128" s="923"/>
      <c r="BB128" s="923"/>
      <c r="BC128" s="923"/>
      <c r="BD128" s="923"/>
      <c r="BE128" s="923"/>
      <c r="BF128" s="924"/>
      <c r="BG128" s="925">
        <f t="shared" si="6"/>
        <v>1424.9209313335482</v>
      </c>
      <c r="BH128" s="925"/>
      <c r="BI128" s="925"/>
      <c r="BJ128" s="925"/>
      <c r="BK128" s="925"/>
      <c r="BL128" s="925"/>
      <c r="BM128" s="925"/>
      <c r="BN128" s="925"/>
      <c r="BO128" s="925">
        <f t="shared" si="10"/>
        <v>14249.209313335481</v>
      </c>
      <c r="BP128" s="925"/>
      <c r="BQ128" s="925"/>
      <c r="BR128" s="925"/>
      <c r="BS128" s="925"/>
      <c r="BT128" s="925"/>
      <c r="BU128" s="925"/>
      <c r="BV128" s="925"/>
      <c r="BW128" s="925"/>
      <c r="BX128" s="925"/>
      <c r="BY128" s="925"/>
      <c r="BZ128" s="925"/>
      <c r="CA128" s="925"/>
      <c r="CB128" s="925"/>
      <c r="CC128" s="925"/>
      <c r="CD128" s="925"/>
      <c r="CE128" s="925"/>
      <c r="CF128" s="925"/>
      <c r="CG128" s="925"/>
      <c r="CH128" s="925"/>
      <c r="CI128" s="925"/>
      <c r="CJ128" s="925"/>
      <c r="CK128" s="925"/>
      <c r="CL128" s="925"/>
      <c r="CM128" s="925"/>
      <c r="CN128" s="925"/>
      <c r="CO128" s="925"/>
      <c r="CP128" s="925"/>
      <c r="CQ128" s="925"/>
      <c r="CR128" s="925"/>
      <c r="CS128" s="925"/>
      <c r="CT128" s="925"/>
      <c r="CU128" s="925"/>
      <c r="CV128" s="921">
        <f t="shared" si="12"/>
        <v>119693.13024466902</v>
      </c>
      <c r="CW128" s="921"/>
      <c r="CX128" s="921"/>
      <c r="CY128" s="921"/>
      <c r="CZ128" s="921"/>
      <c r="DA128" s="921"/>
      <c r="DB128" s="921"/>
      <c r="DC128" s="921"/>
      <c r="DD128" s="921"/>
      <c r="DE128" s="926"/>
    </row>
    <row r="129" spans="1:109" s="3" customFormat="1" ht="23.25" customHeight="1" x14ac:dyDescent="0.2">
      <c r="A129" s="914" t="str">
        <f>+'[1]NómPlantilla (4)ok'!E136</f>
        <v>Intendente</v>
      </c>
      <c r="B129" s="915"/>
      <c r="C129" s="915"/>
      <c r="D129" s="915"/>
      <c r="E129" s="915"/>
      <c r="F129" s="915"/>
      <c r="G129" s="915"/>
      <c r="H129" s="915"/>
      <c r="I129" s="915"/>
      <c r="J129" s="915"/>
      <c r="K129" s="915"/>
      <c r="L129" s="915"/>
      <c r="M129" s="915"/>
      <c r="N129" s="915"/>
      <c r="O129" s="916"/>
      <c r="P129" s="917" t="str">
        <f>+'[1]NómPlantilla (4)ok'!F136</f>
        <v>Rastro Municipal</v>
      </c>
      <c r="Q129" s="917"/>
      <c r="R129" s="917"/>
      <c r="S129" s="917"/>
      <c r="T129" s="917"/>
      <c r="U129" s="917"/>
      <c r="V129" s="917"/>
      <c r="W129" s="917"/>
      <c r="X129" s="917"/>
      <c r="Y129" s="917"/>
      <c r="Z129" s="917"/>
      <c r="AA129" s="917"/>
      <c r="AB129" s="917"/>
      <c r="AC129" s="917"/>
      <c r="AD129" s="918">
        <v>1</v>
      </c>
      <c r="AE129" s="918"/>
      <c r="AF129" s="918"/>
      <c r="AG129" s="919">
        <v>1</v>
      </c>
      <c r="AH129" s="919"/>
      <c r="AI129" s="919"/>
      <c r="AJ129" s="919"/>
      <c r="AK129" s="920">
        <f>+'[1]NómPlantilla (4)ok'!T136</f>
        <v>8232.1667999999991</v>
      </c>
      <c r="AL129" s="920"/>
      <c r="AM129" s="920"/>
      <c r="AN129" s="920"/>
      <c r="AO129" s="920"/>
      <c r="AP129" s="920"/>
      <c r="AQ129" s="921">
        <f t="shared" si="11"/>
        <v>98786.001599999989</v>
      </c>
      <c r="AR129" s="921"/>
      <c r="AS129" s="921"/>
      <c r="AT129" s="921"/>
      <c r="AU129" s="921"/>
      <c r="AV129" s="921"/>
      <c r="AW129" s="921"/>
      <c r="AX129" s="921"/>
      <c r="AY129" s="922"/>
      <c r="AZ129" s="923"/>
      <c r="BA129" s="923"/>
      <c r="BB129" s="923"/>
      <c r="BC129" s="923"/>
      <c r="BD129" s="923"/>
      <c r="BE129" s="923"/>
      <c r="BF129" s="924"/>
      <c r="BG129" s="925">
        <f t="shared" si="6"/>
        <v>1353.2358646265525</v>
      </c>
      <c r="BH129" s="925"/>
      <c r="BI129" s="925"/>
      <c r="BJ129" s="925"/>
      <c r="BK129" s="925"/>
      <c r="BL129" s="925"/>
      <c r="BM129" s="925"/>
      <c r="BN129" s="925"/>
      <c r="BO129" s="925">
        <f t="shared" si="10"/>
        <v>13532.358646265524</v>
      </c>
      <c r="BP129" s="925"/>
      <c r="BQ129" s="925"/>
      <c r="BR129" s="925"/>
      <c r="BS129" s="925"/>
      <c r="BT129" s="925"/>
      <c r="BU129" s="925"/>
      <c r="BV129" s="925"/>
      <c r="BW129" s="925"/>
      <c r="BX129" s="925"/>
      <c r="BY129" s="925"/>
      <c r="BZ129" s="925"/>
      <c r="CA129" s="925"/>
      <c r="CB129" s="925"/>
      <c r="CC129" s="925"/>
      <c r="CD129" s="925"/>
      <c r="CE129" s="925"/>
      <c r="CF129" s="925"/>
      <c r="CG129" s="925"/>
      <c r="CH129" s="925"/>
      <c r="CI129" s="925"/>
      <c r="CJ129" s="925"/>
      <c r="CK129" s="925"/>
      <c r="CL129" s="925"/>
      <c r="CM129" s="925"/>
      <c r="CN129" s="925"/>
      <c r="CO129" s="925"/>
      <c r="CP129" s="925"/>
      <c r="CQ129" s="925"/>
      <c r="CR129" s="925"/>
      <c r="CS129" s="925"/>
      <c r="CT129" s="925"/>
      <c r="CU129" s="925"/>
      <c r="CV129" s="921">
        <f t="shared" si="12"/>
        <v>113671.59611089206</v>
      </c>
      <c r="CW129" s="921"/>
      <c r="CX129" s="921"/>
      <c r="CY129" s="921"/>
      <c r="CZ129" s="921"/>
      <c r="DA129" s="921"/>
      <c r="DB129" s="921"/>
      <c r="DC129" s="921"/>
      <c r="DD129" s="921"/>
      <c r="DE129" s="926"/>
    </row>
    <row r="130" spans="1:109" s="3" customFormat="1" ht="23.25" customHeight="1" x14ac:dyDescent="0.2">
      <c r="A130" s="914" t="str">
        <f>+'[1]NómPlantilla (4)ok'!E137</f>
        <v>Director de Turismo</v>
      </c>
      <c r="B130" s="915"/>
      <c r="C130" s="915"/>
      <c r="D130" s="915"/>
      <c r="E130" s="915"/>
      <c r="F130" s="915"/>
      <c r="G130" s="915"/>
      <c r="H130" s="915"/>
      <c r="I130" s="915"/>
      <c r="J130" s="915"/>
      <c r="K130" s="915"/>
      <c r="L130" s="915"/>
      <c r="M130" s="915"/>
      <c r="N130" s="915"/>
      <c r="O130" s="916"/>
      <c r="P130" s="917" t="str">
        <f>+'[1]NómPlantilla (4)ok'!F137</f>
        <v>Turismo</v>
      </c>
      <c r="Q130" s="917"/>
      <c r="R130" s="917"/>
      <c r="S130" s="917"/>
      <c r="T130" s="917"/>
      <c r="U130" s="917"/>
      <c r="V130" s="917"/>
      <c r="W130" s="917"/>
      <c r="X130" s="917"/>
      <c r="Y130" s="917"/>
      <c r="Z130" s="917"/>
      <c r="AA130" s="917"/>
      <c r="AB130" s="917"/>
      <c r="AC130" s="917"/>
      <c r="AD130" s="918">
        <v>1</v>
      </c>
      <c r="AE130" s="918"/>
      <c r="AF130" s="918"/>
      <c r="AG130" s="919">
        <v>1</v>
      </c>
      <c r="AH130" s="919"/>
      <c r="AI130" s="919"/>
      <c r="AJ130" s="919"/>
      <c r="AK130" s="920">
        <f>+'[1]NómPlantilla (4)ok'!T137</f>
        <v>13850.001</v>
      </c>
      <c r="AL130" s="920"/>
      <c r="AM130" s="920"/>
      <c r="AN130" s="920"/>
      <c r="AO130" s="920"/>
      <c r="AP130" s="920"/>
      <c r="AQ130" s="921">
        <f t="shared" si="11"/>
        <v>166200.01199999999</v>
      </c>
      <c r="AR130" s="921"/>
      <c r="AS130" s="921"/>
      <c r="AT130" s="921"/>
      <c r="AU130" s="921"/>
      <c r="AV130" s="921"/>
      <c r="AW130" s="921"/>
      <c r="AX130" s="921"/>
      <c r="AY130" s="922"/>
      <c r="AZ130" s="923"/>
      <c r="BA130" s="923"/>
      <c r="BB130" s="923"/>
      <c r="BC130" s="923"/>
      <c r="BD130" s="923"/>
      <c r="BE130" s="923"/>
      <c r="BF130" s="924"/>
      <c r="BG130" s="925">
        <f t="shared" si="6"/>
        <v>2276.7174832164014</v>
      </c>
      <c r="BH130" s="925"/>
      <c r="BI130" s="925"/>
      <c r="BJ130" s="925"/>
      <c r="BK130" s="925"/>
      <c r="BL130" s="925"/>
      <c r="BM130" s="925"/>
      <c r="BN130" s="925"/>
      <c r="BO130" s="925">
        <f t="shared" si="10"/>
        <v>22767.174832164015</v>
      </c>
      <c r="BP130" s="925"/>
      <c r="BQ130" s="925"/>
      <c r="BR130" s="925"/>
      <c r="BS130" s="925"/>
      <c r="BT130" s="925"/>
      <c r="BU130" s="925"/>
      <c r="BV130" s="925"/>
      <c r="BW130" s="925"/>
      <c r="BX130" s="925"/>
      <c r="BY130" s="925"/>
      <c r="BZ130" s="925"/>
      <c r="CA130" s="925"/>
      <c r="CB130" s="925"/>
      <c r="CC130" s="925"/>
      <c r="CD130" s="925"/>
      <c r="CE130" s="925"/>
      <c r="CF130" s="925"/>
      <c r="CG130" s="925"/>
      <c r="CH130" s="925"/>
      <c r="CI130" s="925"/>
      <c r="CJ130" s="925"/>
      <c r="CK130" s="925"/>
      <c r="CL130" s="925"/>
      <c r="CM130" s="925"/>
      <c r="CN130" s="925"/>
      <c r="CO130" s="925"/>
      <c r="CP130" s="925"/>
      <c r="CQ130" s="925"/>
      <c r="CR130" s="925"/>
      <c r="CS130" s="925"/>
      <c r="CT130" s="925"/>
      <c r="CU130" s="925"/>
      <c r="CV130" s="921">
        <f t="shared" si="12"/>
        <v>191243.90431538041</v>
      </c>
      <c r="CW130" s="921"/>
      <c r="CX130" s="921"/>
      <c r="CY130" s="921"/>
      <c r="CZ130" s="921"/>
      <c r="DA130" s="921"/>
      <c r="DB130" s="921"/>
      <c r="DC130" s="921"/>
      <c r="DD130" s="921"/>
      <c r="DE130" s="926"/>
    </row>
    <row r="131" spans="1:109" s="3" customFormat="1" ht="23.25" customHeight="1" x14ac:dyDescent="0.2">
      <c r="A131" s="914" t="str">
        <f>+'[1]NómPlantilla (4)ok'!E138</f>
        <v>Auxiliar</v>
      </c>
      <c r="B131" s="915"/>
      <c r="C131" s="915"/>
      <c r="D131" s="915"/>
      <c r="E131" s="915"/>
      <c r="F131" s="915"/>
      <c r="G131" s="915"/>
      <c r="H131" s="915"/>
      <c r="I131" s="915"/>
      <c r="J131" s="915"/>
      <c r="K131" s="915"/>
      <c r="L131" s="915"/>
      <c r="M131" s="915"/>
      <c r="N131" s="915"/>
      <c r="O131" s="916"/>
      <c r="P131" s="917" t="str">
        <f>+'[1]NómPlantilla (4)ok'!F138</f>
        <v>Turismo</v>
      </c>
      <c r="Q131" s="917"/>
      <c r="R131" s="917"/>
      <c r="S131" s="917"/>
      <c r="T131" s="917"/>
      <c r="U131" s="917"/>
      <c r="V131" s="917"/>
      <c r="W131" s="917"/>
      <c r="X131" s="917"/>
      <c r="Y131" s="917"/>
      <c r="Z131" s="917"/>
      <c r="AA131" s="917"/>
      <c r="AB131" s="917"/>
      <c r="AC131" s="917"/>
      <c r="AD131" s="918">
        <v>1</v>
      </c>
      <c r="AE131" s="918"/>
      <c r="AF131" s="918"/>
      <c r="AG131" s="919">
        <v>1</v>
      </c>
      <c r="AH131" s="919"/>
      <c r="AI131" s="919"/>
      <c r="AJ131" s="919"/>
      <c r="AK131" s="920">
        <f>+'[1]NómPlantilla (4)ok'!T138</f>
        <v>6694.8040000000001</v>
      </c>
      <c r="AL131" s="920"/>
      <c r="AM131" s="920"/>
      <c r="AN131" s="920"/>
      <c r="AO131" s="920"/>
      <c r="AP131" s="920"/>
      <c r="AQ131" s="921">
        <f t="shared" si="11"/>
        <v>80337.648000000001</v>
      </c>
      <c r="AR131" s="921"/>
      <c r="AS131" s="921"/>
      <c r="AT131" s="921"/>
      <c r="AU131" s="921"/>
      <c r="AV131" s="921"/>
      <c r="AW131" s="921"/>
      <c r="AX131" s="921"/>
      <c r="AY131" s="922"/>
      <c r="AZ131" s="923"/>
      <c r="BA131" s="923"/>
      <c r="BB131" s="923"/>
      <c r="BC131" s="923"/>
      <c r="BD131" s="923"/>
      <c r="BE131" s="923"/>
      <c r="BF131" s="924"/>
      <c r="BG131" s="925">
        <f t="shared" si="6"/>
        <v>1100.5181381219468</v>
      </c>
      <c r="BH131" s="925"/>
      <c r="BI131" s="925"/>
      <c r="BJ131" s="925"/>
      <c r="BK131" s="925"/>
      <c r="BL131" s="925"/>
      <c r="BM131" s="925"/>
      <c r="BN131" s="925"/>
      <c r="BO131" s="925">
        <f t="shared" si="10"/>
        <v>11005.181381219467</v>
      </c>
      <c r="BP131" s="925"/>
      <c r="BQ131" s="925"/>
      <c r="BR131" s="925"/>
      <c r="BS131" s="925"/>
      <c r="BT131" s="925"/>
      <c r="BU131" s="925"/>
      <c r="BV131" s="925"/>
      <c r="BW131" s="925"/>
      <c r="BX131" s="925"/>
      <c r="BY131" s="925"/>
      <c r="BZ131" s="925"/>
      <c r="CA131" s="925"/>
      <c r="CB131" s="925"/>
      <c r="CC131" s="925"/>
      <c r="CD131" s="925"/>
      <c r="CE131" s="925"/>
      <c r="CF131" s="925"/>
      <c r="CG131" s="925"/>
      <c r="CH131" s="925"/>
      <c r="CI131" s="925"/>
      <c r="CJ131" s="925"/>
      <c r="CK131" s="925"/>
      <c r="CL131" s="925"/>
      <c r="CM131" s="925"/>
      <c r="CN131" s="925"/>
      <c r="CO131" s="925"/>
      <c r="CP131" s="925"/>
      <c r="CQ131" s="925"/>
      <c r="CR131" s="925"/>
      <c r="CS131" s="925"/>
      <c r="CT131" s="925"/>
      <c r="CU131" s="925"/>
      <c r="CV131" s="921">
        <f t="shared" si="12"/>
        <v>92443.34751934142</v>
      </c>
      <c r="CW131" s="921"/>
      <c r="CX131" s="921"/>
      <c r="CY131" s="921"/>
      <c r="CZ131" s="921"/>
      <c r="DA131" s="921"/>
      <c r="DB131" s="921"/>
      <c r="DC131" s="921"/>
      <c r="DD131" s="921"/>
      <c r="DE131" s="926"/>
    </row>
    <row r="132" spans="1:109" s="3" customFormat="1" ht="23.25" customHeight="1" x14ac:dyDescent="0.2">
      <c r="A132" s="914" t="str">
        <f>+'[1]NómPlantilla (4)ok'!E139</f>
        <v>Director de Deportes</v>
      </c>
      <c r="B132" s="915"/>
      <c r="C132" s="915"/>
      <c r="D132" s="915"/>
      <c r="E132" s="915"/>
      <c r="F132" s="915"/>
      <c r="G132" s="915"/>
      <c r="H132" s="915"/>
      <c r="I132" s="915"/>
      <c r="J132" s="915"/>
      <c r="K132" s="915"/>
      <c r="L132" s="915"/>
      <c r="M132" s="915"/>
      <c r="N132" s="915"/>
      <c r="O132" s="916"/>
      <c r="P132" s="917" t="str">
        <f>+'[1]NómPlantilla (4)ok'!F139</f>
        <v>Deportes</v>
      </c>
      <c r="Q132" s="917"/>
      <c r="R132" s="917"/>
      <c r="S132" s="917"/>
      <c r="T132" s="917"/>
      <c r="U132" s="917"/>
      <c r="V132" s="917"/>
      <c r="W132" s="917"/>
      <c r="X132" s="917"/>
      <c r="Y132" s="917"/>
      <c r="Z132" s="917"/>
      <c r="AA132" s="917"/>
      <c r="AB132" s="917"/>
      <c r="AC132" s="917"/>
      <c r="AD132" s="918">
        <v>1</v>
      </c>
      <c r="AE132" s="918"/>
      <c r="AF132" s="918"/>
      <c r="AG132" s="919">
        <v>1</v>
      </c>
      <c r="AH132" s="919"/>
      <c r="AI132" s="919"/>
      <c r="AJ132" s="919"/>
      <c r="AK132" s="920">
        <f>+'[1]NómPlantilla (4)ok'!T139</f>
        <v>13995</v>
      </c>
      <c r="AL132" s="920"/>
      <c r="AM132" s="920"/>
      <c r="AN132" s="920"/>
      <c r="AO132" s="920"/>
      <c r="AP132" s="920"/>
      <c r="AQ132" s="921">
        <f t="shared" si="11"/>
        <v>167940</v>
      </c>
      <c r="AR132" s="921"/>
      <c r="AS132" s="921"/>
      <c r="AT132" s="921"/>
      <c r="AU132" s="921"/>
      <c r="AV132" s="921"/>
      <c r="AW132" s="921"/>
      <c r="AX132" s="921"/>
      <c r="AY132" s="922"/>
      <c r="AZ132" s="923"/>
      <c r="BA132" s="923"/>
      <c r="BB132" s="923"/>
      <c r="BC132" s="923"/>
      <c r="BD132" s="923"/>
      <c r="BE132" s="923"/>
      <c r="BF132" s="924"/>
      <c r="BG132" s="925">
        <f t="shared" si="6"/>
        <v>2300.5529875133975</v>
      </c>
      <c r="BH132" s="925"/>
      <c r="BI132" s="925"/>
      <c r="BJ132" s="925"/>
      <c r="BK132" s="925"/>
      <c r="BL132" s="925"/>
      <c r="BM132" s="925"/>
      <c r="BN132" s="925"/>
      <c r="BO132" s="925">
        <f t="shared" si="10"/>
        <v>23005.529875133972</v>
      </c>
      <c r="BP132" s="925"/>
      <c r="BQ132" s="925"/>
      <c r="BR132" s="925"/>
      <c r="BS132" s="925"/>
      <c r="BT132" s="925"/>
      <c r="BU132" s="925"/>
      <c r="BV132" s="925"/>
      <c r="BW132" s="925"/>
      <c r="BX132" s="925"/>
      <c r="BY132" s="925"/>
      <c r="BZ132" s="925"/>
      <c r="CA132" s="925"/>
      <c r="CB132" s="925"/>
      <c r="CC132" s="925"/>
      <c r="CD132" s="925"/>
      <c r="CE132" s="925"/>
      <c r="CF132" s="925"/>
      <c r="CG132" s="925"/>
      <c r="CH132" s="925"/>
      <c r="CI132" s="925"/>
      <c r="CJ132" s="925"/>
      <c r="CK132" s="925"/>
      <c r="CL132" s="925"/>
      <c r="CM132" s="925"/>
      <c r="CN132" s="925"/>
      <c r="CO132" s="925"/>
      <c r="CP132" s="925"/>
      <c r="CQ132" s="925"/>
      <c r="CR132" s="925"/>
      <c r="CS132" s="925"/>
      <c r="CT132" s="925"/>
      <c r="CU132" s="925"/>
      <c r="CV132" s="921">
        <f t="shared" si="12"/>
        <v>193246.08286264737</v>
      </c>
      <c r="CW132" s="921"/>
      <c r="CX132" s="921"/>
      <c r="CY132" s="921"/>
      <c r="CZ132" s="921"/>
      <c r="DA132" s="921"/>
      <c r="DB132" s="921"/>
      <c r="DC132" s="921"/>
      <c r="DD132" s="921"/>
      <c r="DE132" s="926"/>
    </row>
    <row r="133" spans="1:109" s="3" customFormat="1" ht="23.25" customHeight="1" x14ac:dyDescent="0.2">
      <c r="A133" s="914" t="str">
        <f>+'[1]NómPlantilla (4)ok'!E140</f>
        <v>Secretaria de Deportes</v>
      </c>
      <c r="B133" s="915"/>
      <c r="C133" s="915"/>
      <c r="D133" s="915"/>
      <c r="E133" s="915"/>
      <c r="F133" s="915"/>
      <c r="G133" s="915"/>
      <c r="H133" s="915"/>
      <c r="I133" s="915"/>
      <c r="J133" s="915"/>
      <c r="K133" s="915"/>
      <c r="L133" s="915"/>
      <c r="M133" s="915"/>
      <c r="N133" s="915"/>
      <c r="O133" s="916"/>
      <c r="P133" s="917" t="str">
        <f>+'[1]NómPlantilla (4)ok'!F140</f>
        <v>Deportes</v>
      </c>
      <c r="Q133" s="917"/>
      <c r="R133" s="917"/>
      <c r="S133" s="917"/>
      <c r="T133" s="917"/>
      <c r="U133" s="917"/>
      <c r="V133" s="917"/>
      <c r="W133" s="917"/>
      <c r="X133" s="917"/>
      <c r="Y133" s="917"/>
      <c r="Z133" s="917"/>
      <c r="AA133" s="917"/>
      <c r="AB133" s="917"/>
      <c r="AC133" s="917"/>
      <c r="AD133" s="918">
        <v>1</v>
      </c>
      <c r="AE133" s="918"/>
      <c r="AF133" s="918"/>
      <c r="AG133" s="919">
        <v>1</v>
      </c>
      <c r="AH133" s="919"/>
      <c r="AI133" s="919"/>
      <c r="AJ133" s="919"/>
      <c r="AK133" s="920">
        <f>+'[1]NómPlantilla (4)ok'!T140</f>
        <v>9609.6668000000009</v>
      </c>
      <c r="AL133" s="920"/>
      <c r="AM133" s="920"/>
      <c r="AN133" s="920"/>
      <c r="AO133" s="920"/>
      <c r="AP133" s="920"/>
      <c r="AQ133" s="921">
        <f t="shared" si="11"/>
        <v>115316.00160000002</v>
      </c>
      <c r="AR133" s="921"/>
      <c r="AS133" s="921"/>
      <c r="AT133" s="921"/>
      <c r="AU133" s="921"/>
      <c r="AV133" s="921"/>
      <c r="AW133" s="921"/>
      <c r="AX133" s="921"/>
      <c r="AY133" s="922"/>
      <c r="AZ133" s="923"/>
      <c r="BA133" s="923"/>
      <c r="BB133" s="923"/>
      <c r="BC133" s="923"/>
      <c r="BD133" s="923"/>
      <c r="BE133" s="923"/>
      <c r="BF133" s="924"/>
      <c r="BG133" s="925">
        <f t="shared" si="6"/>
        <v>1579.6747170952704</v>
      </c>
      <c r="BH133" s="925"/>
      <c r="BI133" s="925"/>
      <c r="BJ133" s="925"/>
      <c r="BK133" s="925"/>
      <c r="BL133" s="925"/>
      <c r="BM133" s="925"/>
      <c r="BN133" s="925"/>
      <c r="BO133" s="925">
        <f t="shared" si="10"/>
        <v>15796.747170952705</v>
      </c>
      <c r="BP133" s="925"/>
      <c r="BQ133" s="925"/>
      <c r="BR133" s="925"/>
      <c r="BS133" s="925"/>
      <c r="BT133" s="925"/>
      <c r="BU133" s="925"/>
      <c r="BV133" s="925"/>
      <c r="BW133" s="925"/>
      <c r="BX133" s="925"/>
      <c r="BY133" s="925"/>
      <c r="BZ133" s="925"/>
      <c r="CA133" s="925"/>
      <c r="CB133" s="925"/>
      <c r="CC133" s="925"/>
      <c r="CD133" s="925"/>
      <c r="CE133" s="925"/>
      <c r="CF133" s="925"/>
      <c r="CG133" s="925"/>
      <c r="CH133" s="925"/>
      <c r="CI133" s="925"/>
      <c r="CJ133" s="925"/>
      <c r="CK133" s="925"/>
      <c r="CL133" s="925"/>
      <c r="CM133" s="925"/>
      <c r="CN133" s="925"/>
      <c r="CO133" s="925"/>
      <c r="CP133" s="925"/>
      <c r="CQ133" s="925"/>
      <c r="CR133" s="925"/>
      <c r="CS133" s="925"/>
      <c r="CT133" s="925"/>
      <c r="CU133" s="925"/>
      <c r="CV133" s="921">
        <f t="shared" si="12"/>
        <v>132692.42348804799</v>
      </c>
      <c r="CW133" s="921"/>
      <c r="CX133" s="921"/>
      <c r="CY133" s="921"/>
      <c r="CZ133" s="921"/>
      <c r="DA133" s="921"/>
      <c r="DB133" s="921"/>
      <c r="DC133" s="921"/>
      <c r="DD133" s="921"/>
      <c r="DE133" s="926"/>
    </row>
    <row r="134" spans="1:109" s="3" customFormat="1" ht="23.25" customHeight="1" x14ac:dyDescent="0.2">
      <c r="A134" s="914" t="str">
        <f>+'[1]NómPlantilla (4)ok'!E141</f>
        <v>Juez Municipal</v>
      </c>
      <c r="B134" s="915"/>
      <c r="C134" s="915"/>
      <c r="D134" s="915"/>
      <c r="E134" s="915"/>
      <c r="F134" s="915"/>
      <c r="G134" s="915"/>
      <c r="H134" s="915"/>
      <c r="I134" s="915"/>
      <c r="J134" s="915"/>
      <c r="K134" s="915"/>
      <c r="L134" s="915"/>
      <c r="M134" s="915"/>
      <c r="N134" s="915"/>
      <c r="O134" s="916"/>
      <c r="P134" s="917" t="str">
        <f>+'[1]NómPlantilla (4)ok'!F141</f>
        <v>Juzgado Municipal</v>
      </c>
      <c r="Q134" s="917"/>
      <c r="R134" s="917"/>
      <c r="S134" s="917"/>
      <c r="T134" s="917"/>
      <c r="U134" s="917"/>
      <c r="V134" s="917"/>
      <c r="W134" s="917"/>
      <c r="X134" s="917"/>
      <c r="Y134" s="917"/>
      <c r="Z134" s="917"/>
      <c r="AA134" s="917"/>
      <c r="AB134" s="917"/>
      <c r="AC134" s="917"/>
      <c r="AD134" s="918">
        <v>1</v>
      </c>
      <c r="AE134" s="918"/>
      <c r="AF134" s="918"/>
      <c r="AG134" s="919">
        <v>1</v>
      </c>
      <c r="AH134" s="919"/>
      <c r="AI134" s="919"/>
      <c r="AJ134" s="919"/>
      <c r="AK134" s="920">
        <f>+'[1]NómPlantilla (4)ok'!T141</f>
        <v>16393.002</v>
      </c>
      <c r="AL134" s="920"/>
      <c r="AM134" s="920"/>
      <c r="AN134" s="920"/>
      <c r="AO134" s="920"/>
      <c r="AP134" s="920"/>
      <c r="AQ134" s="921">
        <f t="shared" si="11"/>
        <v>196716.024</v>
      </c>
      <c r="AR134" s="921"/>
      <c r="AS134" s="921"/>
      <c r="AT134" s="921"/>
      <c r="AU134" s="921"/>
      <c r="AV134" s="921"/>
      <c r="AW134" s="921"/>
      <c r="AX134" s="921"/>
      <c r="AY134" s="922"/>
      <c r="AZ134" s="923"/>
      <c r="BA134" s="923"/>
      <c r="BB134" s="923"/>
      <c r="BC134" s="923"/>
      <c r="BD134" s="923"/>
      <c r="BE134" s="923"/>
      <c r="BF134" s="924"/>
      <c r="BG134" s="925">
        <f t="shared" si="6"/>
        <v>2694.7459610870378</v>
      </c>
      <c r="BH134" s="925"/>
      <c r="BI134" s="925"/>
      <c r="BJ134" s="925"/>
      <c r="BK134" s="925"/>
      <c r="BL134" s="925"/>
      <c r="BM134" s="925"/>
      <c r="BN134" s="925"/>
      <c r="BO134" s="925">
        <f t="shared" si="10"/>
        <v>26947.459610870381</v>
      </c>
      <c r="BP134" s="925"/>
      <c r="BQ134" s="925"/>
      <c r="BR134" s="925"/>
      <c r="BS134" s="925"/>
      <c r="BT134" s="925"/>
      <c r="BU134" s="925"/>
      <c r="BV134" s="925"/>
      <c r="BW134" s="925"/>
      <c r="BX134" s="925"/>
      <c r="BY134" s="925"/>
      <c r="BZ134" s="925"/>
      <c r="CA134" s="925"/>
      <c r="CB134" s="925"/>
      <c r="CC134" s="925"/>
      <c r="CD134" s="925"/>
      <c r="CE134" s="925"/>
      <c r="CF134" s="925"/>
      <c r="CG134" s="925"/>
      <c r="CH134" s="925"/>
      <c r="CI134" s="925"/>
      <c r="CJ134" s="925"/>
      <c r="CK134" s="925"/>
      <c r="CL134" s="925"/>
      <c r="CM134" s="925"/>
      <c r="CN134" s="925"/>
      <c r="CO134" s="925"/>
      <c r="CP134" s="925"/>
      <c r="CQ134" s="925"/>
      <c r="CR134" s="925"/>
      <c r="CS134" s="925"/>
      <c r="CT134" s="925"/>
      <c r="CU134" s="925"/>
      <c r="CV134" s="921">
        <f t="shared" si="12"/>
        <v>226358.2295719574</v>
      </c>
      <c r="CW134" s="921"/>
      <c r="CX134" s="921"/>
      <c r="CY134" s="921"/>
      <c r="CZ134" s="921"/>
      <c r="DA134" s="921"/>
      <c r="DB134" s="921"/>
      <c r="DC134" s="921"/>
      <c r="DD134" s="921"/>
      <c r="DE134" s="926"/>
    </row>
    <row r="135" spans="1:109" s="3" customFormat="1" ht="23.25" customHeight="1" x14ac:dyDescent="0.2">
      <c r="A135" s="914" t="str">
        <f>+'[1]NómPlantilla (4)ok'!E142</f>
        <v>Director de Ecologia</v>
      </c>
      <c r="B135" s="915"/>
      <c r="C135" s="915"/>
      <c r="D135" s="915"/>
      <c r="E135" s="915"/>
      <c r="F135" s="915"/>
      <c r="G135" s="915"/>
      <c r="H135" s="915"/>
      <c r="I135" s="915"/>
      <c r="J135" s="915"/>
      <c r="K135" s="915"/>
      <c r="L135" s="915"/>
      <c r="M135" s="915"/>
      <c r="N135" s="915"/>
      <c r="O135" s="916"/>
      <c r="P135" s="917" t="str">
        <f>+'[1]NómPlantilla (4)ok'!F142</f>
        <v>Ecología</v>
      </c>
      <c r="Q135" s="917"/>
      <c r="R135" s="917"/>
      <c r="S135" s="917"/>
      <c r="T135" s="917"/>
      <c r="U135" s="917"/>
      <c r="V135" s="917"/>
      <c r="W135" s="917"/>
      <c r="X135" s="917"/>
      <c r="Y135" s="917"/>
      <c r="Z135" s="917"/>
      <c r="AA135" s="917"/>
      <c r="AB135" s="917"/>
      <c r="AC135" s="917"/>
      <c r="AD135" s="918">
        <v>1</v>
      </c>
      <c r="AE135" s="918"/>
      <c r="AF135" s="918"/>
      <c r="AG135" s="919">
        <v>1</v>
      </c>
      <c r="AH135" s="919"/>
      <c r="AI135" s="919"/>
      <c r="AJ135" s="919"/>
      <c r="AK135" s="920">
        <f>+'[1]NómPlantilla (4)ok'!T142</f>
        <v>17664</v>
      </c>
      <c r="AL135" s="920"/>
      <c r="AM135" s="920"/>
      <c r="AN135" s="920"/>
      <c r="AO135" s="920"/>
      <c r="AP135" s="920"/>
      <c r="AQ135" s="921">
        <f t="shared" si="11"/>
        <v>211968</v>
      </c>
      <c r="AR135" s="921"/>
      <c r="AS135" s="921"/>
      <c r="AT135" s="921"/>
      <c r="AU135" s="921"/>
      <c r="AV135" s="921"/>
      <c r="AW135" s="921"/>
      <c r="AX135" s="921"/>
      <c r="AY135" s="922"/>
      <c r="AZ135" s="923"/>
      <c r="BA135" s="923"/>
      <c r="BB135" s="923"/>
      <c r="BC135" s="923"/>
      <c r="BD135" s="923"/>
      <c r="BE135" s="923"/>
      <c r="BF135" s="924"/>
      <c r="BG135" s="925">
        <f t="shared" si="6"/>
        <v>2903.6775971015827</v>
      </c>
      <c r="BH135" s="925"/>
      <c r="BI135" s="925"/>
      <c r="BJ135" s="925"/>
      <c r="BK135" s="925"/>
      <c r="BL135" s="925"/>
      <c r="BM135" s="925"/>
      <c r="BN135" s="925"/>
      <c r="BO135" s="925">
        <f t="shared" si="10"/>
        <v>29036.775971015828</v>
      </c>
      <c r="BP135" s="925"/>
      <c r="BQ135" s="925"/>
      <c r="BR135" s="925"/>
      <c r="BS135" s="925"/>
      <c r="BT135" s="925"/>
      <c r="BU135" s="925"/>
      <c r="BV135" s="925"/>
      <c r="BW135" s="925"/>
      <c r="BX135" s="925"/>
      <c r="BY135" s="925"/>
      <c r="BZ135" s="925"/>
      <c r="CA135" s="925"/>
      <c r="CB135" s="925"/>
      <c r="CC135" s="925"/>
      <c r="CD135" s="925"/>
      <c r="CE135" s="925"/>
      <c r="CF135" s="925"/>
      <c r="CG135" s="925"/>
      <c r="CH135" s="925"/>
      <c r="CI135" s="925"/>
      <c r="CJ135" s="925"/>
      <c r="CK135" s="925"/>
      <c r="CL135" s="925"/>
      <c r="CM135" s="925"/>
      <c r="CN135" s="925"/>
      <c r="CO135" s="925"/>
      <c r="CP135" s="925"/>
      <c r="CQ135" s="925"/>
      <c r="CR135" s="925"/>
      <c r="CS135" s="925"/>
      <c r="CT135" s="925"/>
      <c r="CU135" s="925"/>
      <c r="CV135" s="921">
        <f t="shared" si="12"/>
        <v>243908.4535681174</v>
      </c>
      <c r="CW135" s="921"/>
      <c r="CX135" s="921"/>
      <c r="CY135" s="921"/>
      <c r="CZ135" s="921"/>
      <c r="DA135" s="921"/>
      <c r="DB135" s="921"/>
      <c r="DC135" s="921"/>
      <c r="DD135" s="921"/>
      <c r="DE135" s="926"/>
    </row>
    <row r="136" spans="1:109" s="3" customFormat="1" ht="23.25" customHeight="1" x14ac:dyDescent="0.2">
      <c r="A136" s="914" t="str">
        <f>+'[1]NómPlantilla (4)ok'!E143</f>
        <v>Secretaria</v>
      </c>
      <c r="B136" s="915"/>
      <c r="C136" s="915"/>
      <c r="D136" s="915"/>
      <c r="E136" s="915"/>
      <c r="F136" s="915"/>
      <c r="G136" s="915"/>
      <c r="H136" s="915"/>
      <c r="I136" s="915"/>
      <c r="J136" s="915"/>
      <c r="K136" s="915"/>
      <c r="L136" s="915"/>
      <c r="M136" s="915"/>
      <c r="N136" s="915"/>
      <c r="O136" s="916"/>
      <c r="P136" s="917" t="str">
        <f>+'[1]NómPlantilla (4)ok'!F143</f>
        <v>Ecología</v>
      </c>
      <c r="Q136" s="917"/>
      <c r="R136" s="917"/>
      <c r="S136" s="917"/>
      <c r="T136" s="917"/>
      <c r="U136" s="917"/>
      <c r="V136" s="917"/>
      <c r="W136" s="917"/>
      <c r="X136" s="917"/>
      <c r="Y136" s="917"/>
      <c r="Z136" s="917"/>
      <c r="AA136" s="917"/>
      <c r="AB136" s="917"/>
      <c r="AC136" s="917"/>
      <c r="AD136" s="918">
        <v>1</v>
      </c>
      <c r="AE136" s="918"/>
      <c r="AF136" s="918"/>
      <c r="AG136" s="919">
        <v>1</v>
      </c>
      <c r="AH136" s="919"/>
      <c r="AI136" s="919"/>
      <c r="AJ136" s="919"/>
      <c r="AK136" s="920">
        <f>+'[1]NómPlantilla (4)ok'!T143</f>
        <v>6996.4168</v>
      </c>
      <c r="AL136" s="920"/>
      <c r="AM136" s="920"/>
      <c r="AN136" s="920"/>
      <c r="AO136" s="920"/>
      <c r="AP136" s="920"/>
      <c r="AQ136" s="921">
        <f t="shared" si="11"/>
        <v>83957.001600000003</v>
      </c>
      <c r="AR136" s="921"/>
      <c r="AS136" s="921"/>
      <c r="AT136" s="921"/>
      <c r="AU136" s="921"/>
      <c r="AV136" s="921"/>
      <c r="AW136" s="921"/>
      <c r="AX136" s="921"/>
      <c r="AY136" s="922"/>
      <c r="AZ136" s="923"/>
      <c r="BA136" s="923"/>
      <c r="BB136" s="923"/>
      <c r="BC136" s="923"/>
      <c r="BD136" s="923"/>
      <c r="BE136" s="923"/>
      <c r="BF136" s="924"/>
      <c r="BG136" s="925">
        <f t="shared" ref="BG136:BG152" si="13">(((+AQ136/12)/30.4166)*20)*25%</f>
        <v>1150.0984330924562</v>
      </c>
      <c r="BH136" s="925"/>
      <c r="BI136" s="925"/>
      <c r="BJ136" s="925"/>
      <c r="BK136" s="925"/>
      <c r="BL136" s="925"/>
      <c r="BM136" s="925"/>
      <c r="BN136" s="925"/>
      <c r="BO136" s="925">
        <f t="shared" si="10"/>
        <v>11500.984330924561</v>
      </c>
      <c r="BP136" s="925"/>
      <c r="BQ136" s="925"/>
      <c r="BR136" s="925"/>
      <c r="BS136" s="925"/>
      <c r="BT136" s="925"/>
      <c r="BU136" s="925"/>
      <c r="BV136" s="925"/>
      <c r="BW136" s="925"/>
      <c r="BX136" s="925"/>
      <c r="BY136" s="925"/>
      <c r="BZ136" s="925"/>
      <c r="CA136" s="925"/>
      <c r="CB136" s="925"/>
      <c r="CC136" s="925"/>
      <c r="CD136" s="925"/>
      <c r="CE136" s="925"/>
      <c r="CF136" s="925"/>
      <c r="CG136" s="925"/>
      <c r="CH136" s="925"/>
      <c r="CI136" s="925"/>
      <c r="CJ136" s="925"/>
      <c r="CK136" s="925"/>
      <c r="CL136" s="925"/>
      <c r="CM136" s="925"/>
      <c r="CN136" s="925"/>
      <c r="CO136" s="925"/>
      <c r="CP136" s="925"/>
      <c r="CQ136" s="925"/>
      <c r="CR136" s="925"/>
      <c r="CS136" s="925"/>
      <c r="CT136" s="925"/>
      <c r="CU136" s="925"/>
      <c r="CV136" s="921">
        <f t="shared" si="12"/>
        <v>96608.084364017021</v>
      </c>
      <c r="CW136" s="921"/>
      <c r="CX136" s="921"/>
      <c r="CY136" s="921"/>
      <c r="CZ136" s="921"/>
      <c r="DA136" s="921"/>
      <c r="DB136" s="921"/>
      <c r="DC136" s="921"/>
      <c r="DD136" s="921"/>
      <c r="DE136" s="926"/>
    </row>
    <row r="137" spans="1:109" s="3" customFormat="1" ht="23.25" customHeight="1" x14ac:dyDescent="0.2">
      <c r="A137" s="914" t="str">
        <f>+'[1]NómPlantilla (4)ok'!E144</f>
        <v>Auxiliar de Ecología</v>
      </c>
      <c r="B137" s="915"/>
      <c r="C137" s="915"/>
      <c r="D137" s="915"/>
      <c r="E137" s="915"/>
      <c r="F137" s="915"/>
      <c r="G137" s="915"/>
      <c r="H137" s="915"/>
      <c r="I137" s="915"/>
      <c r="J137" s="915"/>
      <c r="K137" s="915"/>
      <c r="L137" s="915"/>
      <c r="M137" s="915"/>
      <c r="N137" s="915"/>
      <c r="O137" s="916"/>
      <c r="P137" s="917" t="str">
        <f>+'[1]NómPlantilla (4)ok'!F144</f>
        <v>Ecología</v>
      </c>
      <c r="Q137" s="917"/>
      <c r="R137" s="917"/>
      <c r="S137" s="917"/>
      <c r="T137" s="917"/>
      <c r="U137" s="917"/>
      <c r="V137" s="917"/>
      <c r="W137" s="917"/>
      <c r="X137" s="917"/>
      <c r="Y137" s="917"/>
      <c r="Z137" s="917"/>
      <c r="AA137" s="917"/>
      <c r="AB137" s="917"/>
      <c r="AC137" s="917"/>
      <c r="AD137" s="918">
        <v>1</v>
      </c>
      <c r="AE137" s="918"/>
      <c r="AF137" s="918"/>
      <c r="AG137" s="919">
        <v>1</v>
      </c>
      <c r="AH137" s="919"/>
      <c r="AI137" s="919"/>
      <c r="AJ137" s="919"/>
      <c r="AK137" s="920">
        <f>+'[1]NómPlantilla (4)ok'!T144</f>
        <v>10877.666799999999</v>
      </c>
      <c r="AL137" s="920"/>
      <c r="AM137" s="920"/>
      <c r="AN137" s="920"/>
      <c r="AO137" s="920"/>
      <c r="AP137" s="920"/>
      <c r="AQ137" s="921">
        <f t="shared" si="11"/>
        <v>130532.00159999999</v>
      </c>
      <c r="AR137" s="921"/>
      <c r="AS137" s="921"/>
      <c r="AT137" s="921"/>
      <c r="AU137" s="921"/>
      <c r="AV137" s="921"/>
      <c r="AW137" s="921"/>
      <c r="AX137" s="921"/>
      <c r="AY137" s="922"/>
      <c r="AZ137" s="923"/>
      <c r="BA137" s="923"/>
      <c r="BB137" s="923"/>
      <c r="BC137" s="923"/>
      <c r="BD137" s="923"/>
      <c r="BE137" s="923"/>
      <c r="BF137" s="924"/>
      <c r="BG137" s="925">
        <f t="shared" si="13"/>
        <v>1788.1135301118468</v>
      </c>
      <c r="BH137" s="925"/>
      <c r="BI137" s="925"/>
      <c r="BJ137" s="925"/>
      <c r="BK137" s="925"/>
      <c r="BL137" s="925"/>
      <c r="BM137" s="925"/>
      <c r="BN137" s="925"/>
      <c r="BO137" s="925">
        <f t="shared" si="10"/>
        <v>17881.135301118469</v>
      </c>
      <c r="BP137" s="925"/>
      <c r="BQ137" s="925"/>
      <c r="BR137" s="925"/>
      <c r="BS137" s="925"/>
      <c r="BT137" s="925"/>
      <c r="BU137" s="925"/>
      <c r="BV137" s="925"/>
      <c r="BW137" s="925"/>
      <c r="BX137" s="925"/>
      <c r="BY137" s="925"/>
      <c r="BZ137" s="925"/>
      <c r="CA137" s="925"/>
      <c r="CB137" s="925"/>
      <c r="CC137" s="925"/>
      <c r="CD137" s="925"/>
      <c r="CE137" s="925"/>
      <c r="CF137" s="925"/>
      <c r="CG137" s="925"/>
      <c r="CH137" s="925"/>
      <c r="CI137" s="925"/>
      <c r="CJ137" s="925"/>
      <c r="CK137" s="925"/>
      <c r="CL137" s="925"/>
      <c r="CM137" s="925"/>
      <c r="CN137" s="925"/>
      <c r="CO137" s="925"/>
      <c r="CP137" s="925"/>
      <c r="CQ137" s="925"/>
      <c r="CR137" s="925"/>
      <c r="CS137" s="925"/>
      <c r="CT137" s="925"/>
      <c r="CU137" s="925"/>
      <c r="CV137" s="921">
        <f t="shared" si="12"/>
        <v>150201.25043123029</v>
      </c>
      <c r="CW137" s="921"/>
      <c r="CX137" s="921"/>
      <c r="CY137" s="921"/>
      <c r="CZ137" s="921"/>
      <c r="DA137" s="921"/>
      <c r="DB137" s="921"/>
      <c r="DC137" s="921"/>
      <c r="DD137" s="921"/>
      <c r="DE137" s="926"/>
    </row>
    <row r="138" spans="1:109" s="3" customFormat="1" ht="23.25" customHeight="1" x14ac:dyDescent="0.2">
      <c r="A138" s="914" t="str">
        <f>+'[1]NómPlantilla (4)ok'!E145</f>
        <v>Aseo Público</v>
      </c>
      <c r="B138" s="915"/>
      <c r="C138" s="915"/>
      <c r="D138" s="915"/>
      <c r="E138" s="915"/>
      <c r="F138" s="915"/>
      <c r="G138" s="915"/>
      <c r="H138" s="915"/>
      <c r="I138" s="915"/>
      <c r="J138" s="915"/>
      <c r="K138" s="915"/>
      <c r="L138" s="915"/>
      <c r="M138" s="915"/>
      <c r="N138" s="915"/>
      <c r="O138" s="916"/>
      <c r="P138" s="917" t="str">
        <f>+'[1]NómPlantilla (4)ok'!F145</f>
        <v>Ecología</v>
      </c>
      <c r="Q138" s="917"/>
      <c r="R138" s="917"/>
      <c r="S138" s="917"/>
      <c r="T138" s="917"/>
      <c r="U138" s="917"/>
      <c r="V138" s="917"/>
      <c r="W138" s="917"/>
      <c r="X138" s="917"/>
      <c r="Y138" s="917"/>
      <c r="Z138" s="917"/>
      <c r="AA138" s="917"/>
      <c r="AB138" s="917"/>
      <c r="AC138" s="917"/>
      <c r="AD138" s="918">
        <v>1</v>
      </c>
      <c r="AE138" s="918"/>
      <c r="AF138" s="918"/>
      <c r="AG138" s="919">
        <v>1</v>
      </c>
      <c r="AH138" s="919"/>
      <c r="AI138" s="919"/>
      <c r="AJ138" s="919"/>
      <c r="AK138" s="920">
        <f>+'[1]NómPlantilla (4)ok'!T145</f>
        <v>6452.7702200000003</v>
      </c>
      <c r="AL138" s="920"/>
      <c r="AM138" s="920"/>
      <c r="AN138" s="920"/>
      <c r="AO138" s="920"/>
      <c r="AP138" s="920"/>
      <c r="AQ138" s="921">
        <f t="shared" si="11"/>
        <v>77433.242640000011</v>
      </c>
      <c r="AR138" s="921"/>
      <c r="AS138" s="921"/>
      <c r="AT138" s="921"/>
      <c r="AU138" s="921"/>
      <c r="AV138" s="921"/>
      <c r="AW138" s="921"/>
      <c r="AX138" s="921"/>
      <c r="AY138" s="922"/>
      <c r="AZ138" s="923"/>
      <c r="BA138" s="923"/>
      <c r="BB138" s="923"/>
      <c r="BC138" s="923"/>
      <c r="BD138" s="923"/>
      <c r="BE138" s="923"/>
      <c r="BF138" s="924"/>
      <c r="BG138" s="925">
        <f t="shared" si="13"/>
        <v>1060.7316761242218</v>
      </c>
      <c r="BH138" s="925"/>
      <c r="BI138" s="925"/>
      <c r="BJ138" s="925"/>
      <c r="BK138" s="925"/>
      <c r="BL138" s="925"/>
      <c r="BM138" s="925"/>
      <c r="BN138" s="925"/>
      <c r="BO138" s="925">
        <f t="shared" si="10"/>
        <v>10607.316761242217</v>
      </c>
      <c r="BP138" s="925"/>
      <c r="BQ138" s="925"/>
      <c r="BR138" s="925"/>
      <c r="BS138" s="925"/>
      <c r="BT138" s="925"/>
      <c r="BU138" s="925"/>
      <c r="BV138" s="925"/>
      <c r="BW138" s="925"/>
      <c r="BX138" s="925"/>
      <c r="BY138" s="925"/>
      <c r="BZ138" s="925"/>
      <c r="CA138" s="925"/>
      <c r="CB138" s="925"/>
      <c r="CC138" s="925"/>
      <c r="CD138" s="925"/>
      <c r="CE138" s="925"/>
      <c r="CF138" s="925"/>
      <c r="CG138" s="925"/>
      <c r="CH138" s="925"/>
      <c r="CI138" s="925"/>
      <c r="CJ138" s="925"/>
      <c r="CK138" s="925"/>
      <c r="CL138" s="925"/>
      <c r="CM138" s="925"/>
      <c r="CN138" s="925"/>
      <c r="CO138" s="925"/>
      <c r="CP138" s="925"/>
      <c r="CQ138" s="925"/>
      <c r="CR138" s="925"/>
      <c r="CS138" s="925"/>
      <c r="CT138" s="925"/>
      <c r="CU138" s="925"/>
      <c r="CV138" s="921">
        <f t="shared" si="12"/>
        <v>89101.291077366448</v>
      </c>
      <c r="CW138" s="921"/>
      <c r="CX138" s="921"/>
      <c r="CY138" s="921"/>
      <c r="CZ138" s="921"/>
      <c r="DA138" s="921"/>
      <c r="DB138" s="921"/>
      <c r="DC138" s="921"/>
      <c r="DD138" s="921"/>
      <c r="DE138" s="926"/>
    </row>
    <row r="139" spans="1:109" s="3" customFormat="1" ht="23.25" customHeight="1" x14ac:dyDescent="0.2">
      <c r="A139" s="914" t="str">
        <f>+'[1]NómPlantilla (4)ok'!E146</f>
        <v>Auxiliar</v>
      </c>
      <c r="B139" s="915"/>
      <c r="C139" s="915"/>
      <c r="D139" s="915"/>
      <c r="E139" s="915"/>
      <c r="F139" s="915"/>
      <c r="G139" s="915"/>
      <c r="H139" s="915"/>
      <c r="I139" s="915"/>
      <c r="J139" s="915"/>
      <c r="K139" s="915"/>
      <c r="L139" s="915"/>
      <c r="M139" s="915"/>
      <c r="N139" s="915"/>
      <c r="O139" s="916"/>
      <c r="P139" s="917" t="str">
        <f>+'[1]NómPlantilla (4)ok'!F146</f>
        <v>Ecología</v>
      </c>
      <c r="Q139" s="917"/>
      <c r="R139" s="917"/>
      <c r="S139" s="917"/>
      <c r="T139" s="917"/>
      <c r="U139" s="917"/>
      <c r="V139" s="917"/>
      <c r="W139" s="917"/>
      <c r="X139" s="917"/>
      <c r="Y139" s="917"/>
      <c r="Z139" s="917"/>
      <c r="AA139" s="917"/>
      <c r="AB139" s="917"/>
      <c r="AC139" s="917"/>
      <c r="AD139" s="918">
        <v>1</v>
      </c>
      <c r="AE139" s="918"/>
      <c r="AF139" s="918"/>
      <c r="AG139" s="919">
        <v>1</v>
      </c>
      <c r="AH139" s="919"/>
      <c r="AI139" s="919"/>
      <c r="AJ139" s="919"/>
      <c r="AK139" s="920">
        <f>+'[1]NómPlantilla (4)ok'!T146</f>
        <v>11687.242</v>
      </c>
      <c r="AL139" s="920"/>
      <c r="AM139" s="920"/>
      <c r="AN139" s="920"/>
      <c r="AO139" s="920"/>
      <c r="AP139" s="920"/>
      <c r="AQ139" s="921">
        <f t="shared" si="11"/>
        <v>140246.90400000001</v>
      </c>
      <c r="AR139" s="921"/>
      <c r="AS139" s="921"/>
      <c r="AT139" s="921"/>
      <c r="AU139" s="921"/>
      <c r="AV139" s="921"/>
      <c r="AW139" s="921"/>
      <c r="AX139" s="921"/>
      <c r="AY139" s="922"/>
      <c r="AZ139" s="923"/>
      <c r="BA139" s="923"/>
      <c r="BB139" s="923"/>
      <c r="BC139" s="923"/>
      <c r="BD139" s="923"/>
      <c r="BE139" s="923"/>
      <c r="BF139" s="924"/>
      <c r="BG139" s="925">
        <f t="shared" si="13"/>
        <v>1921.194676591072</v>
      </c>
      <c r="BH139" s="925"/>
      <c r="BI139" s="925"/>
      <c r="BJ139" s="925"/>
      <c r="BK139" s="925"/>
      <c r="BL139" s="925"/>
      <c r="BM139" s="925"/>
      <c r="BN139" s="925"/>
      <c r="BO139" s="925">
        <f t="shared" si="10"/>
        <v>19211.946765910721</v>
      </c>
      <c r="BP139" s="925"/>
      <c r="BQ139" s="925"/>
      <c r="BR139" s="925"/>
      <c r="BS139" s="925"/>
      <c r="BT139" s="925"/>
      <c r="BU139" s="925"/>
      <c r="BV139" s="925"/>
      <c r="BW139" s="925"/>
      <c r="BX139" s="925"/>
      <c r="BY139" s="925"/>
      <c r="BZ139" s="925"/>
      <c r="CA139" s="925"/>
      <c r="CB139" s="925"/>
      <c r="CC139" s="925"/>
      <c r="CD139" s="925"/>
      <c r="CE139" s="925"/>
      <c r="CF139" s="925"/>
      <c r="CG139" s="925"/>
      <c r="CH139" s="925"/>
      <c r="CI139" s="925"/>
      <c r="CJ139" s="925"/>
      <c r="CK139" s="925"/>
      <c r="CL139" s="925"/>
      <c r="CM139" s="925"/>
      <c r="CN139" s="925"/>
      <c r="CO139" s="925"/>
      <c r="CP139" s="925"/>
      <c r="CQ139" s="925"/>
      <c r="CR139" s="925"/>
      <c r="CS139" s="925"/>
      <c r="CT139" s="925"/>
      <c r="CU139" s="925"/>
      <c r="CV139" s="921">
        <f t="shared" si="12"/>
        <v>161380.04544250181</v>
      </c>
      <c r="CW139" s="921"/>
      <c r="CX139" s="921"/>
      <c r="CY139" s="921"/>
      <c r="CZ139" s="921"/>
      <c r="DA139" s="921"/>
      <c r="DB139" s="921"/>
      <c r="DC139" s="921"/>
      <c r="DD139" s="921"/>
      <c r="DE139" s="926"/>
    </row>
    <row r="140" spans="1:109" s="3" customFormat="1" ht="23.25" customHeight="1" x14ac:dyDescent="0.2">
      <c r="A140" s="914" t="str">
        <f>+'[1]NómPlantilla (4)ok'!E147</f>
        <v>Barrendero</v>
      </c>
      <c r="B140" s="915"/>
      <c r="C140" s="915"/>
      <c r="D140" s="915"/>
      <c r="E140" s="915"/>
      <c r="F140" s="915"/>
      <c r="G140" s="915"/>
      <c r="H140" s="915"/>
      <c r="I140" s="915"/>
      <c r="J140" s="915"/>
      <c r="K140" s="915"/>
      <c r="L140" s="915"/>
      <c r="M140" s="915"/>
      <c r="N140" s="915"/>
      <c r="O140" s="916"/>
      <c r="P140" s="917" t="str">
        <f>+'[1]NómPlantilla (4)ok'!F147</f>
        <v>Aseo Público</v>
      </c>
      <c r="Q140" s="917"/>
      <c r="R140" s="917"/>
      <c r="S140" s="917"/>
      <c r="T140" s="917"/>
      <c r="U140" s="917"/>
      <c r="V140" s="917"/>
      <c r="W140" s="917"/>
      <c r="X140" s="917"/>
      <c r="Y140" s="917"/>
      <c r="Z140" s="917"/>
      <c r="AA140" s="917"/>
      <c r="AB140" s="917"/>
      <c r="AC140" s="917"/>
      <c r="AD140" s="918">
        <v>1</v>
      </c>
      <c r="AE140" s="918"/>
      <c r="AF140" s="918"/>
      <c r="AG140" s="919">
        <v>1</v>
      </c>
      <c r="AH140" s="919"/>
      <c r="AI140" s="919"/>
      <c r="AJ140" s="919"/>
      <c r="AK140" s="920">
        <f>+'[1]NómPlantilla (4)ok'!T147</f>
        <v>9145.0833999999995</v>
      </c>
      <c r="AL140" s="920"/>
      <c r="AM140" s="920"/>
      <c r="AN140" s="920"/>
      <c r="AO140" s="920"/>
      <c r="AP140" s="920"/>
      <c r="AQ140" s="921">
        <f t="shared" si="11"/>
        <v>109741.00079999999</v>
      </c>
      <c r="AR140" s="921"/>
      <c r="AS140" s="921"/>
      <c r="AT140" s="921"/>
      <c r="AU140" s="921"/>
      <c r="AV140" s="921"/>
      <c r="AW140" s="921"/>
      <c r="AX140" s="921"/>
      <c r="AY140" s="922"/>
      <c r="AZ140" s="923"/>
      <c r="BA140" s="923"/>
      <c r="BB140" s="923"/>
      <c r="BC140" s="923"/>
      <c r="BD140" s="923"/>
      <c r="BE140" s="923"/>
      <c r="BF140" s="924"/>
      <c r="BG140" s="925">
        <f t="shared" si="13"/>
        <v>1503.3046757362754</v>
      </c>
      <c r="BH140" s="925"/>
      <c r="BI140" s="925"/>
      <c r="BJ140" s="925"/>
      <c r="BK140" s="925"/>
      <c r="BL140" s="925"/>
      <c r="BM140" s="925"/>
      <c r="BN140" s="925"/>
      <c r="BO140" s="925">
        <f t="shared" si="10"/>
        <v>15033.046757362754</v>
      </c>
      <c r="BP140" s="925"/>
      <c r="BQ140" s="925"/>
      <c r="BR140" s="925"/>
      <c r="BS140" s="925"/>
      <c r="BT140" s="925"/>
      <c r="BU140" s="925"/>
      <c r="BV140" s="925"/>
      <c r="BW140" s="925"/>
      <c r="BX140" s="925"/>
      <c r="BY140" s="925"/>
      <c r="BZ140" s="925"/>
      <c r="CA140" s="925"/>
      <c r="CB140" s="925"/>
      <c r="CC140" s="925"/>
      <c r="CD140" s="925"/>
      <c r="CE140" s="925"/>
      <c r="CF140" s="925"/>
      <c r="CG140" s="925"/>
      <c r="CH140" s="925"/>
      <c r="CI140" s="925"/>
      <c r="CJ140" s="925"/>
      <c r="CK140" s="925"/>
      <c r="CL140" s="925"/>
      <c r="CM140" s="925"/>
      <c r="CN140" s="925"/>
      <c r="CO140" s="925"/>
      <c r="CP140" s="925"/>
      <c r="CQ140" s="925"/>
      <c r="CR140" s="925"/>
      <c r="CS140" s="925"/>
      <c r="CT140" s="925"/>
      <c r="CU140" s="925"/>
      <c r="CV140" s="921">
        <f t="shared" si="12"/>
        <v>126277.35223309902</v>
      </c>
      <c r="CW140" s="921"/>
      <c r="CX140" s="921"/>
      <c r="CY140" s="921"/>
      <c r="CZ140" s="921"/>
      <c r="DA140" s="921"/>
      <c r="DB140" s="921"/>
      <c r="DC140" s="921"/>
      <c r="DD140" s="921"/>
      <c r="DE140" s="926"/>
    </row>
    <row r="141" spans="1:109" s="3" customFormat="1" ht="23.25" customHeight="1" x14ac:dyDescent="0.2">
      <c r="A141" s="914" t="str">
        <f>+'[1]NómPlantilla (4)ok'!E148</f>
        <v>Barrendero</v>
      </c>
      <c r="B141" s="915"/>
      <c r="C141" s="915"/>
      <c r="D141" s="915"/>
      <c r="E141" s="915"/>
      <c r="F141" s="915"/>
      <c r="G141" s="915"/>
      <c r="H141" s="915"/>
      <c r="I141" s="915"/>
      <c r="J141" s="915"/>
      <c r="K141" s="915"/>
      <c r="L141" s="915"/>
      <c r="M141" s="915"/>
      <c r="N141" s="915"/>
      <c r="O141" s="916"/>
      <c r="P141" s="917" t="str">
        <f>+'[1]NómPlantilla (4)ok'!F148</f>
        <v>Aseo Público</v>
      </c>
      <c r="Q141" s="917"/>
      <c r="R141" s="917"/>
      <c r="S141" s="917"/>
      <c r="T141" s="917"/>
      <c r="U141" s="917"/>
      <c r="V141" s="917"/>
      <c r="W141" s="917"/>
      <c r="X141" s="917"/>
      <c r="Y141" s="917"/>
      <c r="Z141" s="917"/>
      <c r="AA141" s="917"/>
      <c r="AB141" s="917"/>
      <c r="AC141" s="917"/>
      <c r="AD141" s="918">
        <v>1</v>
      </c>
      <c r="AE141" s="918"/>
      <c r="AF141" s="918"/>
      <c r="AG141" s="919">
        <v>1</v>
      </c>
      <c r="AH141" s="919"/>
      <c r="AI141" s="919"/>
      <c r="AJ141" s="919"/>
      <c r="AK141" s="920">
        <f>+'[1]NómPlantilla (4)ok'!T148</f>
        <v>9145.0833999999995</v>
      </c>
      <c r="AL141" s="920"/>
      <c r="AM141" s="920"/>
      <c r="AN141" s="920"/>
      <c r="AO141" s="920"/>
      <c r="AP141" s="920"/>
      <c r="AQ141" s="921">
        <f t="shared" si="11"/>
        <v>109741.00079999999</v>
      </c>
      <c r="AR141" s="921"/>
      <c r="AS141" s="921"/>
      <c r="AT141" s="921"/>
      <c r="AU141" s="921"/>
      <c r="AV141" s="921"/>
      <c r="AW141" s="921"/>
      <c r="AX141" s="921"/>
      <c r="AY141" s="922"/>
      <c r="AZ141" s="923"/>
      <c r="BA141" s="923"/>
      <c r="BB141" s="923"/>
      <c r="BC141" s="923"/>
      <c r="BD141" s="923"/>
      <c r="BE141" s="923"/>
      <c r="BF141" s="924"/>
      <c r="BG141" s="925">
        <f t="shared" si="13"/>
        <v>1503.3046757362754</v>
      </c>
      <c r="BH141" s="925"/>
      <c r="BI141" s="925"/>
      <c r="BJ141" s="925"/>
      <c r="BK141" s="925"/>
      <c r="BL141" s="925"/>
      <c r="BM141" s="925"/>
      <c r="BN141" s="925"/>
      <c r="BO141" s="925">
        <f t="shared" si="10"/>
        <v>15033.046757362754</v>
      </c>
      <c r="BP141" s="925"/>
      <c r="BQ141" s="925"/>
      <c r="BR141" s="925"/>
      <c r="BS141" s="925"/>
      <c r="BT141" s="925"/>
      <c r="BU141" s="925"/>
      <c r="BV141" s="925"/>
      <c r="BW141" s="925"/>
      <c r="BX141" s="925"/>
      <c r="BY141" s="925"/>
      <c r="BZ141" s="925"/>
      <c r="CA141" s="925"/>
      <c r="CB141" s="925"/>
      <c r="CC141" s="925"/>
      <c r="CD141" s="925"/>
      <c r="CE141" s="925"/>
      <c r="CF141" s="925"/>
      <c r="CG141" s="925"/>
      <c r="CH141" s="925"/>
      <c r="CI141" s="925"/>
      <c r="CJ141" s="925"/>
      <c r="CK141" s="925"/>
      <c r="CL141" s="925"/>
      <c r="CM141" s="925"/>
      <c r="CN141" s="925"/>
      <c r="CO141" s="925"/>
      <c r="CP141" s="925"/>
      <c r="CQ141" s="925"/>
      <c r="CR141" s="925"/>
      <c r="CS141" s="925"/>
      <c r="CT141" s="925"/>
      <c r="CU141" s="925"/>
      <c r="CV141" s="921">
        <f t="shared" si="12"/>
        <v>126277.35223309902</v>
      </c>
      <c r="CW141" s="921"/>
      <c r="CX141" s="921"/>
      <c r="CY141" s="921"/>
      <c r="CZ141" s="921"/>
      <c r="DA141" s="921"/>
      <c r="DB141" s="921"/>
      <c r="DC141" s="921"/>
      <c r="DD141" s="921"/>
      <c r="DE141" s="926"/>
    </row>
    <row r="142" spans="1:109" s="3" customFormat="1" ht="23.25" customHeight="1" x14ac:dyDescent="0.2">
      <c r="A142" s="914" t="str">
        <f>+'[1]NómPlantilla (4)ok'!E149</f>
        <v>Barrendero</v>
      </c>
      <c r="B142" s="915"/>
      <c r="C142" s="915"/>
      <c r="D142" s="915"/>
      <c r="E142" s="915"/>
      <c r="F142" s="915"/>
      <c r="G142" s="915"/>
      <c r="H142" s="915"/>
      <c r="I142" s="915"/>
      <c r="J142" s="915"/>
      <c r="K142" s="915"/>
      <c r="L142" s="915"/>
      <c r="M142" s="915"/>
      <c r="N142" s="915"/>
      <c r="O142" s="916"/>
      <c r="P142" s="917" t="str">
        <f>+'[1]NómPlantilla (4)ok'!F149</f>
        <v>Aseo Público</v>
      </c>
      <c r="Q142" s="917"/>
      <c r="R142" s="917"/>
      <c r="S142" s="917"/>
      <c r="T142" s="917"/>
      <c r="U142" s="917"/>
      <c r="V142" s="917"/>
      <c r="W142" s="917"/>
      <c r="X142" s="917"/>
      <c r="Y142" s="917"/>
      <c r="Z142" s="917"/>
      <c r="AA142" s="917"/>
      <c r="AB142" s="917"/>
      <c r="AC142" s="917"/>
      <c r="AD142" s="918">
        <v>1</v>
      </c>
      <c r="AE142" s="918"/>
      <c r="AF142" s="918"/>
      <c r="AG142" s="919">
        <v>1</v>
      </c>
      <c r="AH142" s="919"/>
      <c r="AI142" s="919"/>
      <c r="AJ142" s="919"/>
      <c r="AK142" s="920">
        <f>+'[1]NómPlantilla (4)ok'!T149</f>
        <v>9145.0833999999995</v>
      </c>
      <c r="AL142" s="920"/>
      <c r="AM142" s="920"/>
      <c r="AN142" s="920"/>
      <c r="AO142" s="920"/>
      <c r="AP142" s="920"/>
      <c r="AQ142" s="921">
        <f t="shared" si="11"/>
        <v>109741.00079999999</v>
      </c>
      <c r="AR142" s="921"/>
      <c r="AS142" s="921"/>
      <c r="AT142" s="921"/>
      <c r="AU142" s="921"/>
      <c r="AV142" s="921"/>
      <c r="AW142" s="921"/>
      <c r="AX142" s="921"/>
      <c r="AY142" s="922"/>
      <c r="AZ142" s="923"/>
      <c r="BA142" s="923"/>
      <c r="BB142" s="923"/>
      <c r="BC142" s="923"/>
      <c r="BD142" s="923"/>
      <c r="BE142" s="923"/>
      <c r="BF142" s="924"/>
      <c r="BG142" s="925">
        <f t="shared" si="13"/>
        <v>1503.3046757362754</v>
      </c>
      <c r="BH142" s="925"/>
      <c r="BI142" s="925"/>
      <c r="BJ142" s="925"/>
      <c r="BK142" s="925"/>
      <c r="BL142" s="925"/>
      <c r="BM142" s="925"/>
      <c r="BN142" s="925"/>
      <c r="BO142" s="925">
        <f t="shared" si="10"/>
        <v>15033.046757362754</v>
      </c>
      <c r="BP142" s="925"/>
      <c r="BQ142" s="925"/>
      <c r="BR142" s="925"/>
      <c r="BS142" s="925"/>
      <c r="BT142" s="925"/>
      <c r="BU142" s="925"/>
      <c r="BV142" s="925"/>
      <c r="BW142" s="925"/>
      <c r="BX142" s="925"/>
      <c r="BY142" s="925"/>
      <c r="BZ142" s="925"/>
      <c r="CA142" s="925"/>
      <c r="CB142" s="925"/>
      <c r="CC142" s="925"/>
      <c r="CD142" s="925"/>
      <c r="CE142" s="925"/>
      <c r="CF142" s="925"/>
      <c r="CG142" s="925"/>
      <c r="CH142" s="925"/>
      <c r="CI142" s="925"/>
      <c r="CJ142" s="925"/>
      <c r="CK142" s="925"/>
      <c r="CL142" s="925"/>
      <c r="CM142" s="925"/>
      <c r="CN142" s="925"/>
      <c r="CO142" s="925"/>
      <c r="CP142" s="925"/>
      <c r="CQ142" s="925"/>
      <c r="CR142" s="925"/>
      <c r="CS142" s="925"/>
      <c r="CT142" s="925"/>
      <c r="CU142" s="925"/>
      <c r="CV142" s="921">
        <f t="shared" si="12"/>
        <v>126277.35223309902</v>
      </c>
      <c r="CW142" s="921"/>
      <c r="CX142" s="921"/>
      <c r="CY142" s="921"/>
      <c r="CZ142" s="921"/>
      <c r="DA142" s="921"/>
      <c r="DB142" s="921"/>
      <c r="DC142" s="921"/>
      <c r="DD142" s="921"/>
      <c r="DE142" s="926"/>
    </row>
    <row r="143" spans="1:109" s="3" customFormat="1" ht="23.25" customHeight="1" x14ac:dyDescent="0.2">
      <c r="A143" s="914" t="str">
        <f>+'[1]NómPlantilla (4)ok'!E150</f>
        <v>Barrendero</v>
      </c>
      <c r="B143" s="915"/>
      <c r="C143" s="915"/>
      <c r="D143" s="915"/>
      <c r="E143" s="915"/>
      <c r="F143" s="915"/>
      <c r="G143" s="915"/>
      <c r="H143" s="915"/>
      <c r="I143" s="915"/>
      <c r="J143" s="915"/>
      <c r="K143" s="915"/>
      <c r="L143" s="915"/>
      <c r="M143" s="915"/>
      <c r="N143" s="915"/>
      <c r="O143" s="916"/>
      <c r="P143" s="917" t="str">
        <f>+'[1]NómPlantilla (4)ok'!F150</f>
        <v>Aseo Público</v>
      </c>
      <c r="Q143" s="917"/>
      <c r="R143" s="917"/>
      <c r="S143" s="917"/>
      <c r="T143" s="917"/>
      <c r="U143" s="917"/>
      <c r="V143" s="917"/>
      <c r="W143" s="917"/>
      <c r="X143" s="917"/>
      <c r="Y143" s="917"/>
      <c r="Z143" s="917"/>
      <c r="AA143" s="917"/>
      <c r="AB143" s="917"/>
      <c r="AC143" s="917"/>
      <c r="AD143" s="918">
        <v>1</v>
      </c>
      <c r="AE143" s="918"/>
      <c r="AF143" s="918"/>
      <c r="AG143" s="919">
        <v>1</v>
      </c>
      <c r="AH143" s="919"/>
      <c r="AI143" s="919"/>
      <c r="AJ143" s="919"/>
      <c r="AK143" s="920">
        <f>+'[1]NómPlantilla (4)ok'!T150</f>
        <v>7262.75</v>
      </c>
      <c r="AL143" s="920"/>
      <c r="AM143" s="920"/>
      <c r="AN143" s="920"/>
      <c r="AO143" s="920"/>
      <c r="AP143" s="920"/>
      <c r="AQ143" s="921">
        <f t="shared" si="11"/>
        <v>87153</v>
      </c>
      <c r="AR143" s="921"/>
      <c r="AS143" s="921"/>
      <c r="AT143" s="921"/>
      <c r="AU143" s="921"/>
      <c r="AV143" s="921"/>
      <c r="AW143" s="921"/>
      <c r="AX143" s="921"/>
      <c r="AY143" s="922"/>
      <c r="AZ143" s="923"/>
      <c r="BA143" s="923"/>
      <c r="BB143" s="923"/>
      <c r="BC143" s="923"/>
      <c r="BD143" s="923"/>
      <c r="BE143" s="923"/>
      <c r="BF143" s="924"/>
      <c r="BG143" s="925">
        <f t="shared" si="13"/>
        <v>1193.8793290505841</v>
      </c>
      <c r="BH143" s="925"/>
      <c r="BI143" s="925"/>
      <c r="BJ143" s="925"/>
      <c r="BK143" s="925"/>
      <c r="BL143" s="925"/>
      <c r="BM143" s="925"/>
      <c r="BN143" s="925"/>
      <c r="BO143" s="925">
        <f t="shared" si="10"/>
        <v>11938.793290505842</v>
      </c>
      <c r="BP143" s="925"/>
      <c r="BQ143" s="925"/>
      <c r="BR143" s="925"/>
      <c r="BS143" s="925"/>
      <c r="BT143" s="925"/>
      <c r="BU143" s="925"/>
      <c r="BV143" s="925"/>
      <c r="BW143" s="925"/>
      <c r="BX143" s="925"/>
      <c r="BY143" s="925"/>
      <c r="BZ143" s="925"/>
      <c r="CA143" s="925"/>
      <c r="CB143" s="925"/>
      <c r="CC143" s="925"/>
      <c r="CD143" s="925"/>
      <c r="CE143" s="925"/>
      <c r="CF143" s="925"/>
      <c r="CG143" s="925"/>
      <c r="CH143" s="925"/>
      <c r="CI143" s="925"/>
      <c r="CJ143" s="925"/>
      <c r="CK143" s="925"/>
      <c r="CL143" s="925"/>
      <c r="CM143" s="925"/>
      <c r="CN143" s="925"/>
      <c r="CO143" s="925"/>
      <c r="CP143" s="925"/>
      <c r="CQ143" s="925"/>
      <c r="CR143" s="925"/>
      <c r="CS143" s="925"/>
      <c r="CT143" s="925"/>
      <c r="CU143" s="925"/>
      <c r="CV143" s="921">
        <f t="shared" si="12"/>
        <v>100285.67261955643</v>
      </c>
      <c r="CW143" s="921"/>
      <c r="CX143" s="921"/>
      <c r="CY143" s="921"/>
      <c r="CZ143" s="921"/>
      <c r="DA143" s="921"/>
      <c r="DB143" s="921"/>
      <c r="DC143" s="921"/>
      <c r="DD143" s="921"/>
      <c r="DE143" s="926"/>
    </row>
    <row r="144" spans="1:109" s="3" customFormat="1" ht="23.25" customHeight="1" x14ac:dyDescent="0.2">
      <c r="A144" s="914" t="str">
        <f>+'[1]NómPlantilla (4)ok'!E151</f>
        <v>Barrendero</v>
      </c>
      <c r="B144" s="915"/>
      <c r="C144" s="915"/>
      <c r="D144" s="915"/>
      <c r="E144" s="915"/>
      <c r="F144" s="915"/>
      <c r="G144" s="915"/>
      <c r="H144" s="915"/>
      <c r="I144" s="915"/>
      <c r="J144" s="915"/>
      <c r="K144" s="915"/>
      <c r="L144" s="915"/>
      <c r="M144" s="915"/>
      <c r="N144" s="915"/>
      <c r="O144" s="916"/>
      <c r="P144" s="917" t="str">
        <f>+'[1]NómPlantilla (4)ok'!F151</f>
        <v>Aseo Público</v>
      </c>
      <c r="Q144" s="917"/>
      <c r="R144" s="917"/>
      <c r="S144" s="917"/>
      <c r="T144" s="917"/>
      <c r="U144" s="917"/>
      <c r="V144" s="917"/>
      <c r="W144" s="917"/>
      <c r="X144" s="917"/>
      <c r="Y144" s="917"/>
      <c r="Z144" s="917"/>
      <c r="AA144" s="917"/>
      <c r="AB144" s="917"/>
      <c r="AC144" s="917"/>
      <c r="AD144" s="918">
        <v>1</v>
      </c>
      <c r="AE144" s="918"/>
      <c r="AF144" s="918"/>
      <c r="AG144" s="919">
        <v>1</v>
      </c>
      <c r="AH144" s="919"/>
      <c r="AI144" s="919"/>
      <c r="AJ144" s="919"/>
      <c r="AK144" s="920">
        <f>+'[1]NómPlantilla (4)ok'!T151</f>
        <v>7262.75</v>
      </c>
      <c r="AL144" s="920"/>
      <c r="AM144" s="920"/>
      <c r="AN144" s="920"/>
      <c r="AO144" s="920"/>
      <c r="AP144" s="920"/>
      <c r="AQ144" s="921">
        <f t="shared" si="11"/>
        <v>87153</v>
      </c>
      <c r="AR144" s="921"/>
      <c r="AS144" s="921"/>
      <c r="AT144" s="921"/>
      <c r="AU144" s="921"/>
      <c r="AV144" s="921"/>
      <c r="AW144" s="921"/>
      <c r="AX144" s="921"/>
      <c r="AY144" s="922"/>
      <c r="AZ144" s="923"/>
      <c r="BA144" s="923"/>
      <c r="BB144" s="923"/>
      <c r="BC144" s="923"/>
      <c r="BD144" s="923"/>
      <c r="BE144" s="923"/>
      <c r="BF144" s="924"/>
      <c r="BG144" s="925">
        <f t="shared" si="13"/>
        <v>1193.8793290505841</v>
      </c>
      <c r="BH144" s="925"/>
      <c r="BI144" s="925"/>
      <c r="BJ144" s="925"/>
      <c r="BK144" s="925"/>
      <c r="BL144" s="925"/>
      <c r="BM144" s="925"/>
      <c r="BN144" s="925"/>
      <c r="BO144" s="925">
        <f t="shared" si="10"/>
        <v>11938.793290505842</v>
      </c>
      <c r="BP144" s="925"/>
      <c r="BQ144" s="925"/>
      <c r="BR144" s="925"/>
      <c r="BS144" s="925"/>
      <c r="BT144" s="925"/>
      <c r="BU144" s="925"/>
      <c r="BV144" s="925"/>
      <c r="BW144" s="925"/>
      <c r="BX144" s="925"/>
      <c r="BY144" s="925"/>
      <c r="BZ144" s="925"/>
      <c r="CA144" s="925"/>
      <c r="CB144" s="925"/>
      <c r="CC144" s="925"/>
      <c r="CD144" s="925"/>
      <c r="CE144" s="925"/>
      <c r="CF144" s="925"/>
      <c r="CG144" s="925"/>
      <c r="CH144" s="925"/>
      <c r="CI144" s="925"/>
      <c r="CJ144" s="925"/>
      <c r="CK144" s="925"/>
      <c r="CL144" s="925"/>
      <c r="CM144" s="925"/>
      <c r="CN144" s="925"/>
      <c r="CO144" s="925"/>
      <c r="CP144" s="925"/>
      <c r="CQ144" s="925"/>
      <c r="CR144" s="925"/>
      <c r="CS144" s="925"/>
      <c r="CT144" s="925"/>
      <c r="CU144" s="925"/>
      <c r="CV144" s="921">
        <f t="shared" si="12"/>
        <v>100285.67261955643</v>
      </c>
      <c r="CW144" s="921"/>
      <c r="CX144" s="921"/>
      <c r="CY144" s="921"/>
      <c r="CZ144" s="921"/>
      <c r="DA144" s="921"/>
      <c r="DB144" s="921"/>
      <c r="DC144" s="921"/>
      <c r="DD144" s="921"/>
      <c r="DE144" s="926"/>
    </row>
    <row r="145" spans="1:109" s="3" customFormat="1" ht="23.25" customHeight="1" x14ac:dyDescent="0.2">
      <c r="A145" s="914" t="str">
        <f>+'[1]NómPlantilla (4)ok'!E152</f>
        <v>Barrendero C</v>
      </c>
      <c r="B145" s="915"/>
      <c r="C145" s="915"/>
      <c r="D145" s="915"/>
      <c r="E145" s="915"/>
      <c r="F145" s="915"/>
      <c r="G145" s="915"/>
      <c r="H145" s="915"/>
      <c r="I145" s="915"/>
      <c r="J145" s="915"/>
      <c r="K145" s="915"/>
      <c r="L145" s="915"/>
      <c r="M145" s="915"/>
      <c r="N145" s="915"/>
      <c r="O145" s="916"/>
      <c r="P145" s="917" t="str">
        <f>+'[1]NómPlantilla (4)ok'!F152</f>
        <v>Aseo Público</v>
      </c>
      <c r="Q145" s="917"/>
      <c r="R145" s="917"/>
      <c r="S145" s="917"/>
      <c r="T145" s="917"/>
      <c r="U145" s="917"/>
      <c r="V145" s="917"/>
      <c r="W145" s="917"/>
      <c r="X145" s="917"/>
      <c r="Y145" s="917"/>
      <c r="Z145" s="917"/>
      <c r="AA145" s="917"/>
      <c r="AB145" s="917"/>
      <c r="AC145" s="917"/>
      <c r="AD145" s="918">
        <v>1</v>
      </c>
      <c r="AE145" s="918"/>
      <c r="AF145" s="918"/>
      <c r="AG145" s="919">
        <v>1</v>
      </c>
      <c r="AH145" s="919"/>
      <c r="AI145" s="919"/>
      <c r="AJ145" s="919"/>
      <c r="AK145" s="920">
        <f>+'[1]NómPlantilla (4)ok'!T152</f>
        <v>6417</v>
      </c>
      <c r="AL145" s="920"/>
      <c r="AM145" s="920"/>
      <c r="AN145" s="920"/>
      <c r="AO145" s="920"/>
      <c r="AP145" s="920"/>
      <c r="AQ145" s="921">
        <f t="shared" si="11"/>
        <v>77004</v>
      </c>
      <c r="AR145" s="921"/>
      <c r="AS145" s="921"/>
      <c r="AT145" s="921"/>
      <c r="AU145" s="921"/>
      <c r="AV145" s="921"/>
      <c r="AW145" s="921"/>
      <c r="AX145" s="921"/>
      <c r="AY145" s="922"/>
      <c r="AZ145" s="923"/>
      <c r="BA145" s="923"/>
      <c r="BB145" s="923"/>
      <c r="BC145" s="923"/>
      <c r="BD145" s="923"/>
      <c r="BE145" s="923"/>
      <c r="BF145" s="924"/>
      <c r="BG145" s="925">
        <f t="shared" si="13"/>
        <v>1054.8516270720593</v>
      </c>
      <c r="BH145" s="925"/>
      <c r="BI145" s="925"/>
      <c r="BJ145" s="925"/>
      <c r="BK145" s="925"/>
      <c r="BL145" s="925"/>
      <c r="BM145" s="925"/>
      <c r="BN145" s="925"/>
      <c r="BO145" s="925">
        <f t="shared" si="10"/>
        <v>10548.516270720593</v>
      </c>
      <c r="BP145" s="925"/>
      <c r="BQ145" s="925"/>
      <c r="BR145" s="925"/>
      <c r="BS145" s="925"/>
      <c r="BT145" s="925"/>
      <c r="BU145" s="925"/>
      <c r="BV145" s="925"/>
      <c r="BW145" s="925"/>
      <c r="BX145" s="925"/>
      <c r="BY145" s="925"/>
      <c r="BZ145" s="925"/>
      <c r="CA145" s="925"/>
      <c r="CB145" s="925"/>
      <c r="CC145" s="925"/>
      <c r="CD145" s="925"/>
      <c r="CE145" s="925"/>
      <c r="CF145" s="925"/>
      <c r="CG145" s="925"/>
      <c r="CH145" s="925"/>
      <c r="CI145" s="925"/>
      <c r="CJ145" s="925"/>
      <c r="CK145" s="925"/>
      <c r="CL145" s="925"/>
      <c r="CM145" s="925"/>
      <c r="CN145" s="925"/>
      <c r="CO145" s="925"/>
      <c r="CP145" s="925"/>
      <c r="CQ145" s="925"/>
      <c r="CR145" s="925"/>
      <c r="CS145" s="925"/>
      <c r="CT145" s="925"/>
      <c r="CU145" s="925"/>
      <c r="CV145" s="921">
        <f t="shared" si="12"/>
        <v>88607.367897792647</v>
      </c>
      <c r="CW145" s="921"/>
      <c r="CX145" s="921"/>
      <c r="CY145" s="921"/>
      <c r="CZ145" s="921"/>
      <c r="DA145" s="921"/>
      <c r="DB145" s="921"/>
      <c r="DC145" s="921"/>
      <c r="DD145" s="921"/>
      <c r="DE145" s="926"/>
    </row>
    <row r="146" spans="1:109" s="3" customFormat="1" ht="23.25" customHeight="1" x14ac:dyDescent="0.2">
      <c r="A146" s="914" t="str">
        <f>+'[1]NómPlantilla (4)ok'!E153</f>
        <v>Chofer B</v>
      </c>
      <c r="B146" s="915"/>
      <c r="C146" s="915"/>
      <c r="D146" s="915"/>
      <c r="E146" s="915"/>
      <c r="F146" s="915"/>
      <c r="G146" s="915"/>
      <c r="H146" s="915"/>
      <c r="I146" s="915"/>
      <c r="J146" s="915"/>
      <c r="K146" s="915"/>
      <c r="L146" s="915"/>
      <c r="M146" s="915"/>
      <c r="N146" s="915"/>
      <c r="O146" s="916"/>
      <c r="P146" s="917" t="str">
        <f>+'[1]NómPlantilla (4)ok'!F153</f>
        <v>Aseo Público</v>
      </c>
      <c r="Q146" s="917"/>
      <c r="R146" s="917"/>
      <c r="S146" s="917"/>
      <c r="T146" s="917"/>
      <c r="U146" s="917"/>
      <c r="V146" s="917"/>
      <c r="W146" s="917"/>
      <c r="X146" s="917"/>
      <c r="Y146" s="917"/>
      <c r="Z146" s="917"/>
      <c r="AA146" s="917"/>
      <c r="AB146" s="917"/>
      <c r="AC146" s="917"/>
      <c r="AD146" s="918">
        <v>1</v>
      </c>
      <c r="AE146" s="918"/>
      <c r="AF146" s="918"/>
      <c r="AG146" s="919">
        <v>1</v>
      </c>
      <c r="AH146" s="919"/>
      <c r="AI146" s="919"/>
      <c r="AJ146" s="919"/>
      <c r="AK146" s="920">
        <f>+'[1]NómPlantilla (4)ok'!T153</f>
        <v>7883.6668</v>
      </c>
      <c r="AL146" s="920"/>
      <c r="AM146" s="920"/>
      <c r="AN146" s="920"/>
      <c r="AO146" s="920"/>
      <c r="AP146" s="920"/>
      <c r="AQ146" s="921">
        <f t="shared" si="11"/>
        <v>94604.001600000003</v>
      </c>
      <c r="AR146" s="921"/>
      <c r="AS146" s="921"/>
      <c r="AT146" s="921"/>
      <c r="AU146" s="921"/>
      <c r="AV146" s="921"/>
      <c r="AW146" s="921"/>
      <c r="AX146" s="921"/>
      <c r="AY146" s="922"/>
      <c r="AZ146" s="923"/>
      <c r="BA146" s="923"/>
      <c r="BB146" s="923"/>
      <c r="BC146" s="923"/>
      <c r="BD146" s="923"/>
      <c r="BE146" s="923"/>
      <c r="BF146" s="924"/>
      <c r="BG146" s="925">
        <f t="shared" si="13"/>
        <v>1295.9480678313816</v>
      </c>
      <c r="BH146" s="925"/>
      <c r="BI146" s="925"/>
      <c r="BJ146" s="925"/>
      <c r="BK146" s="925"/>
      <c r="BL146" s="925"/>
      <c r="BM146" s="925"/>
      <c r="BN146" s="925"/>
      <c r="BO146" s="925">
        <f t="shared" si="10"/>
        <v>12959.480678313816</v>
      </c>
      <c r="BP146" s="925"/>
      <c r="BQ146" s="925"/>
      <c r="BR146" s="925"/>
      <c r="BS146" s="925"/>
      <c r="BT146" s="925"/>
      <c r="BU146" s="925"/>
      <c r="BV146" s="925"/>
      <c r="BW146" s="925"/>
      <c r="BX146" s="925"/>
      <c r="BY146" s="925"/>
      <c r="BZ146" s="925"/>
      <c r="CA146" s="925"/>
      <c r="CB146" s="925"/>
      <c r="CC146" s="925"/>
      <c r="CD146" s="925"/>
      <c r="CE146" s="925"/>
      <c r="CF146" s="925"/>
      <c r="CG146" s="925"/>
      <c r="CH146" s="925"/>
      <c r="CI146" s="925"/>
      <c r="CJ146" s="925"/>
      <c r="CK146" s="925"/>
      <c r="CL146" s="925"/>
      <c r="CM146" s="925"/>
      <c r="CN146" s="925"/>
      <c r="CO146" s="925"/>
      <c r="CP146" s="925"/>
      <c r="CQ146" s="925"/>
      <c r="CR146" s="925"/>
      <c r="CS146" s="925"/>
      <c r="CT146" s="925"/>
      <c r="CU146" s="925"/>
      <c r="CV146" s="921">
        <f t="shared" si="12"/>
        <v>108859.43034614521</v>
      </c>
      <c r="CW146" s="921"/>
      <c r="CX146" s="921"/>
      <c r="CY146" s="921"/>
      <c r="CZ146" s="921"/>
      <c r="DA146" s="921"/>
      <c r="DB146" s="921"/>
      <c r="DC146" s="921"/>
      <c r="DD146" s="921"/>
      <c r="DE146" s="926"/>
    </row>
    <row r="147" spans="1:109" s="3" customFormat="1" ht="23.25" customHeight="1" x14ac:dyDescent="0.2">
      <c r="A147" s="914" t="str">
        <f>+'[1]NómPlantilla (4)ok'!E154</f>
        <v>Chofer Aseo Público</v>
      </c>
      <c r="B147" s="915"/>
      <c r="C147" s="915"/>
      <c r="D147" s="915"/>
      <c r="E147" s="915"/>
      <c r="F147" s="915"/>
      <c r="G147" s="915"/>
      <c r="H147" s="915"/>
      <c r="I147" s="915"/>
      <c r="J147" s="915"/>
      <c r="K147" s="915"/>
      <c r="L147" s="915"/>
      <c r="M147" s="915"/>
      <c r="N147" s="915"/>
      <c r="O147" s="916"/>
      <c r="P147" s="917" t="str">
        <f>+'[1]NómPlantilla (4)ok'!F154</f>
        <v>Aseo Público</v>
      </c>
      <c r="Q147" s="917"/>
      <c r="R147" s="917"/>
      <c r="S147" s="917"/>
      <c r="T147" s="917"/>
      <c r="U147" s="917"/>
      <c r="V147" s="917"/>
      <c r="W147" s="917"/>
      <c r="X147" s="917"/>
      <c r="Y147" s="917"/>
      <c r="Z147" s="917"/>
      <c r="AA147" s="917"/>
      <c r="AB147" s="917"/>
      <c r="AC147" s="917"/>
      <c r="AD147" s="918">
        <v>1</v>
      </c>
      <c r="AE147" s="918"/>
      <c r="AF147" s="918"/>
      <c r="AG147" s="919">
        <v>1</v>
      </c>
      <c r="AH147" s="919"/>
      <c r="AI147" s="919"/>
      <c r="AJ147" s="919"/>
      <c r="AK147" s="920">
        <f>+'[1]NómPlantilla (4)ok'!T154</f>
        <v>9765.75</v>
      </c>
      <c r="AL147" s="920"/>
      <c r="AM147" s="920"/>
      <c r="AN147" s="920"/>
      <c r="AO147" s="920"/>
      <c r="AP147" s="920"/>
      <c r="AQ147" s="921">
        <f t="shared" si="11"/>
        <v>117189</v>
      </c>
      <c r="AR147" s="921"/>
      <c r="AS147" s="921"/>
      <c r="AT147" s="921"/>
      <c r="AU147" s="921"/>
      <c r="AV147" s="921"/>
      <c r="AW147" s="921"/>
      <c r="AX147" s="921"/>
      <c r="AY147" s="922"/>
      <c r="AZ147" s="923"/>
      <c r="BA147" s="923"/>
      <c r="BB147" s="923"/>
      <c r="BC147" s="923"/>
      <c r="BD147" s="923"/>
      <c r="BE147" s="923"/>
      <c r="BF147" s="924"/>
      <c r="BG147" s="925">
        <f t="shared" si="13"/>
        <v>1605.3322856598043</v>
      </c>
      <c r="BH147" s="925"/>
      <c r="BI147" s="925"/>
      <c r="BJ147" s="925"/>
      <c r="BK147" s="925"/>
      <c r="BL147" s="925"/>
      <c r="BM147" s="925"/>
      <c r="BN147" s="925"/>
      <c r="BO147" s="925">
        <f t="shared" si="10"/>
        <v>16053.322856598044</v>
      </c>
      <c r="BP147" s="925"/>
      <c r="BQ147" s="925"/>
      <c r="BR147" s="925"/>
      <c r="BS147" s="925"/>
      <c r="BT147" s="925"/>
      <c r="BU147" s="925"/>
      <c r="BV147" s="925"/>
      <c r="BW147" s="925"/>
      <c r="BX147" s="925"/>
      <c r="BY147" s="925"/>
      <c r="BZ147" s="925"/>
      <c r="CA147" s="925"/>
      <c r="CB147" s="925"/>
      <c r="CC147" s="925"/>
      <c r="CD147" s="925"/>
      <c r="CE147" s="925"/>
      <c r="CF147" s="925"/>
      <c r="CG147" s="925"/>
      <c r="CH147" s="925"/>
      <c r="CI147" s="925"/>
      <c r="CJ147" s="925"/>
      <c r="CK147" s="925"/>
      <c r="CL147" s="925"/>
      <c r="CM147" s="925"/>
      <c r="CN147" s="925"/>
      <c r="CO147" s="925"/>
      <c r="CP147" s="925"/>
      <c r="CQ147" s="925"/>
      <c r="CR147" s="925"/>
      <c r="CS147" s="925"/>
      <c r="CT147" s="925"/>
      <c r="CU147" s="925"/>
      <c r="CV147" s="921">
        <f t="shared" si="12"/>
        <v>134847.65514225786</v>
      </c>
      <c r="CW147" s="921"/>
      <c r="CX147" s="921"/>
      <c r="CY147" s="921"/>
      <c r="CZ147" s="921"/>
      <c r="DA147" s="921"/>
      <c r="DB147" s="921"/>
      <c r="DC147" s="921"/>
      <c r="DD147" s="921"/>
      <c r="DE147" s="926"/>
    </row>
    <row r="148" spans="1:109" s="3" customFormat="1" ht="23.25" customHeight="1" x14ac:dyDescent="0.2">
      <c r="A148" s="914" t="str">
        <f>+'[1]NómPlantilla (4)ok'!E155</f>
        <v>Chofer Aseo Público</v>
      </c>
      <c r="B148" s="915"/>
      <c r="C148" s="915"/>
      <c r="D148" s="915"/>
      <c r="E148" s="915"/>
      <c r="F148" s="915"/>
      <c r="G148" s="915"/>
      <c r="H148" s="915"/>
      <c r="I148" s="915"/>
      <c r="J148" s="915"/>
      <c r="K148" s="915"/>
      <c r="L148" s="915"/>
      <c r="M148" s="915"/>
      <c r="N148" s="915"/>
      <c r="O148" s="916"/>
      <c r="P148" s="917" t="str">
        <f>+'[1]NómPlantilla (4)ok'!F155</f>
        <v>Aseo Público</v>
      </c>
      <c r="Q148" s="917"/>
      <c r="R148" s="917"/>
      <c r="S148" s="917"/>
      <c r="T148" s="917"/>
      <c r="U148" s="917"/>
      <c r="V148" s="917"/>
      <c r="W148" s="917"/>
      <c r="X148" s="917"/>
      <c r="Y148" s="917"/>
      <c r="Z148" s="917"/>
      <c r="AA148" s="917"/>
      <c r="AB148" s="917"/>
      <c r="AC148" s="917"/>
      <c r="AD148" s="918">
        <v>1</v>
      </c>
      <c r="AE148" s="918"/>
      <c r="AF148" s="918"/>
      <c r="AG148" s="919">
        <v>1</v>
      </c>
      <c r="AH148" s="919"/>
      <c r="AI148" s="919"/>
      <c r="AJ148" s="919"/>
      <c r="AK148" s="920">
        <f>+'[1]NómPlantilla (4)ok'!T155</f>
        <v>9765.75</v>
      </c>
      <c r="AL148" s="920"/>
      <c r="AM148" s="920"/>
      <c r="AN148" s="920"/>
      <c r="AO148" s="920"/>
      <c r="AP148" s="920"/>
      <c r="AQ148" s="921">
        <f t="shared" si="11"/>
        <v>117189</v>
      </c>
      <c r="AR148" s="921"/>
      <c r="AS148" s="921"/>
      <c r="AT148" s="921"/>
      <c r="AU148" s="921"/>
      <c r="AV148" s="921"/>
      <c r="AW148" s="921"/>
      <c r="AX148" s="921"/>
      <c r="AY148" s="922"/>
      <c r="AZ148" s="923"/>
      <c r="BA148" s="923"/>
      <c r="BB148" s="923"/>
      <c r="BC148" s="923"/>
      <c r="BD148" s="923"/>
      <c r="BE148" s="923"/>
      <c r="BF148" s="924"/>
      <c r="BG148" s="925">
        <f t="shared" si="13"/>
        <v>1605.3322856598043</v>
      </c>
      <c r="BH148" s="925"/>
      <c r="BI148" s="925"/>
      <c r="BJ148" s="925"/>
      <c r="BK148" s="925"/>
      <c r="BL148" s="925"/>
      <c r="BM148" s="925"/>
      <c r="BN148" s="925"/>
      <c r="BO148" s="925">
        <f t="shared" si="10"/>
        <v>16053.322856598044</v>
      </c>
      <c r="BP148" s="925"/>
      <c r="BQ148" s="925"/>
      <c r="BR148" s="925"/>
      <c r="BS148" s="925"/>
      <c r="BT148" s="925"/>
      <c r="BU148" s="925"/>
      <c r="BV148" s="925"/>
      <c r="BW148" s="925"/>
      <c r="BX148" s="925"/>
      <c r="BY148" s="925"/>
      <c r="BZ148" s="925"/>
      <c r="CA148" s="925"/>
      <c r="CB148" s="925"/>
      <c r="CC148" s="925"/>
      <c r="CD148" s="925"/>
      <c r="CE148" s="925"/>
      <c r="CF148" s="925"/>
      <c r="CG148" s="925"/>
      <c r="CH148" s="925"/>
      <c r="CI148" s="925"/>
      <c r="CJ148" s="925"/>
      <c r="CK148" s="925"/>
      <c r="CL148" s="925"/>
      <c r="CM148" s="925"/>
      <c r="CN148" s="925"/>
      <c r="CO148" s="925"/>
      <c r="CP148" s="925"/>
      <c r="CQ148" s="925"/>
      <c r="CR148" s="925"/>
      <c r="CS148" s="925"/>
      <c r="CT148" s="925"/>
      <c r="CU148" s="925"/>
      <c r="CV148" s="921">
        <f t="shared" si="12"/>
        <v>134847.65514225786</v>
      </c>
      <c r="CW148" s="921"/>
      <c r="CX148" s="921"/>
      <c r="CY148" s="921"/>
      <c r="CZ148" s="921"/>
      <c r="DA148" s="921"/>
      <c r="DB148" s="921"/>
      <c r="DC148" s="921"/>
      <c r="DD148" s="921"/>
      <c r="DE148" s="926"/>
    </row>
    <row r="149" spans="1:109" s="3" customFormat="1" ht="23.25" customHeight="1" x14ac:dyDescent="0.2">
      <c r="A149" s="914" t="str">
        <f>+'[1]NómPlantilla (4)ok'!E156</f>
        <v>Directora</v>
      </c>
      <c r="B149" s="915"/>
      <c r="C149" s="915"/>
      <c r="D149" s="915"/>
      <c r="E149" s="915"/>
      <c r="F149" s="915"/>
      <c r="G149" s="915"/>
      <c r="H149" s="915"/>
      <c r="I149" s="915"/>
      <c r="J149" s="915"/>
      <c r="K149" s="915"/>
      <c r="L149" s="915"/>
      <c r="M149" s="915"/>
      <c r="N149" s="915"/>
      <c r="O149" s="916"/>
      <c r="P149" s="917" t="str">
        <f>+'[1]NómPlantilla (4)ok'!F156</f>
        <v>Comunicación Social</v>
      </c>
      <c r="Q149" s="917"/>
      <c r="R149" s="917"/>
      <c r="S149" s="917"/>
      <c r="T149" s="917"/>
      <c r="U149" s="917"/>
      <c r="V149" s="917"/>
      <c r="W149" s="917"/>
      <c r="X149" s="917"/>
      <c r="Y149" s="917"/>
      <c r="Z149" s="917"/>
      <c r="AA149" s="917"/>
      <c r="AB149" s="917"/>
      <c r="AC149" s="917"/>
      <c r="AD149" s="918">
        <v>1</v>
      </c>
      <c r="AE149" s="918"/>
      <c r="AF149" s="918"/>
      <c r="AG149" s="919">
        <v>1</v>
      </c>
      <c r="AH149" s="919"/>
      <c r="AI149" s="919"/>
      <c r="AJ149" s="919"/>
      <c r="AK149" s="920">
        <f>+'[1]NómPlantilla (4)ok'!T156</f>
        <v>14993.001</v>
      </c>
      <c r="AL149" s="920"/>
      <c r="AM149" s="920"/>
      <c r="AN149" s="920"/>
      <c r="AO149" s="920"/>
      <c r="AP149" s="920"/>
      <c r="AQ149" s="921">
        <f t="shared" si="11"/>
        <v>179916.01199999999</v>
      </c>
      <c r="AR149" s="921"/>
      <c r="AS149" s="921"/>
      <c r="AT149" s="921"/>
      <c r="AU149" s="921"/>
      <c r="AV149" s="921"/>
      <c r="AW149" s="921"/>
      <c r="AX149" s="921"/>
      <c r="AY149" s="922"/>
      <c r="AZ149" s="923"/>
      <c r="BA149" s="923"/>
      <c r="BB149" s="923"/>
      <c r="BC149" s="923"/>
      <c r="BD149" s="923"/>
      <c r="BE149" s="923"/>
      <c r="BF149" s="924"/>
      <c r="BG149" s="925">
        <f t="shared" si="13"/>
        <v>2464.6083059908074</v>
      </c>
      <c r="BH149" s="925"/>
      <c r="BI149" s="925"/>
      <c r="BJ149" s="925"/>
      <c r="BK149" s="925"/>
      <c r="BL149" s="925"/>
      <c r="BM149" s="925"/>
      <c r="BN149" s="925"/>
      <c r="BO149" s="925">
        <f t="shared" si="10"/>
        <v>24646.083059908076</v>
      </c>
      <c r="BP149" s="925"/>
      <c r="BQ149" s="925"/>
      <c r="BR149" s="925"/>
      <c r="BS149" s="925"/>
      <c r="BT149" s="925"/>
      <c r="BU149" s="925"/>
      <c r="BV149" s="925"/>
      <c r="BW149" s="925"/>
      <c r="BX149" s="925"/>
      <c r="BY149" s="925"/>
      <c r="BZ149" s="925"/>
      <c r="CA149" s="925"/>
      <c r="CB149" s="925"/>
      <c r="CC149" s="925"/>
      <c r="CD149" s="925"/>
      <c r="CE149" s="925"/>
      <c r="CF149" s="925"/>
      <c r="CG149" s="925"/>
      <c r="CH149" s="925"/>
      <c r="CI149" s="925"/>
      <c r="CJ149" s="925"/>
      <c r="CK149" s="925"/>
      <c r="CL149" s="925"/>
      <c r="CM149" s="925"/>
      <c r="CN149" s="925"/>
      <c r="CO149" s="925"/>
      <c r="CP149" s="925"/>
      <c r="CQ149" s="925"/>
      <c r="CR149" s="925"/>
      <c r="CS149" s="925"/>
      <c r="CT149" s="925"/>
      <c r="CU149" s="925"/>
      <c r="CV149" s="921">
        <f t="shared" si="12"/>
        <v>207026.70336589887</v>
      </c>
      <c r="CW149" s="921"/>
      <c r="CX149" s="921"/>
      <c r="CY149" s="921"/>
      <c r="CZ149" s="921"/>
      <c r="DA149" s="921"/>
      <c r="DB149" s="921"/>
      <c r="DC149" s="921"/>
      <c r="DD149" s="921"/>
      <c r="DE149" s="926"/>
    </row>
    <row r="150" spans="1:109" s="3" customFormat="1" ht="23.25" customHeight="1" x14ac:dyDescent="0.2">
      <c r="A150" s="914" t="str">
        <f>+'[1]NómPlantilla (4)ok'!E157</f>
        <v>Enc. Unidad de Transparencia</v>
      </c>
      <c r="B150" s="915"/>
      <c r="C150" s="915"/>
      <c r="D150" s="915"/>
      <c r="E150" s="915"/>
      <c r="F150" s="915"/>
      <c r="G150" s="915"/>
      <c r="H150" s="915"/>
      <c r="I150" s="915"/>
      <c r="J150" s="915"/>
      <c r="K150" s="915"/>
      <c r="L150" s="915"/>
      <c r="M150" s="915"/>
      <c r="N150" s="915"/>
      <c r="O150" s="916"/>
      <c r="P150" s="917" t="str">
        <f>+'[1]NómPlantilla (4)ok'!F157</f>
        <v>Unidad de Transparencia</v>
      </c>
      <c r="Q150" s="917"/>
      <c r="R150" s="917"/>
      <c r="S150" s="917"/>
      <c r="T150" s="917"/>
      <c r="U150" s="917"/>
      <c r="V150" s="917"/>
      <c r="W150" s="917"/>
      <c r="X150" s="917"/>
      <c r="Y150" s="917"/>
      <c r="Z150" s="917"/>
      <c r="AA150" s="917"/>
      <c r="AB150" s="917"/>
      <c r="AC150" s="917"/>
      <c r="AD150" s="918">
        <v>1</v>
      </c>
      <c r="AE150" s="918"/>
      <c r="AF150" s="918"/>
      <c r="AG150" s="919">
        <v>1</v>
      </c>
      <c r="AH150" s="919"/>
      <c r="AI150" s="919"/>
      <c r="AJ150" s="919"/>
      <c r="AK150" s="920">
        <f>+'[1]NómPlantilla (4)ok'!T157</f>
        <v>9032.3960000000006</v>
      </c>
      <c r="AL150" s="920"/>
      <c r="AM150" s="920"/>
      <c r="AN150" s="920"/>
      <c r="AO150" s="920"/>
      <c r="AP150" s="920"/>
      <c r="AQ150" s="921">
        <f t="shared" si="11"/>
        <v>108388.75200000001</v>
      </c>
      <c r="AR150" s="921"/>
      <c r="AS150" s="921"/>
      <c r="AT150" s="921"/>
      <c r="AU150" s="921"/>
      <c r="AV150" s="921"/>
      <c r="AW150" s="921"/>
      <c r="AX150" s="921"/>
      <c r="AY150" s="922"/>
      <c r="AZ150" s="923"/>
      <c r="BA150" s="923"/>
      <c r="BB150" s="923"/>
      <c r="BC150" s="923"/>
      <c r="BD150" s="923"/>
      <c r="BE150" s="923"/>
      <c r="BF150" s="924"/>
      <c r="BG150" s="925">
        <f t="shared" si="13"/>
        <v>1484.7806789713513</v>
      </c>
      <c r="BH150" s="925"/>
      <c r="BI150" s="925"/>
      <c r="BJ150" s="925"/>
      <c r="BK150" s="925"/>
      <c r="BL150" s="925"/>
      <c r="BM150" s="925"/>
      <c r="BN150" s="925"/>
      <c r="BO150" s="925">
        <f t="shared" si="10"/>
        <v>14847.806789713513</v>
      </c>
      <c r="BP150" s="925"/>
      <c r="BQ150" s="925"/>
      <c r="BR150" s="925"/>
      <c r="BS150" s="925"/>
      <c r="BT150" s="925"/>
      <c r="BU150" s="925"/>
      <c r="BV150" s="925"/>
      <c r="BW150" s="925"/>
      <c r="BX150" s="925"/>
      <c r="BY150" s="925"/>
      <c r="BZ150" s="925"/>
      <c r="CA150" s="925"/>
      <c r="CB150" s="925"/>
      <c r="CC150" s="925"/>
      <c r="CD150" s="925"/>
      <c r="CE150" s="925"/>
      <c r="CF150" s="925"/>
      <c r="CG150" s="925"/>
      <c r="CH150" s="925"/>
      <c r="CI150" s="925"/>
      <c r="CJ150" s="925"/>
      <c r="CK150" s="925"/>
      <c r="CL150" s="925"/>
      <c r="CM150" s="925"/>
      <c r="CN150" s="925"/>
      <c r="CO150" s="925"/>
      <c r="CP150" s="925"/>
      <c r="CQ150" s="925"/>
      <c r="CR150" s="925"/>
      <c r="CS150" s="925"/>
      <c r="CT150" s="925"/>
      <c r="CU150" s="925"/>
      <c r="CV150" s="921">
        <f t="shared" si="12"/>
        <v>124721.33946868488</v>
      </c>
      <c r="CW150" s="921"/>
      <c r="CX150" s="921"/>
      <c r="CY150" s="921"/>
      <c r="CZ150" s="921"/>
      <c r="DA150" s="921"/>
      <c r="DB150" s="921"/>
      <c r="DC150" s="921"/>
      <c r="DD150" s="921"/>
      <c r="DE150" s="926"/>
    </row>
    <row r="151" spans="1:109" s="3" customFormat="1" ht="23.25" customHeight="1" x14ac:dyDescent="0.2">
      <c r="A151" s="914" t="str">
        <f>+'[1]NómPlantilla (4)ok'!E158</f>
        <v>Auxiliar contable c</v>
      </c>
      <c r="B151" s="915"/>
      <c r="C151" s="915"/>
      <c r="D151" s="915"/>
      <c r="E151" s="915"/>
      <c r="F151" s="915"/>
      <c r="G151" s="915"/>
      <c r="H151" s="915"/>
      <c r="I151" s="915"/>
      <c r="J151" s="915"/>
      <c r="K151" s="915"/>
      <c r="L151" s="915"/>
      <c r="M151" s="915"/>
      <c r="N151" s="915"/>
      <c r="O151" s="916"/>
      <c r="P151" s="917" t="str">
        <f>+'[1]NómPlantilla (4)ok'!F158</f>
        <v>Hacienda Municipal</v>
      </c>
      <c r="Q151" s="917"/>
      <c r="R151" s="917"/>
      <c r="S151" s="917"/>
      <c r="T151" s="917"/>
      <c r="U151" s="917"/>
      <c r="V151" s="917"/>
      <c r="W151" s="917"/>
      <c r="X151" s="917"/>
      <c r="Y151" s="917"/>
      <c r="Z151" s="917"/>
      <c r="AA151" s="917"/>
      <c r="AB151" s="917"/>
      <c r="AC151" s="917"/>
      <c r="AD151" s="918">
        <v>1</v>
      </c>
      <c r="AE151" s="918"/>
      <c r="AF151" s="918"/>
      <c r="AG151" s="919">
        <v>1</v>
      </c>
      <c r="AH151" s="919"/>
      <c r="AI151" s="919"/>
      <c r="AJ151" s="919"/>
      <c r="AK151" s="920">
        <f>+'[1]NómPlantilla (4)ok'!T158</f>
        <v>8014</v>
      </c>
      <c r="AL151" s="920"/>
      <c r="AM151" s="920"/>
      <c r="AN151" s="920"/>
      <c r="AO151" s="920"/>
      <c r="AP151" s="920"/>
      <c r="AQ151" s="921">
        <f t="shared" si="11"/>
        <v>96168</v>
      </c>
      <c r="AR151" s="921"/>
      <c r="AS151" s="921"/>
      <c r="AT151" s="921"/>
      <c r="AU151" s="921"/>
      <c r="AV151" s="921"/>
      <c r="AW151" s="921"/>
      <c r="AX151" s="921"/>
      <c r="AY151" s="922"/>
      <c r="AZ151" s="923"/>
      <c r="BA151" s="923"/>
      <c r="BB151" s="923"/>
      <c r="BC151" s="923"/>
      <c r="BD151" s="923"/>
      <c r="BE151" s="923"/>
      <c r="BF151" s="924"/>
      <c r="BG151" s="925">
        <f t="shared" si="13"/>
        <v>1317.3727504060284</v>
      </c>
      <c r="BH151" s="925"/>
      <c r="BI151" s="925"/>
      <c r="BJ151" s="925"/>
      <c r="BK151" s="925"/>
      <c r="BL151" s="925"/>
      <c r="BM151" s="925"/>
      <c r="BN151" s="925"/>
      <c r="BO151" s="925">
        <f t="shared" si="10"/>
        <v>13173.727504060284</v>
      </c>
      <c r="BP151" s="925"/>
      <c r="BQ151" s="925"/>
      <c r="BR151" s="925"/>
      <c r="BS151" s="925"/>
      <c r="BT151" s="925"/>
      <c r="BU151" s="925"/>
      <c r="BV151" s="925"/>
      <c r="BW151" s="925"/>
      <c r="BX151" s="925"/>
      <c r="BY151" s="925"/>
      <c r="BZ151" s="925"/>
      <c r="CA151" s="925"/>
      <c r="CB151" s="925"/>
      <c r="CC151" s="925"/>
      <c r="CD151" s="925"/>
      <c r="CE151" s="925"/>
      <c r="CF151" s="925"/>
      <c r="CG151" s="925"/>
      <c r="CH151" s="925"/>
      <c r="CI151" s="925"/>
      <c r="CJ151" s="925"/>
      <c r="CK151" s="925"/>
      <c r="CL151" s="925"/>
      <c r="CM151" s="925"/>
      <c r="CN151" s="925"/>
      <c r="CO151" s="925"/>
      <c r="CP151" s="925"/>
      <c r="CQ151" s="925"/>
      <c r="CR151" s="925"/>
      <c r="CS151" s="925"/>
      <c r="CT151" s="925"/>
      <c r="CU151" s="925"/>
      <c r="CV151" s="921">
        <f t="shared" si="12"/>
        <v>110659.10025446631</v>
      </c>
      <c r="CW151" s="921"/>
      <c r="CX151" s="921"/>
      <c r="CY151" s="921"/>
      <c r="CZ151" s="921"/>
      <c r="DA151" s="921"/>
      <c r="DB151" s="921"/>
      <c r="DC151" s="921"/>
      <c r="DD151" s="921"/>
      <c r="DE151" s="926"/>
    </row>
    <row r="152" spans="1:109" s="3" customFormat="1" ht="23.25" customHeight="1" x14ac:dyDescent="0.2">
      <c r="A152" s="914" t="str">
        <f>+'[1]NómPlantilla (4)ok'!E159</f>
        <v>Directora</v>
      </c>
      <c r="B152" s="915"/>
      <c r="C152" s="915"/>
      <c r="D152" s="915"/>
      <c r="E152" s="915"/>
      <c r="F152" s="915"/>
      <c r="G152" s="915"/>
      <c r="H152" s="915"/>
      <c r="I152" s="915"/>
      <c r="J152" s="915"/>
      <c r="K152" s="915"/>
      <c r="L152" s="915"/>
      <c r="M152" s="915"/>
      <c r="N152" s="915"/>
      <c r="O152" s="916"/>
      <c r="P152" s="917" t="str">
        <f>+'[1]NómPlantilla (4)ok'!F159</f>
        <v>IMAJ</v>
      </c>
      <c r="Q152" s="917"/>
      <c r="R152" s="917"/>
      <c r="S152" s="917"/>
      <c r="T152" s="917"/>
      <c r="U152" s="917"/>
      <c r="V152" s="917"/>
      <c r="W152" s="917"/>
      <c r="X152" s="917"/>
      <c r="Y152" s="917"/>
      <c r="Z152" s="917"/>
      <c r="AA152" s="917"/>
      <c r="AB152" s="917"/>
      <c r="AC152" s="917"/>
      <c r="AD152" s="918">
        <v>1</v>
      </c>
      <c r="AE152" s="918"/>
      <c r="AF152" s="918"/>
      <c r="AG152" s="919">
        <v>1</v>
      </c>
      <c r="AH152" s="919"/>
      <c r="AI152" s="919"/>
      <c r="AJ152" s="919"/>
      <c r="AK152" s="920">
        <f>+'[1]NómPlantilla (4)ok'!T159</f>
        <v>5598</v>
      </c>
      <c r="AL152" s="920"/>
      <c r="AM152" s="920"/>
      <c r="AN152" s="920"/>
      <c r="AO152" s="920"/>
      <c r="AP152" s="920"/>
      <c r="AQ152" s="921">
        <f t="shared" si="11"/>
        <v>67176</v>
      </c>
      <c r="AR152" s="921"/>
      <c r="AS152" s="921"/>
      <c r="AT152" s="921"/>
      <c r="AU152" s="921"/>
      <c r="AV152" s="921"/>
      <c r="AW152" s="921"/>
      <c r="AX152" s="921"/>
      <c r="AY152" s="922"/>
      <c r="AZ152" s="923"/>
      <c r="BA152" s="923"/>
      <c r="BB152" s="923"/>
      <c r="BC152" s="923"/>
      <c r="BD152" s="923"/>
      <c r="BE152" s="923"/>
      <c r="BF152" s="924"/>
      <c r="BG152" s="925">
        <f t="shared" si="13"/>
        <v>920.22119500535894</v>
      </c>
      <c r="BH152" s="925"/>
      <c r="BI152" s="925"/>
      <c r="BJ152" s="925"/>
      <c r="BK152" s="925"/>
      <c r="BL152" s="925"/>
      <c r="BM152" s="925"/>
      <c r="BN152" s="925"/>
      <c r="BO152" s="925">
        <f t="shared" si="10"/>
        <v>9202.21195005359</v>
      </c>
      <c r="BP152" s="925"/>
      <c r="BQ152" s="925"/>
      <c r="BR152" s="925"/>
      <c r="BS152" s="925"/>
      <c r="BT152" s="925"/>
      <c r="BU152" s="925"/>
      <c r="BV152" s="925"/>
      <c r="BW152" s="925"/>
      <c r="BX152" s="925"/>
      <c r="BY152" s="925"/>
      <c r="BZ152" s="925"/>
      <c r="CA152" s="925"/>
      <c r="CB152" s="925"/>
      <c r="CC152" s="925"/>
      <c r="CD152" s="925"/>
      <c r="CE152" s="925"/>
      <c r="CF152" s="925"/>
      <c r="CG152" s="925"/>
      <c r="CH152" s="925"/>
      <c r="CI152" s="925"/>
      <c r="CJ152" s="925"/>
      <c r="CK152" s="925"/>
      <c r="CL152" s="925"/>
      <c r="CM152" s="925"/>
      <c r="CN152" s="925"/>
      <c r="CO152" s="925"/>
      <c r="CP152" s="925"/>
      <c r="CQ152" s="925"/>
      <c r="CR152" s="925"/>
      <c r="CS152" s="925"/>
      <c r="CT152" s="925"/>
      <c r="CU152" s="925"/>
      <c r="CV152" s="921">
        <f t="shared" si="12"/>
        <v>77298.433145058953</v>
      </c>
      <c r="CW152" s="921"/>
      <c r="CX152" s="921"/>
      <c r="CY152" s="921"/>
      <c r="CZ152" s="921"/>
      <c r="DA152" s="921"/>
      <c r="DB152" s="921"/>
      <c r="DC152" s="921"/>
      <c r="DD152" s="921"/>
      <c r="DE152" s="926"/>
    </row>
    <row r="153" spans="1:109" s="3" customFormat="1" ht="23.25" customHeight="1" x14ac:dyDescent="0.2">
      <c r="A153" s="914" t="str">
        <f>+'[1]NómPlantilla (4)ok'!E160</f>
        <v>DELEGADO</v>
      </c>
      <c r="B153" s="915"/>
      <c r="C153" s="915"/>
      <c r="D153" s="915"/>
      <c r="E153" s="915"/>
      <c r="F153" s="915"/>
      <c r="G153" s="915"/>
      <c r="H153" s="915"/>
      <c r="I153" s="915"/>
      <c r="J153" s="915"/>
      <c r="K153" s="915"/>
      <c r="L153" s="915"/>
      <c r="M153" s="915"/>
      <c r="N153" s="915"/>
      <c r="O153" s="916"/>
      <c r="P153" s="917" t="str">
        <f>+'[1]NómPlantilla (4)ok'!F160</f>
        <v>Presidencia Municipal</v>
      </c>
      <c r="Q153" s="917"/>
      <c r="R153" s="917"/>
      <c r="S153" s="917"/>
      <c r="T153" s="917"/>
      <c r="U153" s="917"/>
      <c r="V153" s="917"/>
      <c r="W153" s="917"/>
      <c r="X153" s="917"/>
      <c r="Y153" s="917"/>
      <c r="Z153" s="917"/>
      <c r="AA153" s="917"/>
      <c r="AB153" s="917"/>
      <c r="AC153" s="917"/>
      <c r="AD153" s="918">
        <v>1</v>
      </c>
      <c r="AE153" s="918"/>
      <c r="AF153" s="918"/>
      <c r="AG153" s="919">
        <v>2</v>
      </c>
      <c r="AH153" s="919"/>
      <c r="AI153" s="919"/>
      <c r="AJ153" s="919"/>
      <c r="AK153" s="920">
        <f>+'[1]NómPlantilla (4)ok'!T160</f>
        <v>909.48</v>
      </c>
      <c r="AL153" s="920"/>
      <c r="AM153" s="920"/>
      <c r="AN153" s="920"/>
      <c r="AO153" s="920"/>
      <c r="AP153" s="920"/>
      <c r="AQ153" s="921">
        <f t="shared" si="11"/>
        <v>21827.52</v>
      </c>
      <c r="AR153" s="921"/>
      <c r="AS153" s="921"/>
      <c r="AT153" s="921"/>
      <c r="AU153" s="921"/>
      <c r="AV153" s="921"/>
      <c r="AW153" s="921"/>
      <c r="AX153" s="921"/>
      <c r="AY153" s="922"/>
      <c r="AZ153" s="923"/>
      <c r="BA153" s="923"/>
      <c r="BB153" s="923"/>
      <c r="BC153" s="923"/>
      <c r="BD153" s="923"/>
      <c r="BE153" s="923"/>
      <c r="BF153" s="924"/>
      <c r="BG153" s="939"/>
      <c r="BH153" s="939"/>
      <c r="BI153" s="939"/>
      <c r="BJ153" s="939"/>
      <c r="BK153" s="939"/>
      <c r="BL153" s="939"/>
      <c r="BM153" s="939"/>
      <c r="BN153" s="939"/>
      <c r="BO153" s="939"/>
      <c r="BP153" s="939"/>
      <c r="BQ153" s="939"/>
      <c r="BR153" s="939"/>
      <c r="BS153" s="939"/>
      <c r="BT153" s="939"/>
      <c r="BU153" s="939"/>
      <c r="BV153" s="939"/>
      <c r="BW153" s="925"/>
      <c r="BX153" s="925"/>
      <c r="BY153" s="925"/>
      <c r="BZ153" s="925"/>
      <c r="CA153" s="925"/>
      <c r="CB153" s="925"/>
      <c r="CC153" s="925"/>
      <c r="CD153" s="925"/>
      <c r="CE153" s="925"/>
      <c r="CF153" s="925"/>
      <c r="CG153" s="925"/>
      <c r="CH153" s="925"/>
      <c r="CI153" s="925"/>
      <c r="CJ153" s="925"/>
      <c r="CK153" s="925"/>
      <c r="CL153" s="925"/>
      <c r="CM153" s="925"/>
      <c r="CN153" s="925"/>
      <c r="CO153" s="925"/>
      <c r="CP153" s="925"/>
      <c r="CQ153" s="925"/>
      <c r="CR153" s="925"/>
      <c r="CS153" s="925"/>
      <c r="CT153" s="925"/>
      <c r="CU153" s="925"/>
      <c r="CV153" s="921">
        <f t="shared" si="12"/>
        <v>21827.52</v>
      </c>
      <c r="CW153" s="921"/>
      <c r="CX153" s="921"/>
      <c r="CY153" s="921"/>
      <c r="CZ153" s="921"/>
      <c r="DA153" s="921"/>
      <c r="DB153" s="921"/>
      <c r="DC153" s="921"/>
      <c r="DD153" s="921"/>
      <c r="DE153" s="926"/>
    </row>
    <row r="154" spans="1:109" s="3" customFormat="1" ht="23.25" customHeight="1" x14ac:dyDescent="0.2">
      <c r="A154" s="914" t="str">
        <f>+'[1]NómPlantilla (4)ok'!E161</f>
        <v>AGENTE</v>
      </c>
      <c r="B154" s="915"/>
      <c r="C154" s="915"/>
      <c r="D154" s="915"/>
      <c r="E154" s="915"/>
      <c r="F154" s="915"/>
      <c r="G154" s="915"/>
      <c r="H154" s="915"/>
      <c r="I154" s="915"/>
      <c r="J154" s="915"/>
      <c r="K154" s="915"/>
      <c r="L154" s="915"/>
      <c r="M154" s="915"/>
      <c r="N154" s="915"/>
      <c r="O154" s="916"/>
      <c r="P154" s="917" t="str">
        <f>+'[1]NómPlantilla (4)ok'!F161</f>
        <v>Presidencia Municipal</v>
      </c>
      <c r="Q154" s="917"/>
      <c r="R154" s="917"/>
      <c r="S154" s="917"/>
      <c r="T154" s="917"/>
      <c r="U154" s="917"/>
      <c r="V154" s="917"/>
      <c r="W154" s="917"/>
      <c r="X154" s="917"/>
      <c r="Y154" s="917"/>
      <c r="Z154" s="917"/>
      <c r="AA154" s="917"/>
      <c r="AB154" s="917"/>
      <c r="AC154" s="917"/>
      <c r="AD154" s="918">
        <v>1</v>
      </c>
      <c r="AE154" s="918"/>
      <c r="AF154" s="918"/>
      <c r="AG154" s="919">
        <v>32</v>
      </c>
      <c r="AH154" s="919"/>
      <c r="AI154" s="919"/>
      <c r="AJ154" s="919"/>
      <c r="AK154" s="920">
        <f>+'[1]NómPlantilla (4)ok'!T161</f>
        <v>787.58</v>
      </c>
      <c r="AL154" s="920"/>
      <c r="AM154" s="920"/>
      <c r="AN154" s="920"/>
      <c r="AO154" s="920"/>
      <c r="AP154" s="920"/>
      <c r="AQ154" s="921">
        <f t="shared" si="11"/>
        <v>302430.72000000003</v>
      </c>
      <c r="AR154" s="921"/>
      <c r="AS154" s="921"/>
      <c r="AT154" s="921"/>
      <c r="AU154" s="921"/>
      <c r="AV154" s="921"/>
      <c r="AW154" s="921"/>
      <c r="AX154" s="921"/>
      <c r="AY154" s="922"/>
      <c r="AZ154" s="923"/>
      <c r="BA154" s="923"/>
      <c r="BB154" s="923"/>
      <c r="BC154" s="923"/>
      <c r="BD154" s="923"/>
      <c r="BE154" s="923"/>
      <c r="BF154" s="924"/>
      <c r="BG154" s="939"/>
      <c r="BH154" s="939"/>
      <c r="BI154" s="939"/>
      <c r="BJ154" s="939"/>
      <c r="BK154" s="939"/>
      <c r="BL154" s="939"/>
      <c r="BM154" s="939"/>
      <c r="BN154" s="939"/>
      <c r="BO154" s="939"/>
      <c r="BP154" s="939"/>
      <c r="BQ154" s="939"/>
      <c r="BR154" s="939"/>
      <c r="BS154" s="939"/>
      <c r="BT154" s="939"/>
      <c r="BU154" s="939"/>
      <c r="BV154" s="939"/>
      <c r="BW154" s="925"/>
      <c r="BX154" s="925"/>
      <c r="BY154" s="925"/>
      <c r="BZ154" s="925"/>
      <c r="CA154" s="925"/>
      <c r="CB154" s="925"/>
      <c r="CC154" s="925"/>
      <c r="CD154" s="925"/>
      <c r="CE154" s="925"/>
      <c r="CF154" s="925"/>
      <c r="CG154" s="925"/>
      <c r="CH154" s="925"/>
      <c r="CI154" s="925"/>
      <c r="CJ154" s="925"/>
      <c r="CK154" s="925"/>
      <c r="CL154" s="925"/>
      <c r="CM154" s="925"/>
      <c r="CN154" s="925"/>
      <c r="CO154" s="925"/>
      <c r="CP154" s="925"/>
      <c r="CQ154" s="925"/>
      <c r="CR154" s="925"/>
      <c r="CS154" s="925"/>
      <c r="CT154" s="925"/>
      <c r="CU154" s="925"/>
      <c r="CV154" s="921">
        <f t="shared" si="12"/>
        <v>302430.72000000003</v>
      </c>
      <c r="CW154" s="921"/>
      <c r="CX154" s="921"/>
      <c r="CY154" s="921"/>
      <c r="CZ154" s="921"/>
      <c r="DA154" s="921"/>
      <c r="DB154" s="921"/>
      <c r="DC154" s="921"/>
      <c r="DD154" s="921"/>
      <c r="DE154" s="926"/>
    </row>
    <row r="155" spans="1:109" s="3" customFormat="1" ht="23.25" customHeight="1" x14ac:dyDescent="0.2">
      <c r="A155" s="914" t="str">
        <f>+'[1]NómPlantilla (4)ok'!E162</f>
        <v>Auxiliar</v>
      </c>
      <c r="B155" s="915"/>
      <c r="C155" s="915"/>
      <c r="D155" s="915"/>
      <c r="E155" s="915"/>
      <c r="F155" s="915"/>
      <c r="G155" s="915"/>
      <c r="H155" s="915"/>
      <c r="I155" s="915"/>
      <c r="J155" s="915"/>
      <c r="K155" s="915"/>
      <c r="L155" s="915"/>
      <c r="M155" s="915"/>
      <c r="N155" s="915"/>
      <c r="O155" s="916"/>
      <c r="P155" s="917" t="str">
        <f>+'[1]NómPlantilla (4)ok'!F162</f>
        <v>Hacienda Municipal</v>
      </c>
      <c r="Q155" s="917"/>
      <c r="R155" s="917"/>
      <c r="S155" s="917"/>
      <c r="T155" s="917"/>
      <c r="U155" s="917"/>
      <c r="V155" s="917"/>
      <c r="W155" s="917"/>
      <c r="X155" s="917"/>
      <c r="Y155" s="917"/>
      <c r="Z155" s="917"/>
      <c r="AA155" s="917"/>
      <c r="AB155" s="917"/>
      <c r="AC155" s="917"/>
      <c r="AD155" s="918">
        <v>1</v>
      </c>
      <c r="AE155" s="918"/>
      <c r="AF155" s="918"/>
      <c r="AG155" s="919">
        <v>1</v>
      </c>
      <c r="AH155" s="919"/>
      <c r="AI155" s="919"/>
      <c r="AJ155" s="919"/>
      <c r="AK155" s="920">
        <f>+'[1]NómPlantilla (4)ok'!T162</f>
        <v>10187.416799999999</v>
      </c>
      <c r="AL155" s="920"/>
      <c r="AM155" s="920"/>
      <c r="AN155" s="920"/>
      <c r="AO155" s="920"/>
      <c r="AP155" s="920"/>
      <c r="AQ155" s="921">
        <f t="shared" si="11"/>
        <v>122249.00159999999</v>
      </c>
      <c r="AR155" s="921"/>
      <c r="AS155" s="921"/>
      <c r="AT155" s="921"/>
      <c r="AU155" s="921"/>
      <c r="AV155" s="921"/>
      <c r="AW155" s="921"/>
      <c r="AX155" s="921"/>
      <c r="AY155" s="922"/>
      <c r="AZ155" s="923"/>
      <c r="BA155" s="923"/>
      <c r="BB155" s="923"/>
      <c r="BC155" s="923"/>
      <c r="BD155" s="923"/>
      <c r="BE155" s="923"/>
      <c r="BF155" s="924"/>
      <c r="BG155" s="925">
        <f>(((+AQ155/12)/30.4166)*20)*25%</f>
        <v>1674.6475279945819</v>
      </c>
      <c r="BH155" s="925"/>
      <c r="BI155" s="925"/>
      <c r="BJ155" s="925"/>
      <c r="BK155" s="925"/>
      <c r="BL155" s="925"/>
      <c r="BM155" s="925"/>
      <c r="BN155" s="925"/>
      <c r="BO155" s="925">
        <f>(AK155/30.4166)*50</f>
        <v>16746.475279945818</v>
      </c>
      <c r="BP155" s="925"/>
      <c r="BQ155" s="925"/>
      <c r="BR155" s="925"/>
      <c r="BS155" s="925"/>
      <c r="BT155" s="925"/>
      <c r="BU155" s="925"/>
      <c r="BV155" s="925"/>
      <c r="BW155" s="925"/>
      <c r="BX155" s="925"/>
      <c r="BY155" s="925"/>
      <c r="BZ155" s="925"/>
      <c r="CA155" s="925"/>
      <c r="CB155" s="925"/>
      <c r="CC155" s="925"/>
      <c r="CD155" s="925"/>
      <c r="CE155" s="925"/>
      <c r="CF155" s="925"/>
      <c r="CG155" s="925"/>
      <c r="CH155" s="925"/>
      <c r="CI155" s="925"/>
      <c r="CJ155" s="925"/>
      <c r="CK155" s="925"/>
      <c r="CL155" s="925"/>
      <c r="CM155" s="925"/>
      <c r="CN155" s="925"/>
      <c r="CO155" s="925"/>
      <c r="CP155" s="925"/>
      <c r="CQ155" s="925"/>
      <c r="CR155" s="925"/>
      <c r="CS155" s="925"/>
      <c r="CT155" s="925"/>
      <c r="CU155" s="925"/>
      <c r="CV155" s="921">
        <f t="shared" si="12"/>
        <v>140670.1244079404</v>
      </c>
      <c r="CW155" s="921"/>
      <c r="CX155" s="921"/>
      <c r="CY155" s="921"/>
      <c r="CZ155" s="921"/>
      <c r="DA155" s="921"/>
      <c r="DB155" s="921"/>
      <c r="DC155" s="921"/>
      <c r="DD155" s="921"/>
      <c r="DE155" s="926"/>
    </row>
    <row r="156" spans="1:109" s="3" customFormat="1" ht="23.25" customHeight="1" x14ac:dyDescent="0.2">
      <c r="A156" s="914" t="s">
        <v>1982</v>
      </c>
      <c r="B156" s="915"/>
      <c r="C156" s="915"/>
      <c r="D156" s="915"/>
      <c r="E156" s="915"/>
      <c r="F156" s="915"/>
      <c r="G156" s="915"/>
      <c r="H156" s="915"/>
      <c r="I156" s="915"/>
      <c r="J156" s="915"/>
      <c r="K156" s="915"/>
      <c r="L156" s="915"/>
      <c r="M156" s="915"/>
      <c r="N156" s="915"/>
      <c r="O156" s="916"/>
      <c r="P156" s="927" t="s">
        <v>1983</v>
      </c>
      <c r="Q156" s="928"/>
      <c r="R156" s="928"/>
      <c r="S156" s="928"/>
      <c r="T156" s="928"/>
      <c r="U156" s="928"/>
      <c r="V156" s="928"/>
      <c r="W156" s="928"/>
      <c r="X156" s="928"/>
      <c r="Y156" s="928"/>
      <c r="Z156" s="928"/>
      <c r="AA156" s="928"/>
      <c r="AB156" s="928"/>
      <c r="AC156" s="929"/>
      <c r="AD156" s="930">
        <v>1</v>
      </c>
      <c r="AE156" s="931"/>
      <c r="AF156" s="932"/>
      <c r="AG156" s="933">
        <v>1</v>
      </c>
      <c r="AH156" s="934"/>
      <c r="AI156" s="934"/>
      <c r="AJ156" s="935"/>
      <c r="AK156" s="936">
        <v>9766.76</v>
      </c>
      <c r="AL156" s="937"/>
      <c r="AM156" s="937"/>
      <c r="AN156" s="937"/>
      <c r="AO156" s="937"/>
      <c r="AP156" s="938"/>
      <c r="AQ156" s="921">
        <f t="shared" ref="AQ156" si="14">AG156*AK156*12</f>
        <v>117201.12</v>
      </c>
      <c r="AR156" s="921"/>
      <c r="AS156" s="921"/>
      <c r="AT156" s="921"/>
      <c r="AU156" s="921"/>
      <c r="AV156" s="921"/>
      <c r="AW156" s="921"/>
      <c r="AX156" s="921"/>
      <c r="AY156" s="922"/>
      <c r="AZ156" s="923"/>
      <c r="BA156" s="923"/>
      <c r="BB156" s="923"/>
      <c r="BC156" s="923"/>
      <c r="BD156" s="923"/>
      <c r="BE156" s="923"/>
      <c r="BF156" s="924"/>
      <c r="BG156" s="922"/>
      <c r="BH156" s="923"/>
      <c r="BI156" s="923"/>
      <c r="BJ156" s="923"/>
      <c r="BK156" s="923"/>
      <c r="BL156" s="923"/>
      <c r="BM156" s="923"/>
      <c r="BN156" s="924"/>
      <c r="BO156" s="922"/>
      <c r="BP156" s="923"/>
      <c r="BQ156" s="923"/>
      <c r="BR156" s="923"/>
      <c r="BS156" s="923"/>
      <c r="BT156" s="923"/>
      <c r="BU156" s="923"/>
      <c r="BV156" s="924"/>
      <c r="BW156" s="922"/>
      <c r="BX156" s="923"/>
      <c r="BY156" s="923"/>
      <c r="BZ156" s="923"/>
      <c r="CA156" s="923"/>
      <c r="CB156" s="923"/>
      <c r="CC156" s="923"/>
      <c r="CD156" s="924"/>
      <c r="CE156" s="922"/>
      <c r="CF156" s="923"/>
      <c r="CG156" s="923"/>
      <c r="CH156" s="923"/>
      <c r="CI156" s="923"/>
      <c r="CJ156" s="923"/>
      <c r="CK156" s="923"/>
      <c r="CL156" s="923"/>
      <c r="CM156" s="924"/>
      <c r="CN156" s="922"/>
      <c r="CO156" s="923"/>
      <c r="CP156" s="923"/>
      <c r="CQ156" s="923"/>
      <c r="CR156" s="923"/>
      <c r="CS156" s="923"/>
      <c r="CT156" s="923"/>
      <c r="CU156" s="924"/>
      <c r="CV156" s="911"/>
      <c r="CW156" s="912"/>
      <c r="CX156" s="912"/>
      <c r="CY156" s="912"/>
      <c r="CZ156" s="912"/>
      <c r="DA156" s="912"/>
      <c r="DB156" s="912"/>
      <c r="DC156" s="912"/>
      <c r="DD156" s="912"/>
      <c r="DE156" s="913"/>
    </row>
    <row r="157" spans="1:109" s="3" customFormat="1" ht="23.25" customHeight="1" x14ac:dyDescent="0.2">
      <c r="A157" s="914" t="str">
        <f>+[1]IMP_FAFM!E5</f>
        <v>Director</v>
      </c>
      <c r="B157" s="915"/>
      <c r="C157" s="915"/>
      <c r="D157" s="915"/>
      <c r="E157" s="915"/>
      <c r="F157" s="915"/>
      <c r="G157" s="915"/>
      <c r="H157" s="915"/>
      <c r="I157" s="915"/>
      <c r="J157" s="915"/>
      <c r="K157" s="915"/>
      <c r="L157" s="915"/>
      <c r="M157" s="915"/>
      <c r="N157" s="915"/>
      <c r="O157" s="916"/>
      <c r="P157" s="917" t="str">
        <f>+[1]IMP_FAFM!F5</f>
        <v>Seguridad Pública</v>
      </c>
      <c r="Q157" s="917"/>
      <c r="R157" s="917"/>
      <c r="S157" s="917"/>
      <c r="T157" s="917"/>
      <c r="U157" s="917"/>
      <c r="V157" s="917"/>
      <c r="W157" s="917"/>
      <c r="X157" s="917"/>
      <c r="Y157" s="917"/>
      <c r="Z157" s="917"/>
      <c r="AA157" s="917"/>
      <c r="AB157" s="917"/>
      <c r="AC157" s="917"/>
      <c r="AD157" s="918">
        <v>2</v>
      </c>
      <c r="AE157" s="918"/>
      <c r="AF157" s="918"/>
      <c r="AG157" s="919">
        <v>1</v>
      </c>
      <c r="AH157" s="919"/>
      <c r="AI157" s="919"/>
      <c r="AJ157" s="919"/>
      <c r="AK157" s="920">
        <v>19002</v>
      </c>
      <c r="AL157" s="920"/>
      <c r="AM157" s="920"/>
      <c r="AN157" s="920"/>
      <c r="AO157" s="920"/>
      <c r="AP157" s="920"/>
      <c r="AQ157" s="921">
        <f t="shared" ref="AQ157" si="15">AG157*AK157*12</f>
        <v>228024</v>
      </c>
      <c r="AR157" s="921"/>
      <c r="AS157" s="921"/>
      <c r="AT157" s="921"/>
      <c r="AU157" s="921"/>
      <c r="AV157" s="921"/>
      <c r="AW157" s="921"/>
      <c r="AX157" s="921"/>
      <c r="AY157" s="922"/>
      <c r="AZ157" s="923"/>
      <c r="BA157" s="923"/>
      <c r="BB157" s="923"/>
      <c r="BC157" s="923"/>
      <c r="BD157" s="923"/>
      <c r="BE157" s="923"/>
      <c r="BF157" s="924"/>
      <c r="BG157" s="925">
        <f>(((+AQ157/12)/30.4166)*20)*25%</f>
        <v>3123.6232846537746</v>
      </c>
      <c r="BH157" s="925"/>
      <c r="BI157" s="925"/>
      <c r="BJ157" s="925"/>
      <c r="BK157" s="925"/>
      <c r="BL157" s="925"/>
      <c r="BM157" s="925"/>
      <c r="BN157" s="925"/>
      <c r="BO157" s="925">
        <f>(AK157/30.4166)*50</f>
        <v>31236.232846537747</v>
      </c>
      <c r="BP157" s="925"/>
      <c r="BQ157" s="925"/>
      <c r="BR157" s="925"/>
      <c r="BS157" s="925"/>
      <c r="BT157" s="925"/>
      <c r="BU157" s="925"/>
      <c r="BV157" s="925"/>
      <c r="BW157" s="925"/>
      <c r="BX157" s="925"/>
      <c r="BY157" s="925"/>
      <c r="BZ157" s="925"/>
      <c r="CA157" s="925"/>
      <c r="CB157" s="925"/>
      <c r="CC157" s="925"/>
      <c r="CD157" s="925"/>
      <c r="CE157" s="925"/>
      <c r="CF157" s="925"/>
      <c r="CG157" s="925"/>
      <c r="CH157" s="925"/>
      <c r="CI157" s="925"/>
      <c r="CJ157" s="925"/>
      <c r="CK157" s="925"/>
      <c r="CL157" s="925"/>
      <c r="CM157" s="925"/>
      <c r="CN157" s="925"/>
      <c r="CO157" s="925"/>
      <c r="CP157" s="925"/>
      <c r="CQ157" s="925"/>
      <c r="CR157" s="925"/>
      <c r="CS157" s="925"/>
      <c r="CT157" s="925"/>
      <c r="CU157" s="925"/>
      <c r="CV157" s="921">
        <f>+AQ157+BG157+BO157</f>
        <v>262383.85613119148</v>
      </c>
      <c r="CW157" s="921"/>
      <c r="CX157" s="921"/>
      <c r="CY157" s="921"/>
      <c r="CZ157" s="921"/>
      <c r="DA157" s="921"/>
      <c r="DB157" s="921"/>
      <c r="DC157" s="921"/>
      <c r="DD157" s="921"/>
      <c r="DE157" s="926"/>
    </row>
    <row r="158" spans="1:109" s="3" customFormat="1" ht="23.25" customHeight="1" x14ac:dyDescent="0.2">
      <c r="A158" s="914" t="str">
        <f>+[1]IMP_FAFM!E6</f>
        <v>Policía Municipal</v>
      </c>
      <c r="B158" s="915"/>
      <c r="C158" s="915"/>
      <c r="D158" s="915"/>
      <c r="E158" s="915"/>
      <c r="F158" s="915"/>
      <c r="G158" s="915"/>
      <c r="H158" s="915"/>
      <c r="I158" s="915"/>
      <c r="J158" s="915"/>
      <c r="K158" s="915"/>
      <c r="L158" s="915"/>
      <c r="M158" s="915"/>
      <c r="N158" s="915"/>
      <c r="O158" s="916"/>
      <c r="P158" s="917" t="str">
        <f>+[1]IMP_FAFM!F6</f>
        <v>Seguridad Pública</v>
      </c>
      <c r="Q158" s="917"/>
      <c r="R158" s="917"/>
      <c r="S158" s="917"/>
      <c r="T158" s="917"/>
      <c r="U158" s="917"/>
      <c r="V158" s="917"/>
      <c r="W158" s="917"/>
      <c r="X158" s="917"/>
      <c r="Y158" s="917"/>
      <c r="Z158" s="917"/>
      <c r="AA158" s="917"/>
      <c r="AB158" s="917"/>
      <c r="AC158" s="917"/>
      <c r="AD158" s="918">
        <v>2</v>
      </c>
      <c r="AE158" s="918"/>
      <c r="AF158" s="918"/>
      <c r="AG158" s="919">
        <v>5</v>
      </c>
      <c r="AH158" s="919"/>
      <c r="AI158" s="919"/>
      <c r="AJ158" s="919"/>
      <c r="AK158" s="920">
        <f>+[1]IMP_FAFM!AP6</f>
        <v>9671</v>
      </c>
      <c r="AL158" s="920"/>
      <c r="AM158" s="920"/>
      <c r="AN158" s="920"/>
      <c r="AO158" s="920"/>
      <c r="AP158" s="920"/>
      <c r="AQ158" s="921">
        <f t="shared" ref="AQ158:AQ159" si="16">AG158*AK158*12</f>
        <v>580260</v>
      </c>
      <c r="AR158" s="921"/>
      <c r="AS158" s="921"/>
      <c r="AT158" s="921"/>
      <c r="AU158" s="921"/>
      <c r="AV158" s="921"/>
      <c r="AW158" s="921"/>
      <c r="AX158" s="921"/>
      <c r="AY158" s="922"/>
      <c r="AZ158" s="923"/>
      <c r="BA158" s="923"/>
      <c r="BB158" s="923"/>
      <c r="BC158" s="923"/>
      <c r="BD158" s="923"/>
      <c r="BE158" s="923"/>
      <c r="BF158" s="924"/>
      <c r="BG158" s="925">
        <f>(((AK158/30.4166)*20)*25%)</f>
        <v>1589.756909056239</v>
      </c>
      <c r="BH158" s="925"/>
      <c r="BI158" s="925"/>
      <c r="BJ158" s="925"/>
      <c r="BK158" s="925"/>
      <c r="BL158" s="925"/>
      <c r="BM158" s="925"/>
      <c r="BN158" s="925"/>
      <c r="BO158" s="925">
        <f>(AK158/30.4166)*50</f>
        <v>15897.569090562391</v>
      </c>
      <c r="BP158" s="925"/>
      <c r="BQ158" s="925"/>
      <c r="BR158" s="925"/>
      <c r="BS158" s="925"/>
      <c r="BT158" s="925"/>
      <c r="BU158" s="925"/>
      <c r="BV158" s="925"/>
      <c r="BW158" s="925"/>
      <c r="BX158" s="925"/>
      <c r="BY158" s="925"/>
      <c r="BZ158" s="925"/>
      <c r="CA158" s="925"/>
      <c r="CB158" s="925"/>
      <c r="CC158" s="925"/>
      <c r="CD158" s="925"/>
      <c r="CE158" s="925"/>
      <c r="CF158" s="925"/>
      <c r="CG158" s="925"/>
      <c r="CH158" s="925"/>
      <c r="CI158" s="925"/>
      <c r="CJ158" s="925"/>
      <c r="CK158" s="925"/>
      <c r="CL158" s="925"/>
      <c r="CM158" s="925"/>
      <c r="CN158" s="925"/>
      <c r="CO158" s="925"/>
      <c r="CP158" s="925"/>
      <c r="CQ158" s="925"/>
      <c r="CR158" s="925"/>
      <c r="CS158" s="925"/>
      <c r="CT158" s="925"/>
      <c r="CU158" s="925"/>
      <c r="CV158" s="921">
        <f t="shared" ref="CV158:CV159" si="17">SUM(AQ158:CU158)</f>
        <v>597747.32599961862</v>
      </c>
      <c r="CW158" s="921"/>
      <c r="CX158" s="921"/>
      <c r="CY158" s="921"/>
      <c r="CZ158" s="921"/>
      <c r="DA158" s="921"/>
      <c r="DB158" s="921"/>
      <c r="DC158" s="921"/>
      <c r="DD158" s="921"/>
      <c r="DE158" s="926"/>
    </row>
    <row r="159" spans="1:109" s="3" customFormat="1" ht="23.25" customHeight="1" x14ac:dyDescent="0.2">
      <c r="A159" s="914" t="str">
        <f>+[1]IMP_FAFM!E11</f>
        <v>Policía Municipal A</v>
      </c>
      <c r="B159" s="915"/>
      <c r="C159" s="915"/>
      <c r="D159" s="915"/>
      <c r="E159" s="915"/>
      <c r="F159" s="915"/>
      <c r="G159" s="915"/>
      <c r="H159" s="915"/>
      <c r="I159" s="915"/>
      <c r="J159" s="915"/>
      <c r="K159" s="915"/>
      <c r="L159" s="915"/>
      <c r="M159" s="915"/>
      <c r="N159" s="915"/>
      <c r="O159" s="916"/>
      <c r="P159" s="917" t="str">
        <f>+[1]IMP_FAFM!F11</f>
        <v>Seguridad Pública</v>
      </c>
      <c r="Q159" s="917"/>
      <c r="R159" s="917"/>
      <c r="S159" s="917"/>
      <c r="T159" s="917"/>
      <c r="U159" s="917"/>
      <c r="V159" s="917"/>
      <c r="W159" s="917"/>
      <c r="X159" s="917"/>
      <c r="Y159" s="917"/>
      <c r="Z159" s="917"/>
      <c r="AA159" s="917"/>
      <c r="AB159" s="917"/>
      <c r="AC159" s="917"/>
      <c r="AD159" s="918">
        <v>2</v>
      </c>
      <c r="AE159" s="918"/>
      <c r="AF159" s="918"/>
      <c r="AG159" s="919">
        <v>5</v>
      </c>
      <c r="AH159" s="919"/>
      <c r="AI159" s="919"/>
      <c r="AJ159" s="919"/>
      <c r="AK159" s="920">
        <f>+[1]IMP_FAFM!AP11</f>
        <v>9671</v>
      </c>
      <c r="AL159" s="920"/>
      <c r="AM159" s="920"/>
      <c r="AN159" s="920"/>
      <c r="AO159" s="920"/>
      <c r="AP159" s="920"/>
      <c r="AQ159" s="921">
        <f t="shared" si="16"/>
        <v>580260</v>
      </c>
      <c r="AR159" s="921"/>
      <c r="AS159" s="921"/>
      <c r="AT159" s="921"/>
      <c r="AU159" s="921"/>
      <c r="AV159" s="921"/>
      <c r="AW159" s="921"/>
      <c r="AX159" s="921"/>
      <c r="AY159" s="922"/>
      <c r="AZ159" s="923"/>
      <c r="BA159" s="923"/>
      <c r="BB159" s="923"/>
      <c r="BC159" s="923"/>
      <c r="BD159" s="923"/>
      <c r="BE159" s="923"/>
      <c r="BF159" s="924"/>
      <c r="BG159" s="925">
        <f t="shared" ref="BG159" si="18">(((AK159/30.4166)*20)*25%)</f>
        <v>1589.756909056239</v>
      </c>
      <c r="BH159" s="925"/>
      <c r="BI159" s="925"/>
      <c r="BJ159" s="925"/>
      <c r="BK159" s="925"/>
      <c r="BL159" s="925"/>
      <c r="BM159" s="925"/>
      <c r="BN159" s="925"/>
      <c r="BO159" s="925">
        <f t="shared" ref="BO159" si="19">(AK159/30.4166)*50</f>
        <v>15897.569090562391</v>
      </c>
      <c r="BP159" s="925"/>
      <c r="BQ159" s="925"/>
      <c r="BR159" s="925"/>
      <c r="BS159" s="925"/>
      <c r="BT159" s="925"/>
      <c r="BU159" s="925"/>
      <c r="BV159" s="925"/>
      <c r="BW159" s="925"/>
      <c r="BX159" s="925"/>
      <c r="BY159" s="925"/>
      <c r="BZ159" s="925"/>
      <c r="CA159" s="925"/>
      <c r="CB159" s="925"/>
      <c r="CC159" s="925"/>
      <c r="CD159" s="925"/>
      <c r="CE159" s="925"/>
      <c r="CF159" s="925"/>
      <c r="CG159" s="925"/>
      <c r="CH159" s="925"/>
      <c r="CI159" s="925"/>
      <c r="CJ159" s="925"/>
      <c r="CK159" s="925"/>
      <c r="CL159" s="925"/>
      <c r="CM159" s="925"/>
      <c r="CN159" s="925"/>
      <c r="CO159" s="925"/>
      <c r="CP159" s="925"/>
      <c r="CQ159" s="925"/>
      <c r="CR159" s="925"/>
      <c r="CS159" s="925"/>
      <c r="CT159" s="925"/>
      <c r="CU159" s="925"/>
      <c r="CV159" s="921">
        <f t="shared" si="17"/>
        <v>597747.32599961862</v>
      </c>
      <c r="CW159" s="921"/>
      <c r="CX159" s="921"/>
      <c r="CY159" s="921"/>
      <c r="CZ159" s="921"/>
      <c r="DA159" s="921"/>
      <c r="DB159" s="921"/>
      <c r="DC159" s="921"/>
      <c r="DD159" s="921"/>
      <c r="DE159" s="926"/>
    </row>
    <row r="160" spans="1:109" s="3" customFormat="1" ht="23.25" customHeight="1" x14ac:dyDescent="0.2">
      <c r="A160" s="914" t="str">
        <f>+[1]IMP_FAFM!E15</f>
        <v>Policia Primero</v>
      </c>
      <c r="B160" s="915"/>
      <c r="C160" s="915"/>
      <c r="D160" s="915"/>
      <c r="E160" s="915"/>
      <c r="F160" s="915"/>
      <c r="G160" s="915"/>
      <c r="H160" s="915"/>
      <c r="I160" s="915"/>
      <c r="J160" s="915"/>
      <c r="K160" s="915"/>
      <c r="L160" s="915"/>
      <c r="M160" s="915"/>
      <c r="N160" s="915"/>
      <c r="O160" s="916"/>
      <c r="P160" s="917" t="str">
        <f>+[1]IMP_FAFM!F15</f>
        <v>Seguridad Pública</v>
      </c>
      <c r="Q160" s="917"/>
      <c r="R160" s="917"/>
      <c r="S160" s="917"/>
      <c r="T160" s="917"/>
      <c r="U160" s="917"/>
      <c r="V160" s="917"/>
      <c r="W160" s="917"/>
      <c r="X160" s="917"/>
      <c r="Y160" s="917"/>
      <c r="Z160" s="917"/>
      <c r="AA160" s="917"/>
      <c r="AB160" s="917"/>
      <c r="AC160" s="917"/>
      <c r="AD160" s="918">
        <v>2</v>
      </c>
      <c r="AE160" s="918"/>
      <c r="AF160" s="918"/>
      <c r="AG160" s="919">
        <v>1</v>
      </c>
      <c r="AH160" s="919"/>
      <c r="AI160" s="919"/>
      <c r="AJ160" s="919"/>
      <c r="AK160" s="920">
        <f>+[1]IMP_FAFM!AP15</f>
        <v>12719.666799999999</v>
      </c>
      <c r="AL160" s="920"/>
      <c r="AM160" s="920"/>
      <c r="AN160" s="920"/>
      <c r="AO160" s="920"/>
      <c r="AP160" s="920"/>
      <c r="AQ160" s="921">
        <f t="shared" ref="AQ160:AQ167" si="20">AG160*AK160*12</f>
        <v>152636.00159999999</v>
      </c>
      <c r="AR160" s="921"/>
      <c r="AS160" s="921"/>
      <c r="AT160" s="921"/>
      <c r="AU160" s="921"/>
      <c r="AV160" s="921"/>
      <c r="AW160" s="921"/>
      <c r="AX160" s="921"/>
      <c r="AY160" s="922"/>
      <c r="AZ160" s="923"/>
      <c r="BA160" s="923"/>
      <c r="BB160" s="923"/>
      <c r="BC160" s="923"/>
      <c r="BD160" s="923"/>
      <c r="BE160" s="923"/>
      <c r="BF160" s="924"/>
      <c r="BG160" s="925">
        <f t="shared" ref="BG160:BG167" si="21">(((AK160/30.4166)*20)*25%)*AG160</f>
        <v>2090.9087143204697</v>
      </c>
      <c r="BH160" s="925"/>
      <c r="BI160" s="925"/>
      <c r="BJ160" s="925"/>
      <c r="BK160" s="925"/>
      <c r="BL160" s="925"/>
      <c r="BM160" s="925"/>
      <c r="BN160" s="925"/>
      <c r="BO160" s="925">
        <f>((AK160/30.4166)*50)*AG160</f>
        <v>20909.087143204695</v>
      </c>
      <c r="BP160" s="925"/>
      <c r="BQ160" s="925"/>
      <c r="BR160" s="925"/>
      <c r="BS160" s="925"/>
      <c r="BT160" s="925"/>
      <c r="BU160" s="925"/>
      <c r="BV160" s="925"/>
      <c r="BW160" s="925"/>
      <c r="BX160" s="925"/>
      <c r="BY160" s="925"/>
      <c r="BZ160" s="925"/>
      <c r="CA160" s="925"/>
      <c r="CB160" s="925"/>
      <c r="CC160" s="925"/>
      <c r="CD160" s="925"/>
      <c r="CE160" s="925"/>
      <c r="CF160" s="925"/>
      <c r="CG160" s="925"/>
      <c r="CH160" s="925"/>
      <c r="CI160" s="925"/>
      <c r="CJ160" s="925"/>
      <c r="CK160" s="925"/>
      <c r="CL160" s="925"/>
      <c r="CM160" s="925"/>
      <c r="CN160" s="925"/>
      <c r="CO160" s="925"/>
      <c r="CP160" s="925"/>
      <c r="CQ160" s="925"/>
      <c r="CR160" s="925"/>
      <c r="CS160" s="925"/>
      <c r="CT160" s="925"/>
      <c r="CU160" s="925"/>
      <c r="CV160" s="921">
        <f t="shared" ref="CV160:CV167" si="22">SUM(AQ160:CU160)</f>
        <v>175635.99745752517</v>
      </c>
      <c r="CW160" s="921"/>
      <c r="CX160" s="921"/>
      <c r="CY160" s="921"/>
      <c r="CZ160" s="921"/>
      <c r="DA160" s="921"/>
      <c r="DB160" s="921"/>
      <c r="DC160" s="921"/>
      <c r="DD160" s="921"/>
      <c r="DE160" s="926"/>
    </row>
    <row r="161" spans="1:109" s="3" customFormat="1" ht="23.25" customHeight="1" x14ac:dyDescent="0.2">
      <c r="A161" s="914" t="str">
        <f>+[1]IMP_FAFM!E16</f>
        <v>Policía Municipal A</v>
      </c>
      <c r="B161" s="915"/>
      <c r="C161" s="915"/>
      <c r="D161" s="915"/>
      <c r="E161" s="915"/>
      <c r="F161" s="915"/>
      <c r="G161" s="915"/>
      <c r="H161" s="915"/>
      <c r="I161" s="915"/>
      <c r="J161" s="915"/>
      <c r="K161" s="915"/>
      <c r="L161" s="915"/>
      <c r="M161" s="915"/>
      <c r="N161" s="915"/>
      <c r="O161" s="916"/>
      <c r="P161" s="917" t="str">
        <f>+[1]IMP_FAFM!F16</f>
        <v>Seguridad Pública</v>
      </c>
      <c r="Q161" s="917"/>
      <c r="R161" s="917"/>
      <c r="S161" s="917"/>
      <c r="T161" s="917"/>
      <c r="U161" s="917"/>
      <c r="V161" s="917"/>
      <c r="W161" s="917"/>
      <c r="X161" s="917"/>
      <c r="Y161" s="917"/>
      <c r="Z161" s="917"/>
      <c r="AA161" s="917"/>
      <c r="AB161" s="917"/>
      <c r="AC161" s="917"/>
      <c r="AD161" s="918">
        <v>2</v>
      </c>
      <c r="AE161" s="918"/>
      <c r="AF161" s="918"/>
      <c r="AG161" s="919">
        <v>3</v>
      </c>
      <c r="AH161" s="919"/>
      <c r="AI161" s="919"/>
      <c r="AJ161" s="919"/>
      <c r="AK161" s="920">
        <f>+[1]IMP_FAFM!AP16</f>
        <v>9671</v>
      </c>
      <c r="AL161" s="920"/>
      <c r="AM161" s="920"/>
      <c r="AN161" s="920"/>
      <c r="AO161" s="920"/>
      <c r="AP161" s="920"/>
      <c r="AQ161" s="921">
        <f t="shared" si="20"/>
        <v>348156</v>
      </c>
      <c r="AR161" s="921"/>
      <c r="AS161" s="921"/>
      <c r="AT161" s="921"/>
      <c r="AU161" s="921"/>
      <c r="AV161" s="921"/>
      <c r="AW161" s="921"/>
      <c r="AX161" s="921"/>
      <c r="AY161" s="922"/>
      <c r="AZ161" s="923"/>
      <c r="BA161" s="923"/>
      <c r="BB161" s="923"/>
      <c r="BC161" s="923"/>
      <c r="BD161" s="923"/>
      <c r="BE161" s="923"/>
      <c r="BF161" s="924"/>
      <c r="BG161" s="925">
        <f t="shared" si="21"/>
        <v>4769.2707271687168</v>
      </c>
      <c r="BH161" s="925"/>
      <c r="BI161" s="925"/>
      <c r="BJ161" s="925"/>
      <c r="BK161" s="925"/>
      <c r="BL161" s="925"/>
      <c r="BM161" s="925"/>
      <c r="BN161" s="925"/>
      <c r="BO161" s="925">
        <f t="shared" ref="BO161:BO167" si="23">((AK161/30.4166)*50)*AG161</f>
        <v>47692.70727168717</v>
      </c>
      <c r="BP161" s="925"/>
      <c r="BQ161" s="925"/>
      <c r="BR161" s="925"/>
      <c r="BS161" s="925"/>
      <c r="BT161" s="925"/>
      <c r="BU161" s="925"/>
      <c r="BV161" s="925"/>
      <c r="BW161" s="925"/>
      <c r="BX161" s="925"/>
      <c r="BY161" s="925"/>
      <c r="BZ161" s="925"/>
      <c r="CA161" s="925"/>
      <c r="CB161" s="925"/>
      <c r="CC161" s="925"/>
      <c r="CD161" s="925"/>
      <c r="CE161" s="925"/>
      <c r="CF161" s="925"/>
      <c r="CG161" s="925"/>
      <c r="CH161" s="925"/>
      <c r="CI161" s="925"/>
      <c r="CJ161" s="925"/>
      <c r="CK161" s="925"/>
      <c r="CL161" s="925"/>
      <c r="CM161" s="925"/>
      <c r="CN161" s="925"/>
      <c r="CO161" s="925"/>
      <c r="CP161" s="925"/>
      <c r="CQ161" s="925"/>
      <c r="CR161" s="925"/>
      <c r="CS161" s="925"/>
      <c r="CT161" s="925"/>
      <c r="CU161" s="925"/>
      <c r="CV161" s="921">
        <f t="shared" si="22"/>
        <v>400617.97799885587</v>
      </c>
      <c r="CW161" s="921"/>
      <c r="CX161" s="921"/>
      <c r="CY161" s="921"/>
      <c r="CZ161" s="921"/>
      <c r="DA161" s="921"/>
      <c r="DB161" s="921"/>
      <c r="DC161" s="921"/>
      <c r="DD161" s="921"/>
      <c r="DE161" s="926"/>
    </row>
    <row r="162" spans="1:109" s="3" customFormat="1" ht="23.25" customHeight="1" x14ac:dyDescent="0.2">
      <c r="A162" s="914" t="str">
        <f>+[1]IMP_FAFM!E19</f>
        <v>Policía Tercero A</v>
      </c>
      <c r="B162" s="915"/>
      <c r="C162" s="915"/>
      <c r="D162" s="915"/>
      <c r="E162" s="915"/>
      <c r="F162" s="915"/>
      <c r="G162" s="915"/>
      <c r="H162" s="915"/>
      <c r="I162" s="915"/>
      <c r="J162" s="915"/>
      <c r="K162" s="915"/>
      <c r="L162" s="915"/>
      <c r="M162" s="915"/>
      <c r="N162" s="915"/>
      <c r="O162" s="916"/>
      <c r="P162" s="917" t="str">
        <f>+[1]IMP_FAFM!F19</f>
        <v>Seguridad Pública</v>
      </c>
      <c r="Q162" s="917"/>
      <c r="R162" s="917"/>
      <c r="S162" s="917"/>
      <c r="T162" s="917"/>
      <c r="U162" s="917"/>
      <c r="V162" s="917"/>
      <c r="W162" s="917"/>
      <c r="X162" s="917"/>
      <c r="Y162" s="917"/>
      <c r="Z162" s="917"/>
      <c r="AA162" s="917"/>
      <c r="AB162" s="917"/>
      <c r="AC162" s="917"/>
      <c r="AD162" s="918">
        <v>2</v>
      </c>
      <c r="AE162" s="918"/>
      <c r="AF162" s="918"/>
      <c r="AG162" s="919">
        <v>1</v>
      </c>
      <c r="AH162" s="919"/>
      <c r="AI162" s="919"/>
      <c r="AJ162" s="919"/>
      <c r="AK162" s="920">
        <f>+[1]IMP_FAFM!AP19</f>
        <v>10760.166799999999</v>
      </c>
      <c r="AL162" s="920"/>
      <c r="AM162" s="920"/>
      <c r="AN162" s="920"/>
      <c r="AO162" s="920"/>
      <c r="AP162" s="920"/>
      <c r="AQ162" s="921">
        <f t="shared" si="20"/>
        <v>129122.00159999999</v>
      </c>
      <c r="AR162" s="921"/>
      <c r="AS162" s="921"/>
      <c r="AT162" s="921"/>
      <c r="AU162" s="921"/>
      <c r="AV162" s="921"/>
      <c r="AW162" s="921"/>
      <c r="AX162" s="921"/>
      <c r="AY162" s="922"/>
      <c r="AZ162" s="923"/>
      <c r="BA162" s="923"/>
      <c r="BB162" s="923"/>
      <c r="BC162" s="923"/>
      <c r="BD162" s="923"/>
      <c r="BE162" s="923"/>
      <c r="BF162" s="924"/>
      <c r="BG162" s="925">
        <f t="shared" si="21"/>
        <v>1768.7984192842066</v>
      </c>
      <c r="BH162" s="925"/>
      <c r="BI162" s="925"/>
      <c r="BJ162" s="925"/>
      <c r="BK162" s="925"/>
      <c r="BL162" s="925"/>
      <c r="BM162" s="925"/>
      <c r="BN162" s="925"/>
      <c r="BO162" s="925">
        <f t="shared" si="23"/>
        <v>17687.984192842065</v>
      </c>
      <c r="BP162" s="925"/>
      <c r="BQ162" s="925"/>
      <c r="BR162" s="925"/>
      <c r="BS162" s="925"/>
      <c r="BT162" s="925"/>
      <c r="BU162" s="925"/>
      <c r="BV162" s="925"/>
      <c r="BW162" s="925"/>
      <c r="BX162" s="925"/>
      <c r="BY162" s="925"/>
      <c r="BZ162" s="925"/>
      <c r="CA162" s="925"/>
      <c r="CB162" s="925"/>
      <c r="CC162" s="925"/>
      <c r="CD162" s="925"/>
      <c r="CE162" s="925"/>
      <c r="CF162" s="925"/>
      <c r="CG162" s="925"/>
      <c r="CH162" s="925"/>
      <c r="CI162" s="925"/>
      <c r="CJ162" s="925"/>
      <c r="CK162" s="925"/>
      <c r="CL162" s="925"/>
      <c r="CM162" s="925"/>
      <c r="CN162" s="925"/>
      <c r="CO162" s="925"/>
      <c r="CP162" s="925"/>
      <c r="CQ162" s="925"/>
      <c r="CR162" s="925"/>
      <c r="CS162" s="925"/>
      <c r="CT162" s="925"/>
      <c r="CU162" s="925"/>
      <c r="CV162" s="921">
        <f t="shared" si="22"/>
        <v>148578.78421212628</v>
      </c>
      <c r="CW162" s="921"/>
      <c r="CX162" s="921"/>
      <c r="CY162" s="921"/>
      <c r="CZ162" s="921"/>
      <c r="DA162" s="921"/>
      <c r="DB162" s="921"/>
      <c r="DC162" s="921"/>
      <c r="DD162" s="921"/>
      <c r="DE162" s="926"/>
    </row>
    <row r="163" spans="1:109" s="3" customFormat="1" ht="23.25" customHeight="1" x14ac:dyDescent="0.2">
      <c r="A163" s="914" t="str">
        <f>+[1]IMP_FAFM!E20</f>
        <v>Policía Municipal A</v>
      </c>
      <c r="B163" s="915"/>
      <c r="C163" s="915"/>
      <c r="D163" s="915"/>
      <c r="E163" s="915"/>
      <c r="F163" s="915"/>
      <c r="G163" s="915"/>
      <c r="H163" s="915"/>
      <c r="I163" s="915"/>
      <c r="J163" s="915"/>
      <c r="K163" s="915"/>
      <c r="L163" s="915"/>
      <c r="M163" s="915"/>
      <c r="N163" s="915"/>
      <c r="O163" s="916"/>
      <c r="P163" s="917" t="str">
        <f>+[1]IMP_FAFM!F20</f>
        <v>Seguridad Pública</v>
      </c>
      <c r="Q163" s="917"/>
      <c r="R163" s="917"/>
      <c r="S163" s="917"/>
      <c r="T163" s="917"/>
      <c r="U163" s="917"/>
      <c r="V163" s="917"/>
      <c r="W163" s="917"/>
      <c r="X163" s="917"/>
      <c r="Y163" s="917"/>
      <c r="Z163" s="917"/>
      <c r="AA163" s="917"/>
      <c r="AB163" s="917"/>
      <c r="AC163" s="917"/>
      <c r="AD163" s="918">
        <v>2</v>
      </c>
      <c r="AE163" s="918"/>
      <c r="AF163" s="918"/>
      <c r="AG163" s="919">
        <v>4</v>
      </c>
      <c r="AH163" s="919"/>
      <c r="AI163" s="919"/>
      <c r="AJ163" s="919"/>
      <c r="AK163" s="920">
        <f>+[1]IMP_FAFM!AP20</f>
        <v>9671</v>
      </c>
      <c r="AL163" s="920"/>
      <c r="AM163" s="920"/>
      <c r="AN163" s="920"/>
      <c r="AO163" s="920"/>
      <c r="AP163" s="920"/>
      <c r="AQ163" s="921">
        <f t="shared" si="20"/>
        <v>464208</v>
      </c>
      <c r="AR163" s="921"/>
      <c r="AS163" s="921"/>
      <c r="AT163" s="921"/>
      <c r="AU163" s="921"/>
      <c r="AV163" s="921"/>
      <c r="AW163" s="921"/>
      <c r="AX163" s="921"/>
      <c r="AY163" s="922"/>
      <c r="AZ163" s="923"/>
      <c r="BA163" s="923"/>
      <c r="BB163" s="923"/>
      <c r="BC163" s="923"/>
      <c r="BD163" s="923"/>
      <c r="BE163" s="923"/>
      <c r="BF163" s="924"/>
      <c r="BG163" s="925">
        <f t="shared" si="21"/>
        <v>6359.027636224956</v>
      </c>
      <c r="BH163" s="925"/>
      <c r="BI163" s="925"/>
      <c r="BJ163" s="925"/>
      <c r="BK163" s="925"/>
      <c r="BL163" s="925"/>
      <c r="BM163" s="925"/>
      <c r="BN163" s="925"/>
      <c r="BO163" s="925">
        <f t="shared" si="23"/>
        <v>63590.276362249562</v>
      </c>
      <c r="BP163" s="925"/>
      <c r="BQ163" s="925"/>
      <c r="BR163" s="925"/>
      <c r="BS163" s="925"/>
      <c r="BT163" s="925"/>
      <c r="BU163" s="925"/>
      <c r="BV163" s="925"/>
      <c r="BW163" s="925"/>
      <c r="BX163" s="925"/>
      <c r="BY163" s="925"/>
      <c r="BZ163" s="925"/>
      <c r="CA163" s="925"/>
      <c r="CB163" s="925"/>
      <c r="CC163" s="925"/>
      <c r="CD163" s="925"/>
      <c r="CE163" s="925"/>
      <c r="CF163" s="925"/>
      <c r="CG163" s="925"/>
      <c r="CH163" s="925"/>
      <c r="CI163" s="925"/>
      <c r="CJ163" s="925"/>
      <c r="CK163" s="925"/>
      <c r="CL163" s="925"/>
      <c r="CM163" s="925"/>
      <c r="CN163" s="925"/>
      <c r="CO163" s="925"/>
      <c r="CP163" s="925"/>
      <c r="CQ163" s="925"/>
      <c r="CR163" s="925"/>
      <c r="CS163" s="925"/>
      <c r="CT163" s="925"/>
      <c r="CU163" s="925"/>
      <c r="CV163" s="921">
        <f t="shared" si="22"/>
        <v>534157.3039984745</v>
      </c>
      <c r="CW163" s="921"/>
      <c r="CX163" s="921"/>
      <c r="CY163" s="921"/>
      <c r="CZ163" s="921"/>
      <c r="DA163" s="921"/>
      <c r="DB163" s="921"/>
      <c r="DC163" s="921"/>
      <c r="DD163" s="921"/>
      <c r="DE163" s="926"/>
    </row>
    <row r="164" spans="1:109" s="3" customFormat="1" ht="23.25" customHeight="1" x14ac:dyDescent="0.2">
      <c r="A164" s="914" t="str">
        <f>+[1]IMP_FAFM!E24</f>
        <v>Secretaria B</v>
      </c>
      <c r="B164" s="915"/>
      <c r="C164" s="915"/>
      <c r="D164" s="915"/>
      <c r="E164" s="915"/>
      <c r="F164" s="915"/>
      <c r="G164" s="915"/>
      <c r="H164" s="915"/>
      <c r="I164" s="915"/>
      <c r="J164" s="915"/>
      <c r="K164" s="915"/>
      <c r="L164" s="915"/>
      <c r="M164" s="915"/>
      <c r="N164" s="915"/>
      <c r="O164" s="916"/>
      <c r="P164" s="917" t="str">
        <f>+[1]IMP_FAFM!F24</f>
        <v>Seguridad Pública</v>
      </c>
      <c r="Q164" s="917"/>
      <c r="R164" s="917"/>
      <c r="S164" s="917"/>
      <c r="T164" s="917"/>
      <c r="U164" s="917"/>
      <c r="V164" s="917"/>
      <c r="W164" s="917"/>
      <c r="X164" s="917"/>
      <c r="Y164" s="917"/>
      <c r="Z164" s="917"/>
      <c r="AA164" s="917"/>
      <c r="AB164" s="917"/>
      <c r="AC164" s="917"/>
      <c r="AD164" s="918">
        <v>2</v>
      </c>
      <c r="AE164" s="918"/>
      <c r="AF164" s="918"/>
      <c r="AG164" s="919">
        <v>1</v>
      </c>
      <c r="AH164" s="919"/>
      <c r="AI164" s="919"/>
      <c r="AJ164" s="919"/>
      <c r="AK164" s="920">
        <f>+[1]IMP_FAFM!AP24</f>
        <v>9611.1667999999991</v>
      </c>
      <c r="AL164" s="920"/>
      <c r="AM164" s="920"/>
      <c r="AN164" s="920"/>
      <c r="AO164" s="920"/>
      <c r="AP164" s="920"/>
      <c r="AQ164" s="921">
        <f t="shared" si="20"/>
        <v>115334.00159999999</v>
      </c>
      <c r="AR164" s="921"/>
      <c r="AS164" s="921"/>
      <c r="AT164" s="921"/>
      <c r="AU164" s="921"/>
      <c r="AV164" s="921"/>
      <c r="AW164" s="921"/>
      <c r="AX164" s="921"/>
      <c r="AY164" s="922"/>
      <c r="AZ164" s="923"/>
      <c r="BA164" s="923"/>
      <c r="BB164" s="923"/>
      <c r="BC164" s="923"/>
      <c r="BD164" s="923"/>
      <c r="BE164" s="923"/>
      <c r="BF164" s="924"/>
      <c r="BG164" s="925">
        <f t="shared" si="21"/>
        <v>1579.9212929781763</v>
      </c>
      <c r="BH164" s="925"/>
      <c r="BI164" s="925"/>
      <c r="BJ164" s="925"/>
      <c r="BK164" s="925"/>
      <c r="BL164" s="925"/>
      <c r="BM164" s="925"/>
      <c r="BN164" s="925"/>
      <c r="BO164" s="925">
        <f t="shared" si="23"/>
        <v>15799.212929781763</v>
      </c>
      <c r="BP164" s="925"/>
      <c r="BQ164" s="925"/>
      <c r="BR164" s="925"/>
      <c r="BS164" s="925"/>
      <c r="BT164" s="925"/>
      <c r="BU164" s="925"/>
      <c r="BV164" s="925"/>
      <c r="BW164" s="925"/>
      <c r="BX164" s="925"/>
      <c r="BY164" s="925"/>
      <c r="BZ164" s="925"/>
      <c r="CA164" s="925"/>
      <c r="CB164" s="925"/>
      <c r="CC164" s="925"/>
      <c r="CD164" s="925"/>
      <c r="CE164" s="925"/>
      <c r="CF164" s="925"/>
      <c r="CG164" s="925"/>
      <c r="CH164" s="925"/>
      <c r="CI164" s="925"/>
      <c r="CJ164" s="925"/>
      <c r="CK164" s="925"/>
      <c r="CL164" s="925"/>
      <c r="CM164" s="925"/>
      <c r="CN164" s="925"/>
      <c r="CO164" s="925"/>
      <c r="CP164" s="925"/>
      <c r="CQ164" s="925"/>
      <c r="CR164" s="925"/>
      <c r="CS164" s="925"/>
      <c r="CT164" s="925"/>
      <c r="CU164" s="925"/>
      <c r="CV164" s="921">
        <f t="shared" si="22"/>
        <v>132713.13582275994</v>
      </c>
      <c r="CW164" s="921"/>
      <c r="CX164" s="921"/>
      <c r="CY164" s="921"/>
      <c r="CZ164" s="921"/>
      <c r="DA164" s="921"/>
      <c r="DB164" s="921"/>
      <c r="DC164" s="921"/>
      <c r="DD164" s="921"/>
      <c r="DE164" s="926"/>
    </row>
    <row r="165" spans="1:109" s="3" customFormat="1" ht="23.25" customHeight="1" x14ac:dyDescent="0.2">
      <c r="A165" s="914" t="str">
        <f>+[1]IMP_FAFM!E26</f>
        <v>Enc. Protección Civil y Bomberos</v>
      </c>
      <c r="B165" s="915"/>
      <c r="C165" s="915"/>
      <c r="D165" s="915"/>
      <c r="E165" s="915"/>
      <c r="F165" s="915"/>
      <c r="G165" s="915"/>
      <c r="H165" s="915"/>
      <c r="I165" s="915"/>
      <c r="J165" s="915"/>
      <c r="K165" s="915"/>
      <c r="L165" s="915"/>
      <c r="M165" s="915"/>
      <c r="N165" s="915"/>
      <c r="O165" s="916"/>
      <c r="P165" s="917" t="str">
        <f>+[1]IMP_FAFM!F26</f>
        <v>Seguridad Pública</v>
      </c>
      <c r="Q165" s="917"/>
      <c r="R165" s="917"/>
      <c r="S165" s="917"/>
      <c r="T165" s="917"/>
      <c r="U165" s="917"/>
      <c r="V165" s="917"/>
      <c r="W165" s="917"/>
      <c r="X165" s="917"/>
      <c r="Y165" s="917"/>
      <c r="Z165" s="917"/>
      <c r="AA165" s="917"/>
      <c r="AB165" s="917"/>
      <c r="AC165" s="917"/>
      <c r="AD165" s="918">
        <v>2</v>
      </c>
      <c r="AE165" s="918"/>
      <c r="AF165" s="918"/>
      <c r="AG165" s="919">
        <v>1</v>
      </c>
      <c r="AH165" s="919"/>
      <c r="AI165" s="919"/>
      <c r="AJ165" s="919"/>
      <c r="AK165" s="920">
        <f>+[1]IMP_FAFM!AP26</f>
        <v>9119.5375000000004</v>
      </c>
      <c r="AL165" s="920"/>
      <c r="AM165" s="920"/>
      <c r="AN165" s="920"/>
      <c r="AO165" s="920"/>
      <c r="AP165" s="920"/>
      <c r="AQ165" s="921">
        <f t="shared" si="20"/>
        <v>109434.45000000001</v>
      </c>
      <c r="AR165" s="921"/>
      <c r="AS165" s="921"/>
      <c r="AT165" s="921"/>
      <c r="AU165" s="921"/>
      <c r="AV165" s="921"/>
      <c r="AW165" s="921"/>
      <c r="AX165" s="921"/>
      <c r="AY165" s="922"/>
      <c r="AZ165" s="923"/>
      <c r="BA165" s="923"/>
      <c r="BB165" s="923"/>
      <c r="BC165" s="923"/>
      <c r="BD165" s="923"/>
      <c r="BE165" s="923"/>
      <c r="BF165" s="924"/>
      <c r="BG165" s="925">
        <f t="shared" si="21"/>
        <v>1499.105340504856</v>
      </c>
      <c r="BH165" s="925"/>
      <c r="BI165" s="925"/>
      <c r="BJ165" s="925"/>
      <c r="BK165" s="925"/>
      <c r="BL165" s="925"/>
      <c r="BM165" s="925"/>
      <c r="BN165" s="925"/>
      <c r="BO165" s="925">
        <f t="shared" si="23"/>
        <v>14991.05340504856</v>
      </c>
      <c r="BP165" s="925"/>
      <c r="BQ165" s="925"/>
      <c r="BR165" s="925"/>
      <c r="BS165" s="925"/>
      <c r="BT165" s="925"/>
      <c r="BU165" s="925"/>
      <c r="BV165" s="925"/>
      <c r="BW165" s="925"/>
      <c r="BX165" s="925"/>
      <c r="BY165" s="925"/>
      <c r="BZ165" s="925"/>
      <c r="CA165" s="925"/>
      <c r="CB165" s="925"/>
      <c r="CC165" s="925"/>
      <c r="CD165" s="925"/>
      <c r="CE165" s="925"/>
      <c r="CF165" s="925"/>
      <c r="CG165" s="925"/>
      <c r="CH165" s="925"/>
      <c r="CI165" s="925"/>
      <c r="CJ165" s="925"/>
      <c r="CK165" s="925"/>
      <c r="CL165" s="925"/>
      <c r="CM165" s="925"/>
      <c r="CN165" s="925"/>
      <c r="CO165" s="925"/>
      <c r="CP165" s="925"/>
      <c r="CQ165" s="925"/>
      <c r="CR165" s="925"/>
      <c r="CS165" s="925"/>
      <c r="CT165" s="925"/>
      <c r="CU165" s="925"/>
      <c r="CV165" s="921">
        <f t="shared" si="22"/>
        <v>125924.60874555343</v>
      </c>
      <c r="CW165" s="921"/>
      <c r="CX165" s="921"/>
      <c r="CY165" s="921"/>
      <c r="CZ165" s="921"/>
      <c r="DA165" s="921"/>
      <c r="DB165" s="921"/>
      <c r="DC165" s="921"/>
      <c r="DD165" s="921"/>
      <c r="DE165" s="926"/>
    </row>
    <row r="166" spans="1:109" s="3" customFormat="1" ht="23.25" customHeight="1" x14ac:dyDescent="0.2">
      <c r="A166" s="914" t="str">
        <f>+[1]IMP_FAFM!E27</f>
        <v>Auxiliar Operativo</v>
      </c>
      <c r="B166" s="915"/>
      <c r="C166" s="915"/>
      <c r="D166" s="915"/>
      <c r="E166" s="915"/>
      <c r="F166" s="915"/>
      <c r="G166" s="915"/>
      <c r="H166" s="915"/>
      <c r="I166" s="915"/>
      <c r="J166" s="915"/>
      <c r="K166" s="915"/>
      <c r="L166" s="915"/>
      <c r="M166" s="915"/>
      <c r="N166" s="915"/>
      <c r="O166" s="916"/>
      <c r="P166" s="917" t="str">
        <f>+[1]IMP_FAFM!F27</f>
        <v>Seguridad Pública</v>
      </c>
      <c r="Q166" s="917"/>
      <c r="R166" s="917"/>
      <c r="S166" s="917"/>
      <c r="T166" s="917"/>
      <c r="U166" s="917"/>
      <c r="V166" s="917"/>
      <c r="W166" s="917"/>
      <c r="X166" s="917"/>
      <c r="Y166" s="917"/>
      <c r="Z166" s="917"/>
      <c r="AA166" s="917"/>
      <c r="AB166" s="917"/>
      <c r="AC166" s="917"/>
      <c r="AD166" s="918">
        <v>2</v>
      </c>
      <c r="AE166" s="918"/>
      <c r="AF166" s="918"/>
      <c r="AG166" s="919">
        <v>1</v>
      </c>
      <c r="AH166" s="919"/>
      <c r="AI166" s="919"/>
      <c r="AJ166" s="919"/>
      <c r="AK166" s="920">
        <f>+[1]IMP_FAFM!AP27</f>
        <v>8242.1840000000011</v>
      </c>
      <c r="AL166" s="920"/>
      <c r="AM166" s="920"/>
      <c r="AN166" s="920"/>
      <c r="AO166" s="920"/>
      <c r="AP166" s="920"/>
      <c r="AQ166" s="921">
        <f t="shared" si="20"/>
        <v>98906.208000000013</v>
      </c>
      <c r="AR166" s="921"/>
      <c r="AS166" s="921"/>
      <c r="AT166" s="921"/>
      <c r="AU166" s="921"/>
      <c r="AV166" s="921"/>
      <c r="AW166" s="921"/>
      <c r="AX166" s="921"/>
      <c r="AY166" s="922"/>
      <c r="AZ166" s="923"/>
      <c r="BA166" s="923"/>
      <c r="BB166" s="923"/>
      <c r="BC166" s="923"/>
      <c r="BD166" s="923"/>
      <c r="BE166" s="923"/>
      <c r="BF166" s="924"/>
      <c r="BG166" s="925">
        <f t="shared" si="21"/>
        <v>1354.8825312493839</v>
      </c>
      <c r="BH166" s="925"/>
      <c r="BI166" s="925"/>
      <c r="BJ166" s="925"/>
      <c r="BK166" s="925"/>
      <c r="BL166" s="925"/>
      <c r="BM166" s="925"/>
      <c r="BN166" s="925"/>
      <c r="BO166" s="925">
        <f t="shared" si="23"/>
        <v>13548.825312493838</v>
      </c>
      <c r="BP166" s="925"/>
      <c r="BQ166" s="925"/>
      <c r="BR166" s="925"/>
      <c r="BS166" s="925"/>
      <c r="BT166" s="925"/>
      <c r="BU166" s="925"/>
      <c r="BV166" s="925"/>
      <c r="BW166" s="925"/>
      <c r="BX166" s="925"/>
      <c r="BY166" s="925"/>
      <c r="BZ166" s="925"/>
      <c r="CA166" s="925"/>
      <c r="CB166" s="925"/>
      <c r="CC166" s="925"/>
      <c r="CD166" s="925"/>
      <c r="CE166" s="925"/>
      <c r="CF166" s="925"/>
      <c r="CG166" s="925"/>
      <c r="CH166" s="925"/>
      <c r="CI166" s="925"/>
      <c r="CJ166" s="925"/>
      <c r="CK166" s="925"/>
      <c r="CL166" s="925"/>
      <c r="CM166" s="925"/>
      <c r="CN166" s="925"/>
      <c r="CO166" s="925"/>
      <c r="CP166" s="925"/>
      <c r="CQ166" s="925"/>
      <c r="CR166" s="925"/>
      <c r="CS166" s="925"/>
      <c r="CT166" s="925"/>
      <c r="CU166" s="925"/>
      <c r="CV166" s="921">
        <f t="shared" si="22"/>
        <v>113809.91584374323</v>
      </c>
      <c r="CW166" s="921"/>
      <c r="CX166" s="921"/>
      <c r="CY166" s="921"/>
      <c r="CZ166" s="921"/>
      <c r="DA166" s="921"/>
      <c r="DB166" s="921"/>
      <c r="DC166" s="921"/>
      <c r="DD166" s="921"/>
      <c r="DE166" s="926"/>
    </row>
    <row r="167" spans="1:109" s="3" customFormat="1" ht="23.25" customHeight="1" x14ac:dyDescent="0.2">
      <c r="A167" s="914" t="str">
        <f>+[1]IMP_FAFM!E28</f>
        <v>Agente Protección Civil</v>
      </c>
      <c r="B167" s="915"/>
      <c r="C167" s="915"/>
      <c r="D167" s="915"/>
      <c r="E167" s="915"/>
      <c r="F167" s="915"/>
      <c r="G167" s="915"/>
      <c r="H167" s="915"/>
      <c r="I167" s="915"/>
      <c r="J167" s="915"/>
      <c r="K167" s="915"/>
      <c r="L167" s="915"/>
      <c r="M167" s="915"/>
      <c r="N167" s="915"/>
      <c r="O167" s="916"/>
      <c r="P167" s="917" t="str">
        <f>+[1]IMP_FAFM!F28</f>
        <v>Seguridad Pública</v>
      </c>
      <c r="Q167" s="917"/>
      <c r="R167" s="917"/>
      <c r="S167" s="917"/>
      <c r="T167" s="917"/>
      <c r="U167" s="917"/>
      <c r="V167" s="917"/>
      <c r="W167" s="917"/>
      <c r="X167" s="917"/>
      <c r="Y167" s="917"/>
      <c r="Z167" s="917"/>
      <c r="AA167" s="917"/>
      <c r="AB167" s="917"/>
      <c r="AC167" s="917"/>
      <c r="AD167" s="918">
        <v>2</v>
      </c>
      <c r="AE167" s="918"/>
      <c r="AF167" s="918"/>
      <c r="AG167" s="919">
        <v>2</v>
      </c>
      <c r="AH167" s="919"/>
      <c r="AI167" s="919"/>
      <c r="AJ167" s="919"/>
      <c r="AK167" s="920">
        <f>+[1]IMP_FAFM!AP28</f>
        <v>9671</v>
      </c>
      <c r="AL167" s="920"/>
      <c r="AM167" s="920"/>
      <c r="AN167" s="920"/>
      <c r="AO167" s="920"/>
      <c r="AP167" s="920"/>
      <c r="AQ167" s="921">
        <f t="shared" si="20"/>
        <v>232104</v>
      </c>
      <c r="AR167" s="921"/>
      <c r="AS167" s="921"/>
      <c r="AT167" s="921"/>
      <c r="AU167" s="921"/>
      <c r="AV167" s="921"/>
      <c r="AW167" s="921"/>
      <c r="AX167" s="921"/>
      <c r="AY167" s="922"/>
      <c r="AZ167" s="923"/>
      <c r="BA167" s="923"/>
      <c r="BB167" s="923"/>
      <c r="BC167" s="923"/>
      <c r="BD167" s="923"/>
      <c r="BE167" s="923"/>
      <c r="BF167" s="924"/>
      <c r="BG167" s="925">
        <f t="shared" si="21"/>
        <v>3179.513818112478</v>
      </c>
      <c r="BH167" s="925"/>
      <c r="BI167" s="925"/>
      <c r="BJ167" s="925"/>
      <c r="BK167" s="925"/>
      <c r="BL167" s="925"/>
      <c r="BM167" s="925"/>
      <c r="BN167" s="925"/>
      <c r="BO167" s="925">
        <f t="shared" si="23"/>
        <v>31795.138181124781</v>
      </c>
      <c r="BP167" s="925"/>
      <c r="BQ167" s="925"/>
      <c r="BR167" s="925"/>
      <c r="BS167" s="925"/>
      <c r="BT167" s="925"/>
      <c r="BU167" s="925"/>
      <c r="BV167" s="925"/>
      <c r="BW167" s="925"/>
      <c r="BX167" s="925"/>
      <c r="BY167" s="925"/>
      <c r="BZ167" s="925"/>
      <c r="CA167" s="925"/>
      <c r="CB167" s="925"/>
      <c r="CC167" s="925"/>
      <c r="CD167" s="925"/>
      <c r="CE167" s="925"/>
      <c r="CF167" s="925"/>
      <c r="CG167" s="925"/>
      <c r="CH167" s="925"/>
      <c r="CI167" s="925"/>
      <c r="CJ167" s="925"/>
      <c r="CK167" s="925"/>
      <c r="CL167" s="925"/>
      <c r="CM167" s="925"/>
      <c r="CN167" s="925"/>
      <c r="CO167" s="925"/>
      <c r="CP167" s="925"/>
      <c r="CQ167" s="925"/>
      <c r="CR167" s="925"/>
      <c r="CS167" s="925"/>
      <c r="CT167" s="925"/>
      <c r="CU167" s="925"/>
      <c r="CV167" s="921">
        <f t="shared" si="22"/>
        <v>267078.65199923725</v>
      </c>
      <c r="CW167" s="921"/>
      <c r="CX167" s="921"/>
      <c r="CY167" s="921"/>
      <c r="CZ167" s="921"/>
      <c r="DA167" s="921"/>
      <c r="DB167" s="921"/>
      <c r="DC167" s="921"/>
      <c r="DD167" s="921"/>
      <c r="DE167" s="926"/>
    </row>
    <row r="168" spans="1:109" s="3" customFormat="1" ht="23.25" customHeight="1" x14ac:dyDescent="0.2">
      <c r="A168" s="914" t="str">
        <f>+[1]IMP_FAFM!E30</f>
        <v>Sub-Director Prot. Civil</v>
      </c>
      <c r="B168" s="915"/>
      <c r="C168" s="915"/>
      <c r="D168" s="915"/>
      <c r="E168" s="915"/>
      <c r="F168" s="915"/>
      <c r="G168" s="915"/>
      <c r="H168" s="915"/>
      <c r="I168" s="915"/>
      <c r="J168" s="915"/>
      <c r="K168" s="915"/>
      <c r="L168" s="915"/>
      <c r="M168" s="915"/>
      <c r="N168" s="915"/>
      <c r="O168" s="916"/>
      <c r="P168" s="917" t="str">
        <f>+[1]IMP_FAFM!F30</f>
        <v>Seguridad Pública</v>
      </c>
      <c r="Q168" s="917"/>
      <c r="R168" s="917"/>
      <c r="S168" s="917"/>
      <c r="T168" s="917"/>
      <c r="U168" s="917"/>
      <c r="V168" s="917"/>
      <c r="W168" s="917"/>
      <c r="X168" s="917"/>
      <c r="Y168" s="917"/>
      <c r="Z168" s="917"/>
      <c r="AA168" s="917"/>
      <c r="AB168" s="917"/>
      <c r="AC168" s="917"/>
      <c r="AD168" s="918">
        <v>2</v>
      </c>
      <c r="AE168" s="918"/>
      <c r="AF168" s="918"/>
      <c r="AG168" s="919">
        <v>1</v>
      </c>
      <c r="AH168" s="919"/>
      <c r="AI168" s="919"/>
      <c r="AJ168" s="919"/>
      <c r="AK168" s="920">
        <f>+[1]IMP_FAFM!AP30</f>
        <v>10178.25</v>
      </c>
      <c r="AL168" s="920"/>
      <c r="AM168" s="920"/>
      <c r="AN168" s="920"/>
      <c r="AO168" s="920"/>
      <c r="AP168" s="920"/>
      <c r="AQ168" s="921">
        <f t="shared" ref="AQ168" si="24">AG168*AK168*12</f>
        <v>122139</v>
      </c>
      <c r="AR168" s="921"/>
      <c r="AS168" s="921"/>
      <c r="AT168" s="921"/>
      <c r="AU168" s="921"/>
      <c r="AV168" s="921"/>
      <c r="AW168" s="921"/>
      <c r="AX168" s="921"/>
      <c r="AY168" s="922"/>
      <c r="AZ168" s="923"/>
      <c r="BA168" s="923"/>
      <c r="BB168" s="923"/>
      <c r="BC168" s="923"/>
      <c r="BD168" s="923"/>
      <c r="BE168" s="923"/>
      <c r="BF168" s="924"/>
      <c r="BG168" s="925">
        <f t="shared" ref="BG168" si="25">(((AK168/30.4166)*20)*25%)*AG168</f>
        <v>1673.1406534589667</v>
      </c>
      <c r="BH168" s="925"/>
      <c r="BI168" s="925"/>
      <c r="BJ168" s="925"/>
      <c r="BK168" s="925"/>
      <c r="BL168" s="925"/>
      <c r="BM168" s="925"/>
      <c r="BN168" s="925"/>
      <c r="BO168" s="925">
        <f t="shared" ref="BO168" si="26">((AK168/30.4166)*50)*AG168</f>
        <v>16731.406534589667</v>
      </c>
      <c r="BP168" s="925"/>
      <c r="BQ168" s="925"/>
      <c r="BR168" s="925"/>
      <c r="BS168" s="925"/>
      <c r="BT168" s="925"/>
      <c r="BU168" s="925"/>
      <c r="BV168" s="925"/>
      <c r="BW168" s="925"/>
      <c r="BX168" s="925"/>
      <c r="BY168" s="925"/>
      <c r="BZ168" s="925"/>
      <c r="CA168" s="925"/>
      <c r="CB168" s="925"/>
      <c r="CC168" s="925"/>
      <c r="CD168" s="925"/>
      <c r="CE168" s="925"/>
      <c r="CF168" s="925"/>
      <c r="CG168" s="925"/>
      <c r="CH168" s="925"/>
      <c r="CI168" s="925"/>
      <c r="CJ168" s="925"/>
      <c r="CK168" s="925"/>
      <c r="CL168" s="925"/>
      <c r="CM168" s="925"/>
      <c r="CN168" s="925"/>
      <c r="CO168" s="925"/>
      <c r="CP168" s="925"/>
      <c r="CQ168" s="925"/>
      <c r="CR168" s="925"/>
      <c r="CS168" s="925"/>
      <c r="CT168" s="925"/>
      <c r="CU168" s="925"/>
      <c r="CV168" s="921">
        <f t="shared" ref="CV168" si="27">SUM(AQ168:CU168)</f>
        <v>140543.54718804863</v>
      </c>
      <c r="CW168" s="921"/>
      <c r="CX168" s="921"/>
      <c r="CY168" s="921"/>
      <c r="CZ168" s="921"/>
      <c r="DA168" s="921"/>
      <c r="DB168" s="921"/>
      <c r="DC168" s="921"/>
      <c r="DD168" s="921"/>
      <c r="DE168" s="926"/>
    </row>
    <row r="169" spans="1:109" s="3" customFormat="1" ht="23.25" customHeight="1" x14ac:dyDescent="0.2">
      <c r="A169" s="914" t="str">
        <f>+[1]IMP_FAFM!E31</f>
        <v>Jefe Tránsito Municipal</v>
      </c>
      <c r="B169" s="915"/>
      <c r="C169" s="915"/>
      <c r="D169" s="915"/>
      <c r="E169" s="915"/>
      <c r="F169" s="915"/>
      <c r="G169" s="915"/>
      <c r="H169" s="915"/>
      <c r="I169" s="915"/>
      <c r="J169" s="915"/>
      <c r="K169" s="915"/>
      <c r="L169" s="915"/>
      <c r="M169" s="915"/>
      <c r="N169" s="915"/>
      <c r="O169" s="916"/>
      <c r="P169" s="917" t="str">
        <f>+[1]IMP_FAFM!F31</f>
        <v>Seguridad Pública</v>
      </c>
      <c r="Q169" s="917"/>
      <c r="R169" s="917"/>
      <c r="S169" s="917"/>
      <c r="T169" s="917"/>
      <c r="U169" s="917"/>
      <c r="V169" s="917"/>
      <c r="W169" s="917"/>
      <c r="X169" s="917"/>
      <c r="Y169" s="917"/>
      <c r="Z169" s="917"/>
      <c r="AA169" s="917"/>
      <c r="AB169" s="917"/>
      <c r="AC169" s="917"/>
      <c r="AD169" s="918">
        <v>2</v>
      </c>
      <c r="AE169" s="918"/>
      <c r="AF169" s="918"/>
      <c r="AG169" s="919">
        <v>1</v>
      </c>
      <c r="AH169" s="919"/>
      <c r="AI169" s="919"/>
      <c r="AJ169" s="919"/>
      <c r="AK169" s="920">
        <f>+[1]IMP_FAFM!AP31</f>
        <v>12826.916800000001</v>
      </c>
      <c r="AL169" s="920"/>
      <c r="AM169" s="920"/>
      <c r="AN169" s="920"/>
      <c r="AO169" s="920"/>
      <c r="AP169" s="920"/>
      <c r="AQ169" s="921">
        <f t="shared" ref="AQ169" si="28">AG169*AK169*12</f>
        <v>153923.00160000002</v>
      </c>
      <c r="AR169" s="921"/>
      <c r="AS169" s="921"/>
      <c r="AT169" s="921"/>
      <c r="AU169" s="921"/>
      <c r="AV169" s="921"/>
      <c r="AW169" s="921"/>
      <c r="AX169" s="921"/>
      <c r="AY169" s="922"/>
      <c r="AZ169" s="923"/>
      <c r="BA169" s="923"/>
      <c r="BB169" s="923"/>
      <c r="BC169" s="923"/>
      <c r="BD169" s="923"/>
      <c r="BE169" s="923"/>
      <c r="BF169" s="924"/>
      <c r="BG169" s="925">
        <f t="shared" ref="BG169" si="29">(((AK169/30.4166)*20)*25%)*AG169</f>
        <v>2108.5388899482523</v>
      </c>
      <c r="BH169" s="925"/>
      <c r="BI169" s="925"/>
      <c r="BJ169" s="925"/>
      <c r="BK169" s="925"/>
      <c r="BL169" s="925"/>
      <c r="BM169" s="925"/>
      <c r="BN169" s="925"/>
      <c r="BO169" s="925">
        <f t="shared" ref="BO169" si="30">((AK169/30.4166)*50)*AG169</f>
        <v>21085.388899482521</v>
      </c>
      <c r="BP169" s="925"/>
      <c r="BQ169" s="925"/>
      <c r="BR169" s="925"/>
      <c r="BS169" s="925"/>
      <c r="BT169" s="925"/>
      <c r="BU169" s="925"/>
      <c r="BV169" s="925"/>
      <c r="BW169" s="925"/>
      <c r="BX169" s="925"/>
      <c r="BY169" s="925"/>
      <c r="BZ169" s="925"/>
      <c r="CA169" s="925"/>
      <c r="CB169" s="925"/>
      <c r="CC169" s="925"/>
      <c r="CD169" s="925"/>
      <c r="CE169" s="925"/>
      <c r="CF169" s="925"/>
      <c r="CG169" s="925"/>
      <c r="CH169" s="925"/>
      <c r="CI169" s="925"/>
      <c r="CJ169" s="925"/>
      <c r="CK169" s="925"/>
      <c r="CL169" s="925"/>
      <c r="CM169" s="925"/>
      <c r="CN169" s="925"/>
      <c r="CO169" s="925"/>
      <c r="CP169" s="925"/>
      <c r="CQ169" s="925"/>
      <c r="CR169" s="925"/>
      <c r="CS169" s="925"/>
      <c r="CT169" s="925"/>
      <c r="CU169" s="925"/>
      <c r="CV169" s="921">
        <f t="shared" ref="CV169" si="31">SUM(AQ169:CU169)</f>
        <v>177116.92938943079</v>
      </c>
      <c r="CW169" s="921"/>
      <c r="CX169" s="921"/>
      <c r="CY169" s="921"/>
      <c r="CZ169" s="921"/>
      <c r="DA169" s="921"/>
      <c r="DB169" s="921"/>
      <c r="DC169" s="921"/>
      <c r="DD169" s="921"/>
      <c r="DE169" s="926"/>
    </row>
    <row r="170" spans="1:109" s="3" customFormat="1" ht="23.25" customHeight="1" x14ac:dyDescent="0.2">
      <c r="A170" s="914" t="str">
        <f>+[1]IMP_FAFM!E32</f>
        <v>Policía Tránsito Municipal</v>
      </c>
      <c r="B170" s="915"/>
      <c r="C170" s="915"/>
      <c r="D170" s="915"/>
      <c r="E170" s="915"/>
      <c r="F170" s="915"/>
      <c r="G170" s="915"/>
      <c r="H170" s="915"/>
      <c r="I170" s="915"/>
      <c r="J170" s="915"/>
      <c r="K170" s="915"/>
      <c r="L170" s="915"/>
      <c r="M170" s="915"/>
      <c r="N170" s="915"/>
      <c r="O170" s="916"/>
      <c r="P170" s="917" t="str">
        <f>+[1]IMP_FAFM!F32</f>
        <v>Seguridad Pública</v>
      </c>
      <c r="Q170" s="917"/>
      <c r="R170" s="917"/>
      <c r="S170" s="917"/>
      <c r="T170" s="917"/>
      <c r="U170" s="917"/>
      <c r="V170" s="917"/>
      <c r="W170" s="917"/>
      <c r="X170" s="917"/>
      <c r="Y170" s="917"/>
      <c r="Z170" s="917"/>
      <c r="AA170" s="917"/>
      <c r="AB170" s="917"/>
      <c r="AC170" s="917"/>
      <c r="AD170" s="918">
        <v>2</v>
      </c>
      <c r="AE170" s="918"/>
      <c r="AF170" s="918"/>
      <c r="AG170" s="919">
        <v>2</v>
      </c>
      <c r="AH170" s="919"/>
      <c r="AI170" s="919"/>
      <c r="AJ170" s="919"/>
      <c r="AK170" s="920">
        <f>+[1]IMP_FAFM!AP32</f>
        <v>7012.25</v>
      </c>
      <c r="AL170" s="920"/>
      <c r="AM170" s="920"/>
      <c r="AN170" s="920"/>
      <c r="AO170" s="920"/>
      <c r="AP170" s="920"/>
      <c r="AQ170" s="921">
        <f t="shared" ref="AQ170" si="32">AG170*AK170*12</f>
        <v>168294</v>
      </c>
      <c r="AR170" s="921"/>
      <c r="AS170" s="921"/>
      <c r="AT170" s="921"/>
      <c r="AU170" s="921"/>
      <c r="AV170" s="921"/>
      <c r="AW170" s="921"/>
      <c r="AX170" s="921"/>
      <c r="AY170" s="922"/>
      <c r="AZ170" s="923"/>
      <c r="BA170" s="923"/>
      <c r="BB170" s="923"/>
      <c r="BC170" s="923"/>
      <c r="BD170" s="923"/>
      <c r="BE170" s="923"/>
      <c r="BF170" s="924"/>
      <c r="BG170" s="925">
        <f t="shared" ref="BG170" si="33">(((AK170/30.4166)*20)*25%)*AG170</f>
        <v>2305.4023132105494</v>
      </c>
      <c r="BH170" s="925"/>
      <c r="BI170" s="925"/>
      <c r="BJ170" s="925"/>
      <c r="BK170" s="925"/>
      <c r="BL170" s="925"/>
      <c r="BM170" s="925"/>
      <c r="BN170" s="925"/>
      <c r="BO170" s="925">
        <f t="shared" ref="BO170" si="34">((AK170/30.4166)*50)*AG170</f>
        <v>23054.023132105496</v>
      </c>
      <c r="BP170" s="925"/>
      <c r="BQ170" s="925"/>
      <c r="BR170" s="925"/>
      <c r="BS170" s="925"/>
      <c r="BT170" s="925"/>
      <c r="BU170" s="925"/>
      <c r="BV170" s="925"/>
      <c r="BW170" s="925"/>
      <c r="BX170" s="925"/>
      <c r="BY170" s="925"/>
      <c r="BZ170" s="925"/>
      <c r="CA170" s="925"/>
      <c r="CB170" s="925"/>
      <c r="CC170" s="925"/>
      <c r="CD170" s="925"/>
      <c r="CE170" s="925"/>
      <c r="CF170" s="925"/>
      <c r="CG170" s="925"/>
      <c r="CH170" s="925"/>
      <c r="CI170" s="925"/>
      <c r="CJ170" s="925"/>
      <c r="CK170" s="925"/>
      <c r="CL170" s="925"/>
      <c r="CM170" s="925"/>
      <c r="CN170" s="925"/>
      <c r="CO170" s="925"/>
      <c r="CP170" s="925"/>
      <c r="CQ170" s="925"/>
      <c r="CR170" s="925"/>
      <c r="CS170" s="925"/>
      <c r="CT170" s="925"/>
      <c r="CU170" s="925"/>
      <c r="CV170" s="921">
        <f t="shared" ref="CV170" si="35">SUM(AQ170:CU170)</f>
        <v>193653.42544531604</v>
      </c>
      <c r="CW170" s="921"/>
      <c r="CX170" s="921"/>
      <c r="CY170" s="921"/>
      <c r="CZ170" s="921"/>
      <c r="DA170" s="921"/>
      <c r="DB170" s="921"/>
      <c r="DC170" s="921"/>
      <c r="DD170" s="921"/>
      <c r="DE170" s="926"/>
    </row>
    <row r="171" spans="1:109" s="3" customFormat="1" ht="23.25" customHeight="1" x14ac:dyDescent="0.2">
      <c r="A171" s="914" t="str">
        <f>+[1]IMP_FAFM!E34</f>
        <v>Policía Tránsito Municipal</v>
      </c>
      <c r="B171" s="915"/>
      <c r="C171" s="915"/>
      <c r="D171" s="915"/>
      <c r="E171" s="915"/>
      <c r="F171" s="915"/>
      <c r="G171" s="915"/>
      <c r="H171" s="915"/>
      <c r="I171" s="915"/>
      <c r="J171" s="915"/>
      <c r="K171" s="915"/>
      <c r="L171" s="915"/>
      <c r="M171" s="915"/>
      <c r="N171" s="915"/>
      <c r="O171" s="916"/>
      <c r="P171" s="917" t="str">
        <f>+[1]IMP_FAFM!F34</f>
        <v>Seguridad Pública</v>
      </c>
      <c r="Q171" s="917"/>
      <c r="R171" s="917"/>
      <c r="S171" s="917"/>
      <c r="T171" s="917"/>
      <c r="U171" s="917"/>
      <c r="V171" s="917"/>
      <c r="W171" s="917"/>
      <c r="X171" s="917"/>
      <c r="Y171" s="917"/>
      <c r="Z171" s="917"/>
      <c r="AA171" s="917"/>
      <c r="AB171" s="917"/>
      <c r="AC171" s="917"/>
      <c r="AD171" s="918">
        <v>2</v>
      </c>
      <c r="AE171" s="918"/>
      <c r="AF171" s="918"/>
      <c r="AG171" s="919">
        <v>1</v>
      </c>
      <c r="AH171" s="919"/>
      <c r="AI171" s="919"/>
      <c r="AJ171" s="919"/>
      <c r="AK171" s="920">
        <f>+[1]IMP_FAFM!AP34</f>
        <v>7369.25</v>
      </c>
      <c r="AL171" s="920"/>
      <c r="AM171" s="920"/>
      <c r="AN171" s="920"/>
      <c r="AO171" s="920"/>
      <c r="AP171" s="920"/>
      <c r="AQ171" s="921">
        <f t="shared" ref="AQ171" si="36">AG171*AK171*12</f>
        <v>88431</v>
      </c>
      <c r="AR171" s="921"/>
      <c r="AS171" s="921"/>
      <c r="AT171" s="921"/>
      <c r="AU171" s="921"/>
      <c r="AV171" s="921"/>
      <c r="AW171" s="921"/>
      <c r="AX171" s="921"/>
      <c r="AY171" s="922"/>
      <c r="AZ171" s="923"/>
      <c r="BA171" s="923"/>
      <c r="BB171" s="923"/>
      <c r="BC171" s="923"/>
      <c r="BD171" s="923"/>
      <c r="BE171" s="923"/>
      <c r="BF171" s="924"/>
      <c r="BG171" s="925">
        <f t="shared" ref="BG171" si="37">(((AK171/30.4166)*20)*25%)*AG171</f>
        <v>1211.3862167369134</v>
      </c>
      <c r="BH171" s="925"/>
      <c r="BI171" s="925"/>
      <c r="BJ171" s="925"/>
      <c r="BK171" s="925"/>
      <c r="BL171" s="925"/>
      <c r="BM171" s="925"/>
      <c r="BN171" s="925"/>
      <c r="BO171" s="925">
        <f t="shared" ref="BO171" si="38">((AK171/30.4166)*50)*AG171</f>
        <v>12113.862167369134</v>
      </c>
      <c r="BP171" s="925"/>
      <c r="BQ171" s="925"/>
      <c r="BR171" s="925"/>
      <c r="BS171" s="925"/>
      <c r="BT171" s="925"/>
      <c r="BU171" s="925"/>
      <c r="BV171" s="925"/>
      <c r="BW171" s="925"/>
      <c r="BX171" s="925"/>
      <c r="BY171" s="925"/>
      <c r="BZ171" s="925"/>
      <c r="CA171" s="925"/>
      <c r="CB171" s="925"/>
      <c r="CC171" s="925"/>
      <c r="CD171" s="925"/>
      <c r="CE171" s="925"/>
      <c r="CF171" s="925"/>
      <c r="CG171" s="925"/>
      <c r="CH171" s="925"/>
      <c r="CI171" s="925"/>
      <c r="CJ171" s="925"/>
      <c r="CK171" s="925"/>
      <c r="CL171" s="925"/>
      <c r="CM171" s="925"/>
      <c r="CN171" s="925"/>
      <c r="CO171" s="925"/>
      <c r="CP171" s="925"/>
      <c r="CQ171" s="925"/>
      <c r="CR171" s="925"/>
      <c r="CS171" s="925"/>
      <c r="CT171" s="925"/>
      <c r="CU171" s="925"/>
      <c r="CV171" s="921">
        <f t="shared" ref="CV171" si="39">SUM(AQ171:CU171)</f>
        <v>101756.24838410605</v>
      </c>
      <c r="CW171" s="921"/>
      <c r="CX171" s="921"/>
      <c r="CY171" s="921"/>
      <c r="CZ171" s="921"/>
      <c r="DA171" s="921"/>
      <c r="DB171" s="921"/>
      <c r="DC171" s="921"/>
      <c r="DD171" s="921"/>
      <c r="DE171" s="926"/>
    </row>
    <row r="172" spans="1:109" s="3" customFormat="1" ht="23.25" customHeight="1" x14ac:dyDescent="0.2">
      <c r="A172" s="914" t="str">
        <f>+[1]IMP_FAFM!E35</f>
        <v>Policía Tránsito Municipal</v>
      </c>
      <c r="B172" s="915"/>
      <c r="C172" s="915"/>
      <c r="D172" s="915"/>
      <c r="E172" s="915"/>
      <c r="F172" s="915"/>
      <c r="G172" s="915"/>
      <c r="H172" s="915"/>
      <c r="I172" s="915"/>
      <c r="J172" s="915"/>
      <c r="K172" s="915"/>
      <c r="L172" s="915"/>
      <c r="M172" s="915"/>
      <c r="N172" s="915"/>
      <c r="O172" s="916"/>
      <c r="P172" s="917" t="str">
        <f>+[1]IMP_FAFM!F35</f>
        <v>Seguridad Pública</v>
      </c>
      <c r="Q172" s="917"/>
      <c r="R172" s="917"/>
      <c r="S172" s="917"/>
      <c r="T172" s="917"/>
      <c r="U172" s="917"/>
      <c r="V172" s="917"/>
      <c r="W172" s="917"/>
      <c r="X172" s="917"/>
      <c r="Y172" s="917"/>
      <c r="Z172" s="917"/>
      <c r="AA172" s="917"/>
      <c r="AB172" s="917"/>
      <c r="AC172" s="917"/>
      <c r="AD172" s="918">
        <v>2</v>
      </c>
      <c r="AE172" s="918"/>
      <c r="AF172" s="918"/>
      <c r="AG172" s="919">
        <v>1</v>
      </c>
      <c r="AH172" s="919"/>
      <c r="AI172" s="919"/>
      <c r="AJ172" s="919"/>
      <c r="AK172" s="920">
        <f>+[1]IMP_FAFM!AP35</f>
        <v>6706.8</v>
      </c>
      <c r="AL172" s="920"/>
      <c r="AM172" s="920"/>
      <c r="AN172" s="920"/>
      <c r="AO172" s="920"/>
      <c r="AP172" s="920"/>
      <c r="AQ172" s="921">
        <f t="shared" ref="AQ172" si="40">AG172*AK172*12</f>
        <v>80481.600000000006</v>
      </c>
      <c r="AR172" s="921"/>
      <c r="AS172" s="921"/>
      <c r="AT172" s="921"/>
      <c r="AU172" s="921"/>
      <c r="AV172" s="921"/>
      <c r="AW172" s="921"/>
      <c r="AX172" s="921"/>
      <c r="AY172" s="922"/>
      <c r="AZ172" s="923"/>
      <c r="BA172" s="923"/>
      <c r="BB172" s="923"/>
      <c r="BC172" s="923"/>
      <c r="BD172" s="923"/>
      <c r="BE172" s="923"/>
      <c r="BF172" s="924"/>
      <c r="BG172" s="925">
        <f t="shared" ref="BG172" si="41">(((AK172/30.4166)*20)*25%)*AG172</f>
        <v>1102.4900876495074</v>
      </c>
      <c r="BH172" s="925"/>
      <c r="BI172" s="925"/>
      <c r="BJ172" s="925"/>
      <c r="BK172" s="925"/>
      <c r="BL172" s="925"/>
      <c r="BM172" s="925"/>
      <c r="BN172" s="925"/>
      <c r="BO172" s="925">
        <f t="shared" ref="BO172" si="42">((AK172/30.4166)*50)*AG172</f>
        <v>11024.900876495072</v>
      </c>
      <c r="BP172" s="925"/>
      <c r="BQ172" s="925"/>
      <c r="BR172" s="925"/>
      <c r="BS172" s="925"/>
      <c r="BT172" s="925"/>
      <c r="BU172" s="925"/>
      <c r="BV172" s="925"/>
      <c r="BW172" s="925"/>
      <c r="BX172" s="925"/>
      <c r="BY172" s="925"/>
      <c r="BZ172" s="925"/>
      <c r="CA172" s="925"/>
      <c r="CB172" s="925"/>
      <c r="CC172" s="925"/>
      <c r="CD172" s="925"/>
      <c r="CE172" s="925"/>
      <c r="CF172" s="925"/>
      <c r="CG172" s="925"/>
      <c r="CH172" s="925"/>
      <c r="CI172" s="925"/>
      <c r="CJ172" s="925"/>
      <c r="CK172" s="925"/>
      <c r="CL172" s="925"/>
      <c r="CM172" s="925"/>
      <c r="CN172" s="925"/>
      <c r="CO172" s="925"/>
      <c r="CP172" s="925"/>
      <c r="CQ172" s="925"/>
      <c r="CR172" s="925"/>
      <c r="CS172" s="925"/>
      <c r="CT172" s="925"/>
      <c r="CU172" s="925"/>
      <c r="CV172" s="921">
        <f t="shared" ref="CV172" si="43">SUM(AQ172:CU172)</f>
        <v>92608.990964144585</v>
      </c>
      <c r="CW172" s="921"/>
      <c r="CX172" s="921"/>
      <c r="CY172" s="921"/>
      <c r="CZ172" s="921"/>
      <c r="DA172" s="921"/>
      <c r="DB172" s="921"/>
      <c r="DC172" s="921"/>
      <c r="DD172" s="921"/>
      <c r="DE172" s="926"/>
    </row>
    <row r="173" spans="1:109" s="3" customFormat="1" ht="23.25" customHeight="1" x14ac:dyDescent="0.2">
      <c r="A173" s="914">
        <f>+[1]IMP_FAFM!E36</f>
        <v>0</v>
      </c>
      <c r="B173" s="915"/>
      <c r="C173" s="915"/>
      <c r="D173" s="915"/>
      <c r="E173" s="915"/>
      <c r="F173" s="915"/>
      <c r="G173" s="915"/>
      <c r="H173" s="915"/>
      <c r="I173" s="915"/>
      <c r="J173" s="915"/>
      <c r="K173" s="915"/>
      <c r="L173" s="915"/>
      <c r="M173" s="915"/>
      <c r="N173" s="915"/>
      <c r="O173" s="916"/>
      <c r="P173" s="917"/>
      <c r="Q173" s="917"/>
      <c r="R173" s="917"/>
      <c r="S173" s="917"/>
      <c r="T173" s="917"/>
      <c r="U173" s="917"/>
      <c r="V173" s="917"/>
      <c r="W173" s="917"/>
      <c r="X173" s="917"/>
      <c r="Y173" s="917"/>
      <c r="Z173" s="917"/>
      <c r="AA173" s="917"/>
      <c r="AB173" s="917"/>
      <c r="AC173" s="917"/>
      <c r="AD173" s="918"/>
      <c r="AE173" s="918"/>
      <c r="AF173" s="918"/>
      <c r="AG173" s="919"/>
      <c r="AH173" s="919"/>
      <c r="AI173" s="919"/>
      <c r="AJ173" s="919"/>
      <c r="AK173" s="920"/>
      <c r="AL173" s="920"/>
      <c r="AM173" s="920"/>
      <c r="AN173" s="920"/>
      <c r="AO173" s="920"/>
      <c r="AP173" s="920"/>
      <c r="AQ173" s="921"/>
      <c r="AR173" s="921"/>
      <c r="AS173" s="921"/>
      <c r="AT173" s="921"/>
      <c r="AU173" s="921"/>
      <c r="AV173" s="921"/>
      <c r="AW173" s="921"/>
      <c r="AX173" s="921"/>
      <c r="AY173" s="922"/>
      <c r="AZ173" s="923"/>
      <c r="BA173" s="923"/>
      <c r="BB173" s="923"/>
      <c r="BC173" s="923"/>
      <c r="BD173" s="923"/>
      <c r="BE173" s="923"/>
      <c r="BF173" s="924"/>
      <c r="BG173" s="925"/>
      <c r="BH173" s="925"/>
      <c r="BI173" s="925"/>
      <c r="BJ173" s="925"/>
      <c r="BK173" s="925"/>
      <c r="BL173" s="925"/>
      <c r="BM173" s="925"/>
      <c r="BN173" s="925"/>
      <c r="BO173" s="925"/>
      <c r="BP173" s="925"/>
      <c r="BQ173" s="925"/>
      <c r="BR173" s="925"/>
      <c r="BS173" s="925"/>
      <c r="BT173" s="925"/>
      <c r="BU173" s="925"/>
      <c r="BV173" s="925"/>
      <c r="BW173" s="925"/>
      <c r="BX173" s="925"/>
      <c r="BY173" s="925"/>
      <c r="BZ173" s="925"/>
      <c r="CA173" s="925"/>
      <c r="CB173" s="925"/>
      <c r="CC173" s="925"/>
      <c r="CD173" s="925"/>
      <c r="CE173" s="925"/>
      <c r="CF173" s="925"/>
      <c r="CG173" s="925"/>
      <c r="CH173" s="925"/>
      <c r="CI173" s="925"/>
      <c r="CJ173" s="925"/>
      <c r="CK173" s="925"/>
      <c r="CL173" s="925"/>
      <c r="CM173" s="925"/>
      <c r="CN173" s="925"/>
      <c r="CO173" s="925"/>
      <c r="CP173" s="925"/>
      <c r="CQ173" s="925"/>
      <c r="CR173" s="925"/>
      <c r="CS173" s="925"/>
      <c r="CT173" s="925"/>
      <c r="CU173" s="925"/>
      <c r="CV173" s="921"/>
      <c r="CW173" s="921"/>
      <c r="CX173" s="921"/>
      <c r="CY173" s="921"/>
      <c r="CZ173" s="921"/>
      <c r="DA173" s="921"/>
      <c r="DB173" s="921"/>
      <c r="DC173" s="921"/>
      <c r="DD173" s="921"/>
      <c r="DE173" s="926"/>
    </row>
    <row r="174" spans="1:109" s="3" customFormat="1" ht="23.25" customHeight="1" x14ac:dyDescent="0.2">
      <c r="A174" s="914">
        <f>+[1]IMP_FAFM!E37</f>
        <v>0</v>
      </c>
      <c r="B174" s="915"/>
      <c r="C174" s="915"/>
      <c r="D174" s="915"/>
      <c r="E174" s="915"/>
      <c r="F174" s="915"/>
      <c r="G174" s="915"/>
      <c r="H174" s="915"/>
      <c r="I174" s="915"/>
      <c r="J174" s="915"/>
      <c r="K174" s="915"/>
      <c r="L174" s="915"/>
      <c r="M174" s="915"/>
      <c r="N174" s="915"/>
      <c r="O174" s="916"/>
      <c r="P174" s="917"/>
      <c r="Q174" s="917"/>
      <c r="R174" s="917"/>
      <c r="S174" s="917"/>
      <c r="T174" s="917"/>
      <c r="U174" s="917"/>
      <c r="V174" s="917"/>
      <c r="W174" s="917"/>
      <c r="X174" s="917"/>
      <c r="Y174" s="917"/>
      <c r="Z174" s="917"/>
      <c r="AA174" s="917"/>
      <c r="AB174" s="917"/>
      <c r="AC174" s="917"/>
      <c r="AD174" s="918"/>
      <c r="AE174" s="918"/>
      <c r="AF174" s="918"/>
      <c r="AG174" s="919"/>
      <c r="AH174" s="919"/>
      <c r="AI174" s="919"/>
      <c r="AJ174" s="919"/>
      <c r="AK174" s="920"/>
      <c r="AL174" s="920"/>
      <c r="AM174" s="920"/>
      <c r="AN174" s="920"/>
      <c r="AO174" s="920"/>
      <c r="AP174" s="920"/>
      <c r="AQ174" s="921"/>
      <c r="AR174" s="921"/>
      <c r="AS174" s="921"/>
      <c r="AT174" s="921"/>
      <c r="AU174" s="921"/>
      <c r="AV174" s="921"/>
      <c r="AW174" s="921"/>
      <c r="AX174" s="921"/>
      <c r="AY174" s="922"/>
      <c r="AZ174" s="923"/>
      <c r="BA174" s="923"/>
      <c r="BB174" s="923"/>
      <c r="BC174" s="923"/>
      <c r="BD174" s="923"/>
      <c r="BE174" s="923"/>
      <c r="BF174" s="924"/>
      <c r="BG174" s="925"/>
      <c r="BH174" s="925"/>
      <c r="BI174" s="925"/>
      <c r="BJ174" s="925"/>
      <c r="BK174" s="925"/>
      <c r="BL174" s="925"/>
      <c r="BM174" s="925"/>
      <c r="BN174" s="925"/>
      <c r="BO174" s="925"/>
      <c r="BP174" s="925"/>
      <c r="BQ174" s="925"/>
      <c r="BR174" s="925"/>
      <c r="BS174" s="925"/>
      <c r="BT174" s="925"/>
      <c r="BU174" s="925"/>
      <c r="BV174" s="925"/>
      <c r="BW174" s="925"/>
      <c r="BX174" s="925"/>
      <c r="BY174" s="925"/>
      <c r="BZ174" s="925"/>
      <c r="CA174" s="925"/>
      <c r="CB174" s="925"/>
      <c r="CC174" s="925"/>
      <c r="CD174" s="925"/>
      <c r="CE174" s="925"/>
      <c r="CF174" s="925"/>
      <c r="CG174" s="925"/>
      <c r="CH174" s="925"/>
      <c r="CI174" s="925"/>
      <c r="CJ174" s="925"/>
      <c r="CK174" s="925"/>
      <c r="CL174" s="925"/>
      <c r="CM174" s="925"/>
      <c r="CN174" s="925"/>
      <c r="CO174" s="925"/>
      <c r="CP174" s="925"/>
      <c r="CQ174" s="925"/>
      <c r="CR174" s="925"/>
      <c r="CS174" s="925"/>
      <c r="CT174" s="925"/>
      <c r="CU174" s="925"/>
      <c r="CV174" s="921"/>
      <c r="CW174" s="921"/>
      <c r="CX174" s="921"/>
      <c r="CY174" s="921"/>
      <c r="CZ174" s="921"/>
      <c r="DA174" s="921"/>
      <c r="DB174" s="921"/>
      <c r="DC174" s="921"/>
      <c r="DD174" s="921"/>
      <c r="DE174" s="926"/>
    </row>
    <row r="175" spans="1:109" s="3" customFormat="1" ht="23.25" customHeight="1" x14ac:dyDescent="0.2">
      <c r="A175" s="914">
        <f>+[1]IMP_FAFM!E38</f>
        <v>0</v>
      </c>
      <c r="B175" s="915"/>
      <c r="C175" s="915"/>
      <c r="D175" s="915"/>
      <c r="E175" s="915"/>
      <c r="F175" s="915"/>
      <c r="G175" s="915"/>
      <c r="H175" s="915"/>
      <c r="I175" s="915"/>
      <c r="J175" s="915"/>
      <c r="K175" s="915"/>
      <c r="L175" s="915"/>
      <c r="M175" s="915"/>
      <c r="N175" s="915"/>
      <c r="O175" s="916"/>
      <c r="P175" s="917"/>
      <c r="Q175" s="917"/>
      <c r="R175" s="917"/>
      <c r="S175" s="917"/>
      <c r="T175" s="917"/>
      <c r="U175" s="917"/>
      <c r="V175" s="917"/>
      <c r="W175" s="917"/>
      <c r="X175" s="917"/>
      <c r="Y175" s="917"/>
      <c r="Z175" s="917"/>
      <c r="AA175" s="917"/>
      <c r="AB175" s="917"/>
      <c r="AC175" s="917"/>
      <c r="AD175" s="918"/>
      <c r="AE175" s="918"/>
      <c r="AF175" s="918"/>
      <c r="AG175" s="919"/>
      <c r="AH175" s="919"/>
      <c r="AI175" s="919"/>
      <c r="AJ175" s="919"/>
      <c r="AK175" s="920"/>
      <c r="AL175" s="920"/>
      <c r="AM175" s="920"/>
      <c r="AN175" s="920"/>
      <c r="AO175" s="920"/>
      <c r="AP175" s="920"/>
      <c r="AQ175" s="921"/>
      <c r="AR175" s="921"/>
      <c r="AS175" s="921"/>
      <c r="AT175" s="921"/>
      <c r="AU175" s="921"/>
      <c r="AV175" s="921"/>
      <c r="AW175" s="921"/>
      <c r="AX175" s="921"/>
      <c r="AY175" s="922"/>
      <c r="AZ175" s="923"/>
      <c r="BA175" s="923"/>
      <c r="BB175" s="923"/>
      <c r="BC175" s="923"/>
      <c r="BD175" s="923"/>
      <c r="BE175" s="923"/>
      <c r="BF175" s="924"/>
      <c r="BG175" s="925"/>
      <c r="BH175" s="925"/>
      <c r="BI175" s="925"/>
      <c r="BJ175" s="925"/>
      <c r="BK175" s="925"/>
      <c r="BL175" s="925"/>
      <c r="BM175" s="925"/>
      <c r="BN175" s="925"/>
      <c r="BO175" s="925"/>
      <c r="BP175" s="925"/>
      <c r="BQ175" s="925"/>
      <c r="BR175" s="925"/>
      <c r="BS175" s="925"/>
      <c r="BT175" s="925"/>
      <c r="BU175" s="925"/>
      <c r="BV175" s="925"/>
      <c r="BW175" s="925"/>
      <c r="BX175" s="925"/>
      <c r="BY175" s="925"/>
      <c r="BZ175" s="925"/>
      <c r="CA175" s="925"/>
      <c r="CB175" s="925"/>
      <c r="CC175" s="925"/>
      <c r="CD175" s="925"/>
      <c r="CE175" s="925"/>
      <c r="CF175" s="925"/>
      <c r="CG175" s="925"/>
      <c r="CH175" s="925"/>
      <c r="CI175" s="925"/>
      <c r="CJ175" s="925"/>
      <c r="CK175" s="925"/>
      <c r="CL175" s="925"/>
      <c r="CM175" s="925"/>
      <c r="CN175" s="925"/>
      <c r="CO175" s="925"/>
      <c r="CP175" s="925"/>
      <c r="CQ175" s="925"/>
      <c r="CR175" s="925"/>
      <c r="CS175" s="925"/>
      <c r="CT175" s="925"/>
      <c r="CU175" s="925"/>
      <c r="CV175" s="921"/>
      <c r="CW175" s="921"/>
      <c r="CX175" s="921"/>
      <c r="CY175" s="921"/>
      <c r="CZ175" s="921"/>
      <c r="DA175" s="921"/>
      <c r="DB175" s="921"/>
      <c r="DC175" s="921"/>
      <c r="DD175" s="921"/>
      <c r="DE175" s="926"/>
    </row>
    <row r="176" spans="1:109" s="3" customFormat="1" ht="23.25" customHeight="1" x14ac:dyDescent="0.2">
      <c r="A176" s="914">
        <f>+[1]IMP_FAFM!E39</f>
        <v>0</v>
      </c>
      <c r="B176" s="915"/>
      <c r="C176" s="915"/>
      <c r="D176" s="915"/>
      <c r="E176" s="915"/>
      <c r="F176" s="915"/>
      <c r="G176" s="915"/>
      <c r="H176" s="915"/>
      <c r="I176" s="915"/>
      <c r="J176" s="915"/>
      <c r="K176" s="915"/>
      <c r="L176" s="915"/>
      <c r="M176" s="915"/>
      <c r="N176" s="915"/>
      <c r="O176" s="916"/>
      <c r="P176" s="917"/>
      <c r="Q176" s="917"/>
      <c r="R176" s="917"/>
      <c r="S176" s="917"/>
      <c r="T176" s="917"/>
      <c r="U176" s="917"/>
      <c r="V176" s="917"/>
      <c r="W176" s="917"/>
      <c r="X176" s="917"/>
      <c r="Y176" s="917"/>
      <c r="Z176" s="917"/>
      <c r="AA176" s="917"/>
      <c r="AB176" s="917"/>
      <c r="AC176" s="917"/>
      <c r="AD176" s="918"/>
      <c r="AE176" s="918"/>
      <c r="AF176" s="918"/>
      <c r="AG176" s="919"/>
      <c r="AH176" s="919"/>
      <c r="AI176" s="919"/>
      <c r="AJ176" s="919"/>
      <c r="AK176" s="920"/>
      <c r="AL176" s="920"/>
      <c r="AM176" s="920"/>
      <c r="AN176" s="920"/>
      <c r="AO176" s="920"/>
      <c r="AP176" s="920"/>
      <c r="AQ176" s="921"/>
      <c r="AR176" s="921"/>
      <c r="AS176" s="921"/>
      <c r="AT176" s="921"/>
      <c r="AU176" s="921"/>
      <c r="AV176" s="921"/>
      <c r="AW176" s="921"/>
      <c r="AX176" s="921"/>
      <c r="AY176" s="922"/>
      <c r="AZ176" s="923"/>
      <c r="BA176" s="923"/>
      <c r="BB176" s="923"/>
      <c r="BC176" s="923"/>
      <c r="BD176" s="923"/>
      <c r="BE176" s="923"/>
      <c r="BF176" s="924"/>
      <c r="BG176" s="925"/>
      <c r="BH176" s="925"/>
      <c r="BI176" s="925"/>
      <c r="BJ176" s="925"/>
      <c r="BK176" s="925"/>
      <c r="BL176" s="925"/>
      <c r="BM176" s="925"/>
      <c r="BN176" s="925"/>
      <c r="BO176" s="925"/>
      <c r="BP176" s="925"/>
      <c r="BQ176" s="925"/>
      <c r="BR176" s="925"/>
      <c r="BS176" s="925"/>
      <c r="BT176" s="925"/>
      <c r="BU176" s="925"/>
      <c r="BV176" s="925"/>
      <c r="BW176" s="925"/>
      <c r="BX176" s="925"/>
      <c r="BY176" s="925"/>
      <c r="BZ176" s="925"/>
      <c r="CA176" s="925"/>
      <c r="CB176" s="925"/>
      <c r="CC176" s="925"/>
      <c r="CD176" s="925"/>
      <c r="CE176" s="925"/>
      <c r="CF176" s="925"/>
      <c r="CG176" s="925"/>
      <c r="CH176" s="925"/>
      <c r="CI176" s="925"/>
      <c r="CJ176" s="925"/>
      <c r="CK176" s="925"/>
      <c r="CL176" s="925"/>
      <c r="CM176" s="925"/>
      <c r="CN176" s="925"/>
      <c r="CO176" s="925"/>
      <c r="CP176" s="925"/>
      <c r="CQ176" s="925"/>
      <c r="CR176" s="925"/>
      <c r="CS176" s="925"/>
      <c r="CT176" s="925"/>
      <c r="CU176" s="925"/>
      <c r="CV176" s="921"/>
      <c r="CW176" s="921"/>
      <c r="CX176" s="921"/>
      <c r="CY176" s="921"/>
      <c r="CZ176" s="921"/>
      <c r="DA176" s="921"/>
      <c r="DB176" s="921"/>
      <c r="DC176" s="921"/>
      <c r="DD176" s="921"/>
      <c r="DE176" s="926"/>
    </row>
    <row r="177" spans="1:110" s="3" customFormat="1" ht="23.25" customHeight="1" thickBot="1" x14ac:dyDescent="0.25">
      <c r="A177" s="914">
        <f>+[1]IMP_FAFM!E40</f>
        <v>0</v>
      </c>
      <c r="B177" s="915"/>
      <c r="C177" s="915"/>
      <c r="D177" s="915"/>
      <c r="E177" s="915"/>
      <c r="F177" s="915"/>
      <c r="G177" s="915"/>
      <c r="H177" s="915"/>
      <c r="I177" s="915"/>
      <c r="J177" s="915"/>
      <c r="K177" s="915"/>
      <c r="L177" s="915"/>
      <c r="M177" s="915"/>
      <c r="N177" s="915"/>
      <c r="O177" s="916"/>
      <c r="P177" s="917" t="s">
        <v>1983</v>
      </c>
      <c r="Q177" s="917"/>
      <c r="R177" s="917"/>
      <c r="S177" s="917"/>
      <c r="T177" s="917"/>
      <c r="U177" s="917"/>
      <c r="V177" s="917"/>
      <c r="W177" s="917"/>
      <c r="X177" s="917"/>
      <c r="Y177" s="917"/>
      <c r="Z177" s="917"/>
      <c r="AA177" s="917"/>
      <c r="AB177" s="917"/>
      <c r="AC177" s="917"/>
      <c r="AD177" s="918">
        <v>1</v>
      </c>
      <c r="AE177" s="918"/>
      <c r="AF177" s="918"/>
      <c r="AG177" s="919">
        <v>1</v>
      </c>
      <c r="AH177" s="919"/>
      <c r="AI177" s="919"/>
      <c r="AJ177" s="919"/>
      <c r="AK177" s="920">
        <v>9766.75</v>
      </c>
      <c r="AL177" s="920"/>
      <c r="AM177" s="920"/>
      <c r="AN177" s="920"/>
      <c r="AO177" s="920"/>
      <c r="AP177" s="920"/>
      <c r="AQ177" s="921">
        <f>AG177*AK177*12</f>
        <v>117201</v>
      </c>
      <c r="AR177" s="921"/>
      <c r="AS177" s="921"/>
      <c r="AT177" s="921"/>
      <c r="AU177" s="921"/>
      <c r="AV177" s="921"/>
      <c r="AW177" s="921"/>
      <c r="AX177" s="921"/>
      <c r="AY177" s="922"/>
      <c r="AZ177" s="923"/>
      <c r="BA177" s="923"/>
      <c r="BB177" s="923"/>
      <c r="BC177" s="923"/>
      <c r="BD177" s="923"/>
      <c r="BE177" s="923"/>
      <c r="BF177" s="924"/>
      <c r="BG177" s="925">
        <f>(((AK177/30.4166)*20)*25%)*AG177</f>
        <v>1605.4966695817416</v>
      </c>
      <c r="BH177" s="925"/>
      <c r="BI177" s="925"/>
      <c r="BJ177" s="925"/>
      <c r="BK177" s="925"/>
      <c r="BL177" s="925"/>
      <c r="BM177" s="925"/>
      <c r="BN177" s="925"/>
      <c r="BO177" s="925">
        <f>((AK177/30.4166)*50)*AG177</f>
        <v>16054.966695817417</v>
      </c>
      <c r="BP177" s="925"/>
      <c r="BQ177" s="925"/>
      <c r="BR177" s="925"/>
      <c r="BS177" s="925"/>
      <c r="BT177" s="925"/>
      <c r="BU177" s="925"/>
      <c r="BV177" s="925"/>
      <c r="BW177" s="925"/>
      <c r="BX177" s="925"/>
      <c r="BY177" s="925"/>
      <c r="BZ177" s="925"/>
      <c r="CA177" s="925"/>
      <c r="CB177" s="925"/>
      <c r="CC177" s="925"/>
      <c r="CD177" s="925"/>
      <c r="CE177" s="925"/>
      <c r="CF177" s="925"/>
      <c r="CG177" s="925"/>
      <c r="CH177" s="925"/>
      <c r="CI177" s="925"/>
      <c r="CJ177" s="925"/>
      <c r="CK177" s="925"/>
      <c r="CL177" s="925"/>
      <c r="CM177" s="925"/>
      <c r="CN177" s="925"/>
      <c r="CO177" s="925"/>
      <c r="CP177" s="925"/>
      <c r="CQ177" s="925"/>
      <c r="CR177" s="925"/>
      <c r="CS177" s="925"/>
      <c r="CT177" s="925"/>
      <c r="CU177" s="925"/>
      <c r="CV177" s="921">
        <f>SUM(AQ177:CU177)</f>
        <v>134861.46336539916</v>
      </c>
      <c r="CW177" s="921"/>
      <c r="CX177" s="921"/>
      <c r="CY177" s="921"/>
      <c r="CZ177" s="921"/>
      <c r="DA177" s="921"/>
      <c r="DB177" s="921"/>
      <c r="DC177" s="921"/>
      <c r="DD177" s="921"/>
      <c r="DE177" s="926"/>
    </row>
    <row r="178" spans="1:110" s="3" customFormat="1" ht="24.95" customHeight="1" thickBot="1" x14ac:dyDescent="0.3">
      <c r="A178" s="940" t="s">
        <v>1046</v>
      </c>
      <c r="B178" s="941"/>
      <c r="C178" s="941"/>
      <c r="D178" s="941"/>
      <c r="E178" s="941"/>
      <c r="F178" s="941"/>
      <c r="G178" s="941"/>
      <c r="H178" s="941"/>
      <c r="I178" s="941"/>
      <c r="J178" s="941"/>
      <c r="K178" s="941"/>
      <c r="L178" s="941"/>
      <c r="M178" s="941"/>
      <c r="N178" s="941"/>
      <c r="O178" s="941"/>
      <c r="P178" s="941"/>
      <c r="Q178" s="941"/>
      <c r="R178" s="941"/>
      <c r="S178" s="941"/>
      <c r="T178" s="941"/>
      <c r="U178" s="941"/>
      <c r="V178" s="941"/>
      <c r="W178" s="941"/>
      <c r="X178" s="941"/>
      <c r="Y178" s="941"/>
      <c r="Z178" s="941"/>
      <c r="AA178" s="941"/>
      <c r="AB178" s="941"/>
      <c r="AC178" s="941"/>
      <c r="AD178" s="941"/>
      <c r="AE178" s="941"/>
      <c r="AF178" s="942"/>
      <c r="AG178" s="943">
        <f>SUM(AG8:AJ177)</f>
        <v>221</v>
      </c>
      <c r="AH178" s="943"/>
      <c r="AI178" s="943"/>
      <c r="AJ178" s="943"/>
      <c r="AK178" s="944">
        <f>SUM(AK8:AP177)</f>
        <v>1720695.1993199994</v>
      </c>
      <c r="AL178" s="944"/>
      <c r="AM178" s="944"/>
      <c r="AN178" s="944"/>
      <c r="AO178" s="944"/>
      <c r="AP178" s="944"/>
      <c r="AQ178" s="945">
        <f>SUM(AQ8:AX177)</f>
        <v>23923702.911839984</v>
      </c>
      <c r="AR178" s="945"/>
      <c r="AS178" s="945"/>
      <c r="AT178" s="945"/>
      <c r="AU178" s="945"/>
      <c r="AV178" s="945"/>
      <c r="AW178" s="945"/>
      <c r="AX178" s="945"/>
      <c r="AY178" s="945">
        <f>SUM(AY8:BF177)</f>
        <v>0</v>
      </c>
      <c r="AZ178" s="945"/>
      <c r="BA178" s="945"/>
      <c r="BB178" s="945"/>
      <c r="BC178" s="945"/>
      <c r="BD178" s="945"/>
      <c r="BE178" s="945"/>
      <c r="BF178" s="945"/>
      <c r="BG178" s="945">
        <f>SUM(BG8:BN177)</f>
        <v>308957.21897253464</v>
      </c>
      <c r="BH178" s="945"/>
      <c r="BI178" s="945"/>
      <c r="BJ178" s="945"/>
      <c r="BK178" s="945"/>
      <c r="BL178" s="945"/>
      <c r="BM178" s="945"/>
      <c r="BN178" s="945"/>
      <c r="BO178" s="945">
        <f>SUM(BO8:BV177)</f>
        <v>3089572.1897253483</v>
      </c>
      <c r="BP178" s="945"/>
      <c r="BQ178" s="945"/>
      <c r="BR178" s="945"/>
      <c r="BS178" s="945"/>
      <c r="BT178" s="945"/>
      <c r="BU178" s="945"/>
      <c r="BV178" s="945"/>
      <c r="BW178" s="945">
        <f>SUM(BW8:CD177)</f>
        <v>0</v>
      </c>
      <c r="BX178" s="945"/>
      <c r="BY178" s="945"/>
      <c r="BZ178" s="945"/>
      <c r="CA178" s="945"/>
      <c r="CB178" s="945"/>
      <c r="CC178" s="945"/>
      <c r="CD178" s="945"/>
      <c r="CE178" s="945">
        <f>SUM(CE8:CM177)</f>
        <v>0</v>
      </c>
      <c r="CF178" s="945"/>
      <c r="CG178" s="945"/>
      <c r="CH178" s="945"/>
      <c r="CI178" s="945"/>
      <c r="CJ178" s="945"/>
      <c r="CK178" s="945"/>
      <c r="CL178" s="945"/>
      <c r="CM178" s="945"/>
      <c r="CN178" s="945">
        <f>SUM(CN8:CU177)</f>
        <v>0</v>
      </c>
      <c r="CO178" s="945"/>
      <c r="CP178" s="945"/>
      <c r="CQ178" s="945"/>
      <c r="CR178" s="945"/>
      <c r="CS178" s="945"/>
      <c r="CT178" s="945"/>
      <c r="CU178" s="945"/>
      <c r="CV178" s="945">
        <f>SUM(CV8:DE177)</f>
        <v>27205031.200537879</v>
      </c>
      <c r="CW178" s="945"/>
      <c r="CX178" s="945"/>
      <c r="CY178" s="945"/>
      <c r="CZ178" s="945"/>
      <c r="DA178" s="945"/>
      <c r="DB178" s="945"/>
      <c r="DC178" s="945"/>
      <c r="DD178" s="945"/>
      <c r="DE178" s="997"/>
      <c r="DF178" s="33"/>
    </row>
    <row r="179" spans="1:110" s="3" customFormat="1" ht="24.95" customHeight="1" x14ac:dyDescent="0.2">
      <c r="BO179" s="992"/>
      <c r="BP179" s="993"/>
      <c r="BQ179" s="993"/>
      <c r="BR179" s="993"/>
      <c r="BS179" s="993"/>
      <c r="BT179" s="993"/>
      <c r="BU179" s="993"/>
      <c r="BV179" s="993"/>
      <c r="CV179" s="996"/>
      <c r="CW179" s="996"/>
      <c r="CX179" s="996"/>
      <c r="CY179" s="996"/>
      <c r="CZ179" s="996"/>
      <c r="DA179" s="996"/>
      <c r="DB179" s="996"/>
      <c r="DC179" s="996"/>
      <c r="DD179" s="996"/>
      <c r="DE179" s="996"/>
    </row>
    <row r="180" spans="1:110" s="3" customFormat="1" ht="12.75" x14ac:dyDescent="0.2">
      <c r="CV180" s="995"/>
      <c r="CW180" s="995"/>
      <c r="CX180" s="995"/>
      <c r="CY180" s="995"/>
      <c r="CZ180" s="995"/>
      <c r="DA180" s="995"/>
      <c r="DB180" s="995"/>
      <c r="DC180" s="995"/>
      <c r="DD180" s="995"/>
      <c r="DE180" s="995"/>
    </row>
    <row r="181" spans="1:110" s="3" customFormat="1" ht="12.75" x14ac:dyDescent="0.2"/>
    <row r="182" spans="1:110" s="3" customFormat="1" ht="12.75" x14ac:dyDescent="0.2">
      <c r="BW182" s="994"/>
      <c r="BX182" s="994"/>
      <c r="BY182" s="994"/>
      <c r="BZ182" s="994"/>
      <c r="CA182" s="994"/>
      <c r="CB182" s="994"/>
      <c r="CC182" s="994"/>
      <c r="CD182" s="994"/>
    </row>
    <row r="183" spans="1:110" s="3" customFormat="1" ht="12.75" x14ac:dyDescent="0.2"/>
    <row r="184" spans="1:110" s="3" customFormat="1" ht="12.75" x14ac:dyDescent="0.2"/>
    <row r="185" spans="1:110" s="3" customFormat="1" ht="12.75" x14ac:dyDescent="0.2"/>
    <row r="186" spans="1:110" s="3" customFormat="1" ht="12.75" x14ac:dyDescent="0.2"/>
    <row r="187" spans="1:110" s="3" customFormat="1" ht="12.75" x14ac:dyDescent="0.2"/>
    <row r="188" spans="1:110" s="3" customFormat="1" ht="12.75" x14ac:dyDescent="0.2"/>
    <row r="189" spans="1:110" s="3" customFormat="1" ht="12.75" x14ac:dyDescent="0.2"/>
    <row r="190" spans="1:110" s="3" customFormat="1" ht="12.75" x14ac:dyDescent="0.2"/>
    <row r="191" spans="1:110" s="3" customFormat="1" ht="12.75" x14ac:dyDescent="0.2"/>
    <row r="192" spans="1:110" s="3" customFormat="1" ht="12.75" x14ac:dyDescent="0.2"/>
    <row r="193" s="3" customFormat="1" ht="12.75" x14ac:dyDescent="0.2"/>
    <row r="194" s="3" customFormat="1" ht="12.75" x14ac:dyDescent="0.2"/>
    <row r="195" s="3" customFormat="1" ht="12.75" x14ac:dyDescent="0.2"/>
    <row r="196" s="3" customFormat="1" ht="12.75" x14ac:dyDescent="0.2"/>
    <row r="197" s="3" customFormat="1" ht="12.75" x14ac:dyDescent="0.2"/>
    <row r="198" s="3" customFormat="1" ht="12.75" x14ac:dyDescent="0.2"/>
    <row r="199" s="3" customFormat="1" ht="12.75" x14ac:dyDescent="0.2"/>
    <row r="200" s="3" customFormat="1" ht="12.75" x14ac:dyDescent="0.2"/>
    <row r="201" s="3" customFormat="1" ht="12.75" x14ac:dyDescent="0.2"/>
    <row r="202" s="3" customFormat="1" ht="12.75" x14ac:dyDescent="0.2"/>
    <row r="203" s="3" customFormat="1" ht="12.75" x14ac:dyDescent="0.2"/>
    <row r="204" s="3" customFormat="1" ht="12.75" x14ac:dyDescent="0.2"/>
    <row r="205" s="3" customFormat="1" ht="12.75" x14ac:dyDescent="0.2"/>
    <row r="206" s="3" customFormat="1" ht="12.75" x14ac:dyDescent="0.2"/>
    <row r="207" s="3" customFormat="1" ht="12.75" x14ac:dyDescent="0.2"/>
    <row r="208" s="3" customFormat="1" ht="12.75" x14ac:dyDescent="0.2"/>
    <row r="209" s="3" customFormat="1" ht="12.75" x14ac:dyDescent="0.2"/>
    <row r="210" s="3" customFormat="1" ht="12.75" x14ac:dyDescent="0.2"/>
    <row r="211" s="3" customFormat="1" ht="12.75" x14ac:dyDescent="0.2"/>
    <row r="212" s="3" customFormat="1" ht="12.75" x14ac:dyDescent="0.2"/>
    <row r="213" s="3" customFormat="1" ht="12.75" x14ac:dyDescent="0.2"/>
    <row r="214" s="3" customFormat="1" ht="12.75" x14ac:dyDescent="0.2"/>
    <row r="215" s="3" customFormat="1" ht="12.75" x14ac:dyDescent="0.2"/>
    <row r="216" s="3" customFormat="1" ht="12.75" x14ac:dyDescent="0.2"/>
    <row r="217" s="3" customFormat="1" ht="12.75" x14ac:dyDescent="0.2"/>
    <row r="218" s="3" customFormat="1" ht="12.75" x14ac:dyDescent="0.2"/>
    <row r="219" s="3" customFormat="1" ht="12.75" x14ac:dyDescent="0.2"/>
    <row r="220" s="3" customFormat="1" ht="12.75" x14ac:dyDescent="0.2"/>
    <row r="221" s="3" customFormat="1" ht="12.75" x14ac:dyDescent="0.2"/>
    <row r="222" s="3" customFormat="1" ht="12.75" x14ac:dyDescent="0.2"/>
    <row r="223" s="3" customFormat="1" ht="12.75" x14ac:dyDescent="0.2"/>
    <row r="224" s="3" customFormat="1" ht="12.75" x14ac:dyDescent="0.2"/>
    <row r="225" s="3" customFormat="1" ht="12.75" x14ac:dyDescent="0.2"/>
    <row r="226" s="3" customFormat="1" ht="12.75" x14ac:dyDescent="0.2"/>
    <row r="227" s="3" customFormat="1" ht="12.75" x14ac:dyDescent="0.2"/>
    <row r="228" s="3" customFormat="1" ht="12.75" x14ac:dyDescent="0.2"/>
    <row r="229" s="3" customFormat="1" ht="12.75" x14ac:dyDescent="0.2"/>
  </sheetData>
  <sheetProtection formatCells="0" formatColumns="0" formatRows="0" insertRows="0"/>
  <mergeCells count="2251">
    <mergeCell ref="BW182:CD182"/>
    <mergeCell ref="CV180:DE180"/>
    <mergeCell ref="CV179:DE179"/>
    <mergeCell ref="CV166:DE166"/>
    <mergeCell ref="A166:O166"/>
    <mergeCell ref="P166:AC166"/>
    <mergeCell ref="AD166:AF166"/>
    <mergeCell ref="AG166:AJ166"/>
    <mergeCell ref="AK166:AP166"/>
    <mergeCell ref="AQ166:AX166"/>
    <mergeCell ref="AY166:BF166"/>
    <mergeCell ref="BG166:BN166"/>
    <mergeCell ref="BO166:BV166"/>
    <mergeCell ref="BW166:CD166"/>
    <mergeCell ref="CE166:CM166"/>
    <mergeCell ref="CN166:CU166"/>
    <mergeCell ref="A167:O167"/>
    <mergeCell ref="P167:AC167"/>
    <mergeCell ref="AD167:AF167"/>
    <mergeCell ref="AG167:AJ167"/>
    <mergeCell ref="AK167:AP167"/>
    <mergeCell ref="AQ167:AX167"/>
    <mergeCell ref="AY167:BF167"/>
    <mergeCell ref="BG167:BN167"/>
    <mergeCell ref="BO167:BV167"/>
    <mergeCell ref="BW167:CD167"/>
    <mergeCell ref="CE167:CM167"/>
    <mergeCell ref="CN167:CU167"/>
    <mergeCell ref="CV167:DE167"/>
    <mergeCell ref="CV178:DE178"/>
    <mergeCell ref="AK168:AP168"/>
    <mergeCell ref="AQ168:AX168"/>
    <mergeCell ref="CV164:DE164"/>
    <mergeCell ref="A164:O164"/>
    <mergeCell ref="P164:AC164"/>
    <mergeCell ref="AD164:AF164"/>
    <mergeCell ref="AG164:AJ164"/>
    <mergeCell ref="AK164:AP164"/>
    <mergeCell ref="AQ164:AX164"/>
    <mergeCell ref="AY164:BF164"/>
    <mergeCell ref="BG164:BN164"/>
    <mergeCell ref="BO164:BV164"/>
    <mergeCell ref="BW164:CD164"/>
    <mergeCell ref="CE164:CM164"/>
    <mergeCell ref="CN164:CU164"/>
    <mergeCell ref="A165:O165"/>
    <mergeCell ref="P165:AC165"/>
    <mergeCell ref="AD165:AF165"/>
    <mergeCell ref="AG165:AJ165"/>
    <mergeCell ref="AK165:AP165"/>
    <mergeCell ref="AQ165:AX165"/>
    <mergeCell ref="AY165:BF165"/>
    <mergeCell ref="BG165:BN165"/>
    <mergeCell ref="BO165:BV165"/>
    <mergeCell ref="BW165:CD165"/>
    <mergeCell ref="CE165:CM165"/>
    <mergeCell ref="CN165:CU165"/>
    <mergeCell ref="CV165:DE165"/>
    <mergeCell ref="CV163:DE163"/>
    <mergeCell ref="BW162:CD162"/>
    <mergeCell ref="CE162:CM162"/>
    <mergeCell ref="CN162:CU162"/>
    <mergeCell ref="BW163:CD163"/>
    <mergeCell ref="A162:O162"/>
    <mergeCell ref="P162:AC162"/>
    <mergeCell ref="AD162:AF162"/>
    <mergeCell ref="AG162:AJ162"/>
    <mergeCell ref="AK162:AP162"/>
    <mergeCell ref="AY162:BF162"/>
    <mergeCell ref="AQ162:AX162"/>
    <mergeCell ref="A163:O163"/>
    <mergeCell ref="P163:AC163"/>
    <mergeCell ref="AD163:AF163"/>
    <mergeCell ref="AG163:AJ163"/>
    <mergeCell ref="AK163:AP163"/>
    <mergeCell ref="AY163:BF163"/>
    <mergeCell ref="CE163:CM163"/>
    <mergeCell ref="CN163:CU163"/>
    <mergeCell ref="CE161:CM161"/>
    <mergeCell ref="CN161:CU161"/>
    <mergeCell ref="A160:O160"/>
    <mergeCell ref="P160:AC160"/>
    <mergeCell ref="AD160:AF160"/>
    <mergeCell ref="AG160:AJ160"/>
    <mergeCell ref="AQ163:AX163"/>
    <mergeCell ref="BG163:BN163"/>
    <mergeCell ref="BO163:BV163"/>
    <mergeCell ref="AK160:AP160"/>
    <mergeCell ref="AQ160:AX160"/>
    <mergeCell ref="AY160:BF160"/>
    <mergeCell ref="BG160:BN160"/>
    <mergeCell ref="BO160:BV160"/>
    <mergeCell ref="BW160:CD160"/>
    <mergeCell ref="CE160:CM160"/>
    <mergeCell ref="CN160:CU160"/>
    <mergeCell ref="CV160:DE160"/>
    <mergeCell ref="A177:O177"/>
    <mergeCell ref="P177:AC177"/>
    <mergeCell ref="AD177:AF177"/>
    <mergeCell ref="AG177:AJ177"/>
    <mergeCell ref="AK177:AP177"/>
    <mergeCell ref="AQ177:AX177"/>
    <mergeCell ref="AY177:BF177"/>
    <mergeCell ref="BG177:BN177"/>
    <mergeCell ref="BO177:BV177"/>
    <mergeCell ref="CV161:DE161"/>
    <mergeCell ref="BW177:CD177"/>
    <mergeCell ref="CE177:CM177"/>
    <mergeCell ref="CN177:CU177"/>
    <mergeCell ref="CV177:DE177"/>
    <mergeCell ref="A168:O168"/>
    <mergeCell ref="P168:AC168"/>
    <mergeCell ref="AD168:AF168"/>
    <mergeCell ref="AG168:AJ168"/>
    <mergeCell ref="BG162:BN162"/>
    <mergeCell ref="BO162:BV162"/>
    <mergeCell ref="CV162:DE162"/>
    <mergeCell ref="AY161:BF161"/>
    <mergeCell ref="BG161:BN161"/>
    <mergeCell ref="CN169:CU169"/>
    <mergeCell ref="A171:O171"/>
    <mergeCell ref="P171:AC171"/>
    <mergeCell ref="AD171:AF171"/>
    <mergeCell ref="AG171:AJ171"/>
    <mergeCell ref="AK171:AP171"/>
    <mergeCell ref="AQ171:AX171"/>
    <mergeCell ref="AY171:BF171"/>
    <mergeCell ref="CN92:CU92"/>
    <mergeCell ref="CV92:DE92"/>
    <mergeCell ref="CV93:DE93"/>
    <mergeCell ref="CV89:DE89"/>
    <mergeCell ref="BO179:BV179"/>
    <mergeCell ref="CE90:CM90"/>
    <mergeCell ref="CN90:CU90"/>
    <mergeCell ref="CV90:DE90"/>
    <mergeCell ref="CE91:CM91"/>
    <mergeCell ref="A106:O106"/>
    <mergeCell ref="P106:AC106"/>
    <mergeCell ref="AD106:AF106"/>
    <mergeCell ref="AG106:AJ106"/>
    <mergeCell ref="AK106:AP106"/>
    <mergeCell ref="AQ106:AX106"/>
    <mergeCell ref="CV106:DE106"/>
    <mergeCell ref="AY106:BF106"/>
    <mergeCell ref="BG106:BN106"/>
    <mergeCell ref="BO106:BV106"/>
    <mergeCell ref="BW106:CD106"/>
    <mergeCell ref="CE106:CM106"/>
    <mergeCell ref="CN106:CU106"/>
    <mergeCell ref="A159:O159"/>
    <mergeCell ref="P159:AC159"/>
    <mergeCell ref="AD159:AF159"/>
    <mergeCell ref="AG159:AJ159"/>
    <mergeCell ref="AK159:AP159"/>
    <mergeCell ref="AQ159:AX159"/>
    <mergeCell ref="AY159:BF159"/>
    <mergeCell ref="BG159:BN159"/>
    <mergeCell ref="BO159:BV159"/>
    <mergeCell ref="BW159:CD159"/>
    <mergeCell ref="AD90:AF90"/>
    <mergeCell ref="AG90:AJ90"/>
    <mergeCell ref="AK90:AP90"/>
    <mergeCell ref="AQ90:AX90"/>
    <mergeCell ref="A91:O91"/>
    <mergeCell ref="P91:AC91"/>
    <mergeCell ref="AD91:AF91"/>
    <mergeCell ref="AG91:AJ91"/>
    <mergeCell ref="AK91:AP91"/>
    <mergeCell ref="AQ91:AX91"/>
    <mergeCell ref="A92:O92"/>
    <mergeCell ref="P92:AC92"/>
    <mergeCell ref="AD92:AF92"/>
    <mergeCell ref="AG92:AJ92"/>
    <mergeCell ref="AK92:AP92"/>
    <mergeCell ref="AQ92:AX92"/>
    <mergeCell ref="CE92:CM92"/>
    <mergeCell ref="A96:O96"/>
    <mergeCell ref="P96:AC96"/>
    <mergeCell ref="AD96:AF96"/>
    <mergeCell ref="AG96:AJ96"/>
    <mergeCell ref="AK96:AP96"/>
    <mergeCell ref="AY95:BF95"/>
    <mergeCell ref="A95:O95"/>
    <mergeCell ref="P95:AC95"/>
    <mergeCell ref="AD95:AF95"/>
    <mergeCell ref="AG95:AJ95"/>
    <mergeCell ref="CN4:CU6"/>
    <mergeCell ref="CV4:DE6"/>
    <mergeCell ref="BO5:BV6"/>
    <mergeCell ref="BG91:BN91"/>
    <mergeCell ref="BO91:BV91"/>
    <mergeCell ref="BW91:CD91"/>
    <mergeCell ref="CN91:CU91"/>
    <mergeCell ref="CV91:DE91"/>
    <mergeCell ref="BG90:BN90"/>
    <mergeCell ref="BO90:BV90"/>
    <mergeCell ref="BW92:CD92"/>
    <mergeCell ref="BG5:BN6"/>
    <mergeCell ref="BW5:CD6"/>
    <mergeCell ref="AY91:BF91"/>
    <mergeCell ref="AY90:BF90"/>
    <mergeCell ref="BW90:CD90"/>
    <mergeCell ref="BW89:CD89"/>
    <mergeCell ref="BO9:BV9"/>
    <mergeCell ref="BG8:BN8"/>
    <mergeCell ref="BO8:BV8"/>
    <mergeCell ref="A90:O90"/>
    <mergeCell ref="P90:AC90"/>
    <mergeCell ref="BW93:CD93"/>
    <mergeCell ref="CE93:CM93"/>
    <mergeCell ref="CN93:CU93"/>
    <mergeCell ref="AY94:BF94"/>
    <mergeCell ref="BG94:BN94"/>
    <mergeCell ref="BO94:BV94"/>
    <mergeCell ref="A93:O93"/>
    <mergeCell ref="P93:AC93"/>
    <mergeCell ref="AK95:AP95"/>
    <mergeCell ref="AQ95:AX95"/>
    <mergeCell ref="AD94:AF94"/>
    <mergeCell ref="AG94:AJ94"/>
    <mergeCell ref="AK94:AP94"/>
    <mergeCell ref="AQ94:AX94"/>
    <mergeCell ref="BG95:BN95"/>
    <mergeCell ref="BO95:BV95"/>
    <mergeCell ref="BW95:CD95"/>
    <mergeCell ref="CE95:CM95"/>
    <mergeCell ref="CN95:CU95"/>
    <mergeCell ref="BW94:CD94"/>
    <mergeCell ref="CE94:CM94"/>
    <mergeCell ref="CN94:CU94"/>
    <mergeCell ref="BW4:CD4"/>
    <mergeCell ref="CE4:CM4"/>
    <mergeCell ref="AK5:AX5"/>
    <mergeCell ref="AY5:BF5"/>
    <mergeCell ref="CE5:CM6"/>
    <mergeCell ref="AK6:AP6"/>
    <mergeCell ref="AQ6:AX6"/>
    <mergeCell ref="AY6:BF6"/>
    <mergeCell ref="A1:DE1"/>
    <mergeCell ref="C2:BV2"/>
    <mergeCell ref="A4:O6"/>
    <mergeCell ref="P4:AC6"/>
    <mergeCell ref="AD4:AF6"/>
    <mergeCell ref="AG4:AJ6"/>
    <mergeCell ref="AK4:AX4"/>
    <mergeCell ref="AY4:BF4"/>
    <mergeCell ref="BG4:BN4"/>
    <mergeCell ref="BO4:BV4"/>
    <mergeCell ref="AK7:AP7"/>
    <mergeCell ref="AQ7:AX7"/>
    <mergeCell ref="A8:O8"/>
    <mergeCell ref="P8:AC8"/>
    <mergeCell ref="AD8:AF8"/>
    <mergeCell ref="AG8:AJ8"/>
    <mergeCell ref="AK8:AP8"/>
    <mergeCell ref="AQ8:AX8"/>
    <mergeCell ref="CE9:CM9"/>
    <mergeCell ref="CN9:CU9"/>
    <mergeCell ref="AY9:BF9"/>
    <mergeCell ref="A9:O9"/>
    <mergeCell ref="P9:AC9"/>
    <mergeCell ref="AD9:AF9"/>
    <mergeCell ref="AG9:AJ9"/>
    <mergeCell ref="CV10:DE10"/>
    <mergeCell ref="A11:O11"/>
    <mergeCell ref="P11:AC11"/>
    <mergeCell ref="AY10:BF10"/>
    <mergeCell ref="BG10:BN10"/>
    <mergeCell ref="BO10:BV10"/>
    <mergeCell ref="BW10:CD10"/>
    <mergeCell ref="CE10:CM10"/>
    <mergeCell ref="AY11:BF11"/>
    <mergeCell ref="BG11:BN11"/>
    <mergeCell ref="A10:O10"/>
    <mergeCell ref="P10:AC10"/>
    <mergeCell ref="AD10:AF10"/>
    <mergeCell ref="AG10:AJ10"/>
    <mergeCell ref="AK10:AP10"/>
    <mergeCell ref="BW8:CD8"/>
    <mergeCell ref="CE8:CM8"/>
    <mergeCell ref="AQ10:AX10"/>
    <mergeCell ref="CV8:DE8"/>
    <mergeCell ref="CN8:CU8"/>
    <mergeCell ref="AY8:BF8"/>
    <mergeCell ref="CV9:DE9"/>
    <mergeCell ref="BG9:BN9"/>
    <mergeCell ref="CN10:CU10"/>
    <mergeCell ref="BW9:CD9"/>
    <mergeCell ref="AK9:AP9"/>
    <mergeCell ref="AQ9:AX9"/>
    <mergeCell ref="AY12:BF12"/>
    <mergeCell ref="BG12:BN12"/>
    <mergeCell ref="BO12:BV12"/>
    <mergeCell ref="BW12:CD12"/>
    <mergeCell ref="CE12:CM12"/>
    <mergeCell ref="CN12:CU12"/>
    <mergeCell ref="BW11:CD11"/>
    <mergeCell ref="CE11:CM11"/>
    <mergeCell ref="CN11:CU11"/>
    <mergeCell ref="A12:O12"/>
    <mergeCell ref="P12:AC12"/>
    <mergeCell ref="AD12:AF12"/>
    <mergeCell ref="AG12:AJ12"/>
    <mergeCell ref="AK12:AP12"/>
    <mergeCell ref="AQ12:AX12"/>
    <mergeCell ref="AD11:AF11"/>
    <mergeCell ref="AG11:AJ11"/>
    <mergeCell ref="AK11:AP11"/>
    <mergeCell ref="AQ11:AX11"/>
    <mergeCell ref="BO11:BV11"/>
    <mergeCell ref="BW13:CD13"/>
    <mergeCell ref="CE13:CM13"/>
    <mergeCell ref="CN13:CU13"/>
    <mergeCell ref="CV13:DE13"/>
    <mergeCell ref="A14:O14"/>
    <mergeCell ref="P14:AC14"/>
    <mergeCell ref="AD14:AF14"/>
    <mergeCell ref="AG14:AJ14"/>
    <mergeCell ref="AK14:AP14"/>
    <mergeCell ref="AQ14:AX14"/>
    <mergeCell ref="A13:O13"/>
    <mergeCell ref="P13:AC13"/>
    <mergeCell ref="AD13:AF13"/>
    <mergeCell ref="AG13:AJ13"/>
    <mergeCell ref="AK13:AP13"/>
    <mergeCell ref="AQ13:AX13"/>
    <mergeCell ref="AY13:BF13"/>
    <mergeCell ref="BG13:BN13"/>
    <mergeCell ref="BO13:BV13"/>
    <mergeCell ref="CV12:DE12"/>
    <mergeCell ref="CV11:DE11"/>
    <mergeCell ref="BW15:CD15"/>
    <mergeCell ref="CE15:CM15"/>
    <mergeCell ref="CN15:CU15"/>
    <mergeCell ref="CV15:DE15"/>
    <mergeCell ref="A16:O16"/>
    <mergeCell ref="P16:AC16"/>
    <mergeCell ref="AD16:AF16"/>
    <mergeCell ref="AG16:AJ16"/>
    <mergeCell ref="AK16:AP16"/>
    <mergeCell ref="AQ16:AX16"/>
    <mergeCell ref="CV14:DE14"/>
    <mergeCell ref="A15:O15"/>
    <mergeCell ref="P15:AC15"/>
    <mergeCell ref="AD15:AF15"/>
    <mergeCell ref="AG15:AJ15"/>
    <mergeCell ref="AK15:AP15"/>
    <mergeCell ref="AQ15:AX15"/>
    <mergeCell ref="AY15:BF15"/>
    <mergeCell ref="BG15:BN15"/>
    <mergeCell ref="BO15:BV15"/>
    <mergeCell ref="AY14:BF14"/>
    <mergeCell ref="BG14:BN14"/>
    <mergeCell ref="BO14:BV14"/>
    <mergeCell ref="BW14:CD14"/>
    <mergeCell ref="CE14:CM14"/>
    <mergeCell ref="CN14:CU14"/>
    <mergeCell ref="BW17:CD17"/>
    <mergeCell ref="CE17:CM17"/>
    <mergeCell ref="CN17:CU17"/>
    <mergeCell ref="CV17:DE17"/>
    <mergeCell ref="A18:O18"/>
    <mergeCell ref="P18:AC18"/>
    <mergeCell ref="AD18:AF18"/>
    <mergeCell ref="AG18:AJ18"/>
    <mergeCell ref="AK18:AP18"/>
    <mergeCell ref="AQ18:AX18"/>
    <mergeCell ref="CV16:DE16"/>
    <mergeCell ref="A17:O17"/>
    <mergeCell ref="P17:AC17"/>
    <mergeCell ref="AD17:AF17"/>
    <mergeCell ref="AG17:AJ17"/>
    <mergeCell ref="AK17:AP17"/>
    <mergeCell ref="AQ17:AX17"/>
    <mergeCell ref="AY17:BF17"/>
    <mergeCell ref="BG17:BN17"/>
    <mergeCell ref="BO17:BV17"/>
    <mergeCell ref="AY16:BF16"/>
    <mergeCell ref="BG16:BN16"/>
    <mergeCell ref="BO16:BV16"/>
    <mergeCell ref="BW16:CD16"/>
    <mergeCell ref="CE16:CM16"/>
    <mergeCell ref="CN16:CU16"/>
    <mergeCell ref="BW19:CD19"/>
    <mergeCell ref="CE19:CM19"/>
    <mergeCell ref="CN19:CU19"/>
    <mergeCell ref="CV19:DE19"/>
    <mergeCell ref="A20:O20"/>
    <mergeCell ref="P20:AC20"/>
    <mergeCell ref="AD20:AF20"/>
    <mergeCell ref="AG20:AJ20"/>
    <mergeCell ref="AK20:AP20"/>
    <mergeCell ref="AQ20:AX20"/>
    <mergeCell ref="CV18:DE18"/>
    <mergeCell ref="A19:O19"/>
    <mergeCell ref="P19:AC19"/>
    <mergeCell ref="AD19:AF19"/>
    <mergeCell ref="AG19:AJ19"/>
    <mergeCell ref="AK19:AP19"/>
    <mergeCell ref="AQ19:AX19"/>
    <mergeCell ref="AY19:BF19"/>
    <mergeCell ref="BG19:BN19"/>
    <mergeCell ref="BO19:BV19"/>
    <mergeCell ref="AY18:BF18"/>
    <mergeCell ref="BG18:BN18"/>
    <mergeCell ref="BO18:BV18"/>
    <mergeCell ref="BW18:CD18"/>
    <mergeCell ref="CE18:CM18"/>
    <mergeCell ref="CN18:CU18"/>
    <mergeCell ref="BW21:CD21"/>
    <mergeCell ref="CE21:CM21"/>
    <mergeCell ref="CN21:CU21"/>
    <mergeCell ref="CV21:DE21"/>
    <mergeCell ref="A22:O22"/>
    <mergeCell ref="P22:AC22"/>
    <mergeCell ref="AD22:AF22"/>
    <mergeCell ref="AG22:AJ22"/>
    <mergeCell ref="AK22:AP22"/>
    <mergeCell ref="AQ22:AX22"/>
    <mergeCell ref="CV20:DE20"/>
    <mergeCell ref="A21:O21"/>
    <mergeCell ref="P21:AC21"/>
    <mergeCell ref="AD21:AF21"/>
    <mergeCell ref="AG21:AJ21"/>
    <mergeCell ref="AK21:AP21"/>
    <mergeCell ref="AQ21:AX21"/>
    <mergeCell ref="AY21:BF21"/>
    <mergeCell ref="BG21:BN21"/>
    <mergeCell ref="BO21:BV21"/>
    <mergeCell ref="AY20:BF20"/>
    <mergeCell ref="BG20:BN20"/>
    <mergeCell ref="BO20:BV20"/>
    <mergeCell ref="BW20:CD20"/>
    <mergeCell ref="CE20:CM20"/>
    <mergeCell ref="CN20:CU20"/>
    <mergeCell ref="BW23:CD23"/>
    <mergeCell ref="CE23:CM23"/>
    <mergeCell ref="CN23:CU23"/>
    <mergeCell ref="CV23:DE23"/>
    <mergeCell ref="A24:O24"/>
    <mergeCell ref="P24:AC24"/>
    <mergeCell ref="AD24:AF24"/>
    <mergeCell ref="AG24:AJ24"/>
    <mergeCell ref="AK24:AP24"/>
    <mergeCell ref="AQ24:AX24"/>
    <mergeCell ref="CV22:DE22"/>
    <mergeCell ref="A23:O23"/>
    <mergeCell ref="P23:AC23"/>
    <mergeCell ref="AD23:AF23"/>
    <mergeCell ref="AG23:AJ23"/>
    <mergeCell ref="AK23:AP23"/>
    <mergeCell ref="AQ23:AX23"/>
    <mergeCell ref="AY23:BF23"/>
    <mergeCell ref="BG23:BN23"/>
    <mergeCell ref="BO23:BV23"/>
    <mergeCell ref="AY22:BF22"/>
    <mergeCell ref="BG22:BN22"/>
    <mergeCell ref="BO22:BV22"/>
    <mergeCell ref="BW22:CD22"/>
    <mergeCell ref="CE22:CM22"/>
    <mergeCell ref="CN22:CU22"/>
    <mergeCell ref="BW25:CD25"/>
    <mergeCell ref="CE25:CM25"/>
    <mergeCell ref="CN25:CU25"/>
    <mergeCell ref="CV25:DE25"/>
    <mergeCell ref="A26:O26"/>
    <mergeCell ref="P26:AC26"/>
    <mergeCell ref="AD26:AF26"/>
    <mergeCell ref="AG26:AJ26"/>
    <mergeCell ref="AK26:AP26"/>
    <mergeCell ref="AQ26:AX26"/>
    <mergeCell ref="CV24:DE24"/>
    <mergeCell ref="A25:O25"/>
    <mergeCell ref="P25:AC25"/>
    <mergeCell ref="AD25:AF25"/>
    <mergeCell ref="AG25:AJ25"/>
    <mergeCell ref="AK25:AP25"/>
    <mergeCell ref="AQ25:AX25"/>
    <mergeCell ref="AY25:BF25"/>
    <mergeCell ref="BG25:BN25"/>
    <mergeCell ref="BO25:BV25"/>
    <mergeCell ref="AY24:BF24"/>
    <mergeCell ref="BG24:BN24"/>
    <mergeCell ref="BO24:BV24"/>
    <mergeCell ref="BW24:CD24"/>
    <mergeCell ref="CE24:CM24"/>
    <mergeCell ref="CN24:CU24"/>
    <mergeCell ref="BW27:CD27"/>
    <mergeCell ref="CE27:CM27"/>
    <mergeCell ref="CN27:CU27"/>
    <mergeCell ref="CV27:DE27"/>
    <mergeCell ref="A28:O28"/>
    <mergeCell ref="P28:AC28"/>
    <mergeCell ref="AD28:AF28"/>
    <mergeCell ref="AG28:AJ28"/>
    <mergeCell ref="AK28:AP28"/>
    <mergeCell ref="AQ28:AX28"/>
    <mergeCell ref="CV26:DE26"/>
    <mergeCell ref="A27:O27"/>
    <mergeCell ref="P27:AC27"/>
    <mergeCell ref="AD27:AF27"/>
    <mergeCell ref="AG27:AJ27"/>
    <mergeCell ref="AK27:AP27"/>
    <mergeCell ref="AQ27:AX27"/>
    <mergeCell ref="AY27:BF27"/>
    <mergeCell ref="BG27:BN27"/>
    <mergeCell ref="BO27:BV27"/>
    <mergeCell ref="AY26:BF26"/>
    <mergeCell ref="BG26:BN26"/>
    <mergeCell ref="BO26:BV26"/>
    <mergeCell ref="BW26:CD26"/>
    <mergeCell ref="CE26:CM26"/>
    <mergeCell ref="CN26:CU26"/>
    <mergeCell ref="BW29:CD29"/>
    <mergeCell ref="CE29:CM29"/>
    <mergeCell ref="CN29:CU29"/>
    <mergeCell ref="CV29:DE29"/>
    <mergeCell ref="A30:O30"/>
    <mergeCell ref="P30:AC30"/>
    <mergeCell ref="AD30:AF30"/>
    <mergeCell ref="AG30:AJ30"/>
    <mergeCell ref="AK30:AP30"/>
    <mergeCell ref="AQ30:AX30"/>
    <mergeCell ref="CV28:DE28"/>
    <mergeCell ref="A29:O29"/>
    <mergeCell ref="P29:AC29"/>
    <mergeCell ref="AD29:AF29"/>
    <mergeCell ref="AG29:AJ29"/>
    <mergeCell ref="AK29:AP29"/>
    <mergeCell ref="AQ29:AX29"/>
    <mergeCell ref="AY29:BF29"/>
    <mergeCell ref="BG29:BN29"/>
    <mergeCell ref="BO29:BV29"/>
    <mergeCell ref="AY28:BF28"/>
    <mergeCell ref="BG28:BN28"/>
    <mergeCell ref="BO28:BV28"/>
    <mergeCell ref="BW28:CD28"/>
    <mergeCell ref="CE28:CM28"/>
    <mergeCell ref="CN28:CU28"/>
    <mergeCell ref="BW31:CD31"/>
    <mergeCell ref="CE31:CM31"/>
    <mergeCell ref="CN31:CU31"/>
    <mergeCell ref="CV31:DE31"/>
    <mergeCell ref="A32:O32"/>
    <mergeCell ref="P32:AC32"/>
    <mergeCell ref="AD32:AF32"/>
    <mergeCell ref="AG32:AJ32"/>
    <mergeCell ref="AK32:AP32"/>
    <mergeCell ref="AQ32:AX32"/>
    <mergeCell ref="CV30:DE30"/>
    <mergeCell ref="A31:O31"/>
    <mergeCell ref="P31:AC31"/>
    <mergeCell ref="AD31:AF31"/>
    <mergeCell ref="AG31:AJ31"/>
    <mergeCell ref="AK31:AP31"/>
    <mergeCell ref="AQ31:AX31"/>
    <mergeCell ref="AY31:BF31"/>
    <mergeCell ref="BG31:BN31"/>
    <mergeCell ref="BO31:BV31"/>
    <mergeCell ref="AY30:BF30"/>
    <mergeCell ref="BG30:BN30"/>
    <mergeCell ref="BO30:BV30"/>
    <mergeCell ref="BW30:CD30"/>
    <mergeCell ref="CE30:CM30"/>
    <mergeCell ref="CN30:CU30"/>
    <mergeCell ref="BW33:CD33"/>
    <mergeCell ref="CE33:CM33"/>
    <mergeCell ref="CN33:CU33"/>
    <mergeCell ref="CV33:DE33"/>
    <mergeCell ref="A34:O34"/>
    <mergeCell ref="P34:AC34"/>
    <mergeCell ref="AD34:AF34"/>
    <mergeCell ref="AG34:AJ34"/>
    <mergeCell ref="AK34:AP34"/>
    <mergeCell ref="AQ34:AX34"/>
    <mergeCell ref="CV32:DE32"/>
    <mergeCell ref="A33:O33"/>
    <mergeCell ref="P33:AC33"/>
    <mergeCell ref="AD33:AF33"/>
    <mergeCell ref="AG33:AJ33"/>
    <mergeCell ref="AK33:AP33"/>
    <mergeCell ref="AQ33:AX33"/>
    <mergeCell ref="AY33:BF33"/>
    <mergeCell ref="BG33:BN33"/>
    <mergeCell ref="BO33:BV33"/>
    <mergeCell ref="AY32:BF32"/>
    <mergeCell ref="BG32:BN32"/>
    <mergeCell ref="BO32:BV32"/>
    <mergeCell ref="BW32:CD32"/>
    <mergeCell ref="CE32:CM32"/>
    <mergeCell ref="CN32:CU32"/>
    <mergeCell ref="BW35:CD35"/>
    <mergeCell ref="CE35:CM35"/>
    <mergeCell ref="CN35:CU35"/>
    <mergeCell ref="CV35:DE35"/>
    <mergeCell ref="A36:O36"/>
    <mergeCell ref="P36:AC36"/>
    <mergeCell ref="AD36:AF36"/>
    <mergeCell ref="AG36:AJ36"/>
    <mergeCell ref="AK36:AP36"/>
    <mergeCell ref="AQ36:AX36"/>
    <mergeCell ref="CV34:DE34"/>
    <mergeCell ref="A35:O35"/>
    <mergeCell ref="P35:AC35"/>
    <mergeCell ref="AD35:AF35"/>
    <mergeCell ref="AG35:AJ35"/>
    <mergeCell ref="AK35:AP35"/>
    <mergeCell ref="AQ35:AX35"/>
    <mergeCell ref="AY35:BF35"/>
    <mergeCell ref="BG35:BN35"/>
    <mergeCell ref="BO35:BV35"/>
    <mergeCell ref="AY34:BF34"/>
    <mergeCell ref="BG34:BN34"/>
    <mergeCell ref="BO34:BV34"/>
    <mergeCell ref="BW34:CD34"/>
    <mergeCell ref="CE34:CM34"/>
    <mergeCell ref="CN34:CU34"/>
    <mergeCell ref="BW37:CD37"/>
    <mergeCell ref="CE37:CM37"/>
    <mergeCell ref="CN37:CU37"/>
    <mergeCell ref="CV37:DE37"/>
    <mergeCell ref="A38:O38"/>
    <mergeCell ref="P38:AC38"/>
    <mergeCell ref="AD38:AF38"/>
    <mergeCell ref="AG38:AJ38"/>
    <mergeCell ref="AK38:AP38"/>
    <mergeCell ref="AQ38:AX38"/>
    <mergeCell ref="CV36:DE36"/>
    <mergeCell ref="A37:O37"/>
    <mergeCell ref="P37:AC37"/>
    <mergeCell ref="AD37:AF37"/>
    <mergeCell ref="AG37:AJ37"/>
    <mergeCell ref="AK37:AP37"/>
    <mergeCell ref="AQ37:AX37"/>
    <mergeCell ref="AY37:BF37"/>
    <mergeCell ref="BG37:BN37"/>
    <mergeCell ref="BO37:BV37"/>
    <mergeCell ref="AY36:BF36"/>
    <mergeCell ref="BG36:BN36"/>
    <mergeCell ref="BO36:BV36"/>
    <mergeCell ref="BW36:CD36"/>
    <mergeCell ref="CE36:CM36"/>
    <mergeCell ref="CN36:CU36"/>
    <mergeCell ref="BW39:CD39"/>
    <mergeCell ref="CE39:CM39"/>
    <mergeCell ref="CN39:CU39"/>
    <mergeCell ref="CV39:DE39"/>
    <mergeCell ref="A40:O40"/>
    <mergeCell ref="P40:AC40"/>
    <mergeCell ref="AD40:AF40"/>
    <mergeCell ref="AG40:AJ40"/>
    <mergeCell ref="AK40:AP40"/>
    <mergeCell ref="AQ40:AX40"/>
    <mergeCell ref="CV38:DE38"/>
    <mergeCell ref="A39:O39"/>
    <mergeCell ref="P39:AC39"/>
    <mergeCell ref="AD39:AF39"/>
    <mergeCell ref="AG39:AJ39"/>
    <mergeCell ref="AK39:AP39"/>
    <mergeCell ref="AQ39:AX39"/>
    <mergeCell ref="AY39:BF39"/>
    <mergeCell ref="BG39:BN39"/>
    <mergeCell ref="BO39:BV39"/>
    <mergeCell ref="AY38:BF38"/>
    <mergeCell ref="BG38:BN38"/>
    <mergeCell ref="BO38:BV38"/>
    <mergeCell ref="BW38:CD38"/>
    <mergeCell ref="CE38:CM38"/>
    <mergeCell ref="CN38:CU38"/>
    <mergeCell ref="BW41:CD41"/>
    <mergeCell ref="CE41:CM41"/>
    <mergeCell ref="CN41:CU41"/>
    <mergeCell ref="CV41:DE41"/>
    <mergeCell ref="A42:O42"/>
    <mergeCell ref="P42:AC42"/>
    <mergeCell ref="AD42:AF42"/>
    <mergeCell ref="AG42:AJ42"/>
    <mergeCell ref="AK42:AP42"/>
    <mergeCell ref="AQ42:AX42"/>
    <mergeCell ref="CV40:DE40"/>
    <mergeCell ref="A41:O41"/>
    <mergeCell ref="P41:AC41"/>
    <mergeCell ref="AD41:AF41"/>
    <mergeCell ref="AG41:AJ41"/>
    <mergeCell ref="AK41:AP41"/>
    <mergeCell ref="AQ41:AX41"/>
    <mergeCell ref="AY41:BF41"/>
    <mergeCell ref="BG41:BN41"/>
    <mergeCell ref="BO41:BV41"/>
    <mergeCell ref="AY40:BF40"/>
    <mergeCell ref="BG40:BN40"/>
    <mergeCell ref="BO40:BV40"/>
    <mergeCell ref="BW40:CD40"/>
    <mergeCell ref="CE40:CM40"/>
    <mergeCell ref="CN40:CU40"/>
    <mergeCell ref="BW43:CD43"/>
    <mergeCell ref="CE43:CM43"/>
    <mergeCell ref="CN43:CU43"/>
    <mergeCell ref="CV43:DE43"/>
    <mergeCell ref="A44:O44"/>
    <mergeCell ref="P44:AC44"/>
    <mergeCell ref="AD44:AF44"/>
    <mergeCell ref="AG44:AJ44"/>
    <mergeCell ref="AK44:AP44"/>
    <mergeCell ref="AQ44:AX44"/>
    <mergeCell ref="CV42:DE42"/>
    <mergeCell ref="A43:O43"/>
    <mergeCell ref="P43:AC43"/>
    <mergeCell ref="AD43:AF43"/>
    <mergeCell ref="AG43:AJ43"/>
    <mergeCell ref="AK43:AP43"/>
    <mergeCell ref="AQ43:AX43"/>
    <mergeCell ref="AY43:BF43"/>
    <mergeCell ref="BG43:BN43"/>
    <mergeCell ref="BO43:BV43"/>
    <mergeCell ref="AY42:BF42"/>
    <mergeCell ref="BG42:BN42"/>
    <mergeCell ref="BO42:BV42"/>
    <mergeCell ref="BW42:CD42"/>
    <mergeCell ref="CE42:CM42"/>
    <mergeCell ref="CN42:CU42"/>
    <mergeCell ref="BW45:CD45"/>
    <mergeCell ref="CE45:CM45"/>
    <mergeCell ref="CN45:CU45"/>
    <mergeCell ref="CV45:DE45"/>
    <mergeCell ref="A46:O46"/>
    <mergeCell ref="P46:AC46"/>
    <mergeCell ref="AD46:AF46"/>
    <mergeCell ref="AG46:AJ46"/>
    <mergeCell ref="AK46:AP46"/>
    <mergeCell ref="AQ46:AX46"/>
    <mergeCell ref="CV44:DE44"/>
    <mergeCell ref="A45:O45"/>
    <mergeCell ref="P45:AC45"/>
    <mergeCell ref="AD45:AF45"/>
    <mergeCell ref="AG45:AJ45"/>
    <mergeCell ref="AK45:AP45"/>
    <mergeCell ref="AQ45:AX45"/>
    <mergeCell ref="AY45:BF45"/>
    <mergeCell ref="BG45:BN45"/>
    <mergeCell ref="BO45:BV45"/>
    <mergeCell ref="AY44:BF44"/>
    <mergeCell ref="BG44:BN44"/>
    <mergeCell ref="BO44:BV44"/>
    <mergeCell ref="BW44:CD44"/>
    <mergeCell ref="CE44:CM44"/>
    <mergeCell ref="CN44:CU44"/>
    <mergeCell ref="BW47:CD47"/>
    <mergeCell ref="CE47:CM47"/>
    <mergeCell ref="CN47:CU47"/>
    <mergeCell ref="CV47:DE47"/>
    <mergeCell ref="A48:O48"/>
    <mergeCell ref="P48:AC48"/>
    <mergeCell ref="AD48:AF48"/>
    <mergeCell ref="AG48:AJ48"/>
    <mergeCell ref="AK48:AP48"/>
    <mergeCell ref="AQ48:AX48"/>
    <mergeCell ref="CV46:DE46"/>
    <mergeCell ref="A47:O47"/>
    <mergeCell ref="P47:AC47"/>
    <mergeCell ref="AD47:AF47"/>
    <mergeCell ref="AG47:AJ47"/>
    <mergeCell ref="AK47:AP47"/>
    <mergeCell ref="AQ47:AX47"/>
    <mergeCell ref="AY47:BF47"/>
    <mergeCell ref="BG47:BN47"/>
    <mergeCell ref="BO47:BV47"/>
    <mergeCell ref="AY46:BF46"/>
    <mergeCell ref="BG46:BN46"/>
    <mergeCell ref="BO46:BV46"/>
    <mergeCell ref="BW46:CD46"/>
    <mergeCell ref="CE46:CM46"/>
    <mergeCell ref="CN46:CU46"/>
    <mergeCell ref="BW49:CD49"/>
    <mergeCell ref="CE49:CM49"/>
    <mergeCell ref="CN49:CU49"/>
    <mergeCell ref="CV49:DE49"/>
    <mergeCell ref="A50:O50"/>
    <mergeCell ref="P50:AC50"/>
    <mergeCell ref="AD50:AF50"/>
    <mergeCell ref="AG50:AJ50"/>
    <mergeCell ref="AK50:AP50"/>
    <mergeCell ref="AQ50:AX50"/>
    <mergeCell ref="CV48:DE48"/>
    <mergeCell ref="A49:O49"/>
    <mergeCell ref="P49:AC49"/>
    <mergeCell ref="AD49:AF49"/>
    <mergeCell ref="AG49:AJ49"/>
    <mergeCell ref="AK49:AP49"/>
    <mergeCell ref="AQ49:AX49"/>
    <mergeCell ref="AY49:BF49"/>
    <mergeCell ref="BG49:BN49"/>
    <mergeCell ref="BO49:BV49"/>
    <mergeCell ref="AY48:BF48"/>
    <mergeCell ref="BG48:BN48"/>
    <mergeCell ref="BO48:BV48"/>
    <mergeCell ref="BW48:CD48"/>
    <mergeCell ref="CE48:CM48"/>
    <mergeCell ref="CN48:CU48"/>
    <mergeCell ref="BW51:CD51"/>
    <mergeCell ref="CE51:CM51"/>
    <mergeCell ref="CN51:CU51"/>
    <mergeCell ref="CV51:DE51"/>
    <mergeCell ref="A52:O52"/>
    <mergeCell ref="P52:AC52"/>
    <mergeCell ref="AD52:AF52"/>
    <mergeCell ref="AG52:AJ52"/>
    <mergeCell ref="AK52:AP52"/>
    <mergeCell ref="AQ52:AX52"/>
    <mergeCell ref="CV50:DE50"/>
    <mergeCell ref="A51:O51"/>
    <mergeCell ref="P51:AC51"/>
    <mergeCell ref="AD51:AF51"/>
    <mergeCell ref="AG51:AJ51"/>
    <mergeCell ref="AK51:AP51"/>
    <mergeCell ref="AQ51:AX51"/>
    <mergeCell ref="AY51:BF51"/>
    <mergeCell ref="BG51:BN51"/>
    <mergeCell ref="BO51:BV51"/>
    <mergeCell ref="AY50:BF50"/>
    <mergeCell ref="BG50:BN50"/>
    <mergeCell ref="BO50:BV50"/>
    <mergeCell ref="BW50:CD50"/>
    <mergeCell ref="CE50:CM50"/>
    <mergeCell ref="CN50:CU50"/>
    <mergeCell ref="BW53:CD53"/>
    <mergeCell ref="CE53:CM53"/>
    <mergeCell ref="CN53:CU53"/>
    <mergeCell ref="CV53:DE53"/>
    <mergeCell ref="A54:O54"/>
    <mergeCell ref="P54:AC54"/>
    <mergeCell ref="AD54:AF54"/>
    <mergeCell ref="AG54:AJ54"/>
    <mergeCell ref="AK54:AP54"/>
    <mergeCell ref="AQ54:AX54"/>
    <mergeCell ref="CV52:DE52"/>
    <mergeCell ref="A53:O53"/>
    <mergeCell ref="P53:AC53"/>
    <mergeCell ref="AD53:AF53"/>
    <mergeCell ref="AG53:AJ53"/>
    <mergeCell ref="AK53:AP53"/>
    <mergeCell ref="AQ53:AX53"/>
    <mergeCell ref="AY53:BF53"/>
    <mergeCell ref="BG53:BN53"/>
    <mergeCell ref="BO53:BV53"/>
    <mergeCell ref="AY52:BF52"/>
    <mergeCell ref="BG52:BN52"/>
    <mergeCell ref="BO52:BV52"/>
    <mergeCell ref="BW52:CD52"/>
    <mergeCell ref="CE52:CM52"/>
    <mergeCell ref="CN52:CU52"/>
    <mergeCell ref="BW55:CD55"/>
    <mergeCell ref="CE55:CM55"/>
    <mergeCell ref="CN55:CU55"/>
    <mergeCell ref="CV55:DE55"/>
    <mergeCell ref="A56:O56"/>
    <mergeCell ref="P56:AC56"/>
    <mergeCell ref="AD56:AF56"/>
    <mergeCell ref="AG56:AJ56"/>
    <mergeCell ref="AK56:AP56"/>
    <mergeCell ref="AQ56:AX56"/>
    <mergeCell ref="CV54:DE54"/>
    <mergeCell ref="A55:O55"/>
    <mergeCell ref="P55:AC55"/>
    <mergeCell ref="AD55:AF55"/>
    <mergeCell ref="AG55:AJ55"/>
    <mergeCell ref="AK55:AP55"/>
    <mergeCell ref="AQ55:AX55"/>
    <mergeCell ref="AY55:BF55"/>
    <mergeCell ref="BG55:BN55"/>
    <mergeCell ref="BO55:BV55"/>
    <mergeCell ref="AY54:BF54"/>
    <mergeCell ref="BG54:BN54"/>
    <mergeCell ref="BO54:BV54"/>
    <mergeCell ref="BW54:CD54"/>
    <mergeCell ref="CE54:CM54"/>
    <mergeCell ref="CN54:CU54"/>
    <mergeCell ref="BW57:CD57"/>
    <mergeCell ref="CE57:CM57"/>
    <mergeCell ref="CN57:CU57"/>
    <mergeCell ref="CV57:DE57"/>
    <mergeCell ref="A58:O58"/>
    <mergeCell ref="P58:AC58"/>
    <mergeCell ref="AD58:AF58"/>
    <mergeCell ref="AG58:AJ58"/>
    <mergeCell ref="AK58:AP58"/>
    <mergeCell ref="AQ58:AX58"/>
    <mergeCell ref="CV56:DE56"/>
    <mergeCell ref="A57:O57"/>
    <mergeCell ref="P57:AC57"/>
    <mergeCell ref="AD57:AF57"/>
    <mergeCell ref="AG57:AJ57"/>
    <mergeCell ref="AK57:AP57"/>
    <mergeCell ref="AQ57:AX57"/>
    <mergeCell ref="AY57:BF57"/>
    <mergeCell ref="BG57:BN57"/>
    <mergeCell ref="BO57:BV57"/>
    <mergeCell ref="AY56:BF56"/>
    <mergeCell ref="BG56:BN56"/>
    <mergeCell ref="BO56:BV56"/>
    <mergeCell ref="BW56:CD56"/>
    <mergeCell ref="CE56:CM56"/>
    <mergeCell ref="CN56:CU56"/>
    <mergeCell ref="BW59:CD59"/>
    <mergeCell ref="CE59:CM59"/>
    <mergeCell ref="CN59:CU59"/>
    <mergeCell ref="CV59:DE59"/>
    <mergeCell ref="A60:O60"/>
    <mergeCell ref="P60:AC60"/>
    <mergeCell ref="AD60:AF60"/>
    <mergeCell ref="AG60:AJ60"/>
    <mergeCell ref="AK60:AP60"/>
    <mergeCell ref="AQ60:AX60"/>
    <mergeCell ref="CV58:DE58"/>
    <mergeCell ref="A59:O59"/>
    <mergeCell ref="P59:AC59"/>
    <mergeCell ref="AD59:AF59"/>
    <mergeCell ref="AG59:AJ59"/>
    <mergeCell ref="AK59:AP59"/>
    <mergeCell ref="AQ59:AX59"/>
    <mergeCell ref="AY59:BF59"/>
    <mergeCell ref="BG59:BN59"/>
    <mergeCell ref="BO59:BV59"/>
    <mergeCell ref="AY58:BF58"/>
    <mergeCell ref="BG58:BN58"/>
    <mergeCell ref="BO58:BV58"/>
    <mergeCell ref="BW58:CD58"/>
    <mergeCell ref="CE58:CM58"/>
    <mergeCell ref="CN58:CU58"/>
    <mergeCell ref="BW61:CD61"/>
    <mergeCell ref="CE61:CM61"/>
    <mergeCell ref="CN61:CU61"/>
    <mergeCell ref="CV61:DE61"/>
    <mergeCell ref="A62:O62"/>
    <mergeCell ref="P62:AC62"/>
    <mergeCell ref="AD62:AF62"/>
    <mergeCell ref="AG62:AJ62"/>
    <mergeCell ref="AK62:AP62"/>
    <mergeCell ref="AQ62:AX62"/>
    <mergeCell ref="CV60:DE60"/>
    <mergeCell ref="A61:O61"/>
    <mergeCell ref="P61:AC61"/>
    <mergeCell ref="AD61:AF61"/>
    <mergeCell ref="AG61:AJ61"/>
    <mergeCell ref="AK61:AP61"/>
    <mergeCell ref="AQ61:AX61"/>
    <mergeCell ref="AY61:BF61"/>
    <mergeCell ref="BG61:BN61"/>
    <mergeCell ref="BO61:BV61"/>
    <mergeCell ref="AY60:BF60"/>
    <mergeCell ref="BG60:BN60"/>
    <mergeCell ref="BO60:BV60"/>
    <mergeCell ref="BW60:CD60"/>
    <mergeCell ref="CE60:CM60"/>
    <mergeCell ref="CN60:CU60"/>
    <mergeCell ref="BW63:CD63"/>
    <mergeCell ref="CE63:CM63"/>
    <mergeCell ref="CN63:CU63"/>
    <mergeCell ref="CV63:DE63"/>
    <mergeCell ref="A64:O64"/>
    <mergeCell ref="P64:AC64"/>
    <mergeCell ref="AD64:AF64"/>
    <mergeCell ref="AG64:AJ64"/>
    <mergeCell ref="AK64:AP64"/>
    <mergeCell ref="AQ64:AX64"/>
    <mergeCell ref="CV62:DE62"/>
    <mergeCell ref="A63:O63"/>
    <mergeCell ref="P63:AC63"/>
    <mergeCell ref="AD63:AF63"/>
    <mergeCell ref="AG63:AJ63"/>
    <mergeCell ref="AK63:AP63"/>
    <mergeCell ref="AQ63:AX63"/>
    <mergeCell ref="AY63:BF63"/>
    <mergeCell ref="BG63:BN63"/>
    <mergeCell ref="BO63:BV63"/>
    <mergeCell ref="AY62:BF62"/>
    <mergeCell ref="BG62:BN62"/>
    <mergeCell ref="BO62:BV62"/>
    <mergeCell ref="BW62:CD62"/>
    <mergeCell ref="CE62:CM62"/>
    <mergeCell ref="CN62:CU62"/>
    <mergeCell ref="BW65:CD65"/>
    <mergeCell ref="CE65:CM65"/>
    <mergeCell ref="CN65:CU65"/>
    <mergeCell ref="CV65:DE65"/>
    <mergeCell ref="A66:O66"/>
    <mergeCell ref="P66:AC66"/>
    <mergeCell ref="AD66:AF66"/>
    <mergeCell ref="AG66:AJ66"/>
    <mergeCell ref="AK66:AP66"/>
    <mergeCell ref="AQ66:AX66"/>
    <mergeCell ref="CV64:DE64"/>
    <mergeCell ref="A65:O65"/>
    <mergeCell ref="P65:AC65"/>
    <mergeCell ref="AD65:AF65"/>
    <mergeCell ref="AG65:AJ65"/>
    <mergeCell ref="AK65:AP65"/>
    <mergeCell ref="AQ65:AX65"/>
    <mergeCell ref="AY65:BF65"/>
    <mergeCell ref="BG65:BN65"/>
    <mergeCell ref="BO65:BV65"/>
    <mergeCell ref="AY64:BF64"/>
    <mergeCell ref="BG64:BN64"/>
    <mergeCell ref="BO64:BV64"/>
    <mergeCell ref="BW64:CD64"/>
    <mergeCell ref="CE64:CM64"/>
    <mergeCell ref="CN64:CU64"/>
    <mergeCell ref="BW67:CD67"/>
    <mergeCell ref="CE67:CM67"/>
    <mergeCell ref="CN67:CU67"/>
    <mergeCell ref="CV67:DE67"/>
    <mergeCell ref="A68:O68"/>
    <mergeCell ref="P68:AC68"/>
    <mergeCell ref="AD68:AF68"/>
    <mergeCell ref="AG68:AJ68"/>
    <mergeCell ref="AK68:AP68"/>
    <mergeCell ref="AQ68:AX68"/>
    <mergeCell ref="BO69:BV69"/>
    <mergeCell ref="BW69:CD69"/>
    <mergeCell ref="CE69:CM69"/>
    <mergeCell ref="CN69:CU69"/>
    <mergeCell ref="CV69:DE69"/>
    <mergeCell ref="CV66:DE66"/>
    <mergeCell ref="A67:O67"/>
    <mergeCell ref="P67:AC67"/>
    <mergeCell ref="AD67:AF67"/>
    <mergeCell ref="AG67:AJ67"/>
    <mergeCell ref="AK67:AP67"/>
    <mergeCell ref="AQ67:AX67"/>
    <mergeCell ref="AY67:BF67"/>
    <mergeCell ref="BG67:BN67"/>
    <mergeCell ref="BO67:BV67"/>
    <mergeCell ref="AY66:BF66"/>
    <mergeCell ref="BG66:BN66"/>
    <mergeCell ref="BO66:BV66"/>
    <mergeCell ref="BW66:CD66"/>
    <mergeCell ref="CE66:CM66"/>
    <mergeCell ref="CN66:CU66"/>
    <mergeCell ref="CV68:DE68"/>
    <mergeCell ref="BG68:BN68"/>
    <mergeCell ref="BO68:BV68"/>
    <mergeCell ref="BW68:CD68"/>
    <mergeCell ref="CE68:CM68"/>
    <mergeCell ref="BO71:BV71"/>
    <mergeCell ref="BW71:CD71"/>
    <mergeCell ref="CE71:CM71"/>
    <mergeCell ref="CN71:CU71"/>
    <mergeCell ref="CV71:DE71"/>
    <mergeCell ref="BG71:BN71"/>
    <mergeCell ref="DI68:DQ68"/>
    <mergeCell ref="A69:O69"/>
    <mergeCell ref="P69:AC69"/>
    <mergeCell ref="AD69:AF69"/>
    <mergeCell ref="AG69:AJ69"/>
    <mergeCell ref="AK69:AP69"/>
    <mergeCell ref="AQ69:AX69"/>
    <mergeCell ref="AY69:BF69"/>
    <mergeCell ref="BG69:BN69"/>
    <mergeCell ref="AY68:BF68"/>
    <mergeCell ref="CN68:CU68"/>
    <mergeCell ref="AQ70:AX70"/>
    <mergeCell ref="AY70:BF70"/>
    <mergeCell ref="BG70:BN70"/>
    <mergeCell ref="A71:O71"/>
    <mergeCell ref="P71:AC71"/>
    <mergeCell ref="AD71:AF71"/>
    <mergeCell ref="AG71:AJ71"/>
    <mergeCell ref="AK71:AP71"/>
    <mergeCell ref="AQ71:AX71"/>
    <mergeCell ref="AY71:BF71"/>
    <mergeCell ref="CE70:CM70"/>
    <mergeCell ref="CV70:DE70"/>
    <mergeCell ref="CN70:CU70"/>
    <mergeCell ref="BO70:BV70"/>
    <mergeCell ref="BW70:CD70"/>
    <mergeCell ref="A70:O70"/>
    <mergeCell ref="P70:AC70"/>
    <mergeCell ref="AD70:AF70"/>
    <mergeCell ref="AG70:AJ70"/>
    <mergeCell ref="AK70:AP70"/>
    <mergeCell ref="CN73:CU73"/>
    <mergeCell ref="CV73:DE73"/>
    <mergeCell ref="CV74:DE74"/>
    <mergeCell ref="CN74:CU74"/>
    <mergeCell ref="BO74:BV74"/>
    <mergeCell ref="BW74:CD74"/>
    <mergeCell ref="AY73:BF73"/>
    <mergeCell ref="BG73:BN73"/>
    <mergeCell ref="AQ72:AX72"/>
    <mergeCell ref="A74:O74"/>
    <mergeCell ref="P74:AC74"/>
    <mergeCell ref="AD74:AF74"/>
    <mergeCell ref="AG74:AJ74"/>
    <mergeCell ref="AK74:AP74"/>
    <mergeCell ref="AY72:BF72"/>
    <mergeCell ref="BG72:BN72"/>
    <mergeCell ref="A73:O73"/>
    <mergeCell ref="P73:AC73"/>
    <mergeCell ref="AD73:AF73"/>
    <mergeCell ref="AG73:AJ73"/>
    <mergeCell ref="AK73:AP73"/>
    <mergeCell ref="AQ73:AX73"/>
    <mergeCell ref="CE72:CM72"/>
    <mergeCell ref="CV72:DE72"/>
    <mergeCell ref="CN72:CU72"/>
    <mergeCell ref="BO72:BV72"/>
    <mergeCell ref="BW72:CD72"/>
    <mergeCell ref="A72:O72"/>
    <mergeCell ref="P72:AC72"/>
    <mergeCell ref="AD72:AF72"/>
    <mergeCell ref="AG72:AJ72"/>
    <mergeCell ref="AK72:AP72"/>
    <mergeCell ref="BO75:BV75"/>
    <mergeCell ref="BW75:CD75"/>
    <mergeCell ref="CE75:CM75"/>
    <mergeCell ref="CN75:CU75"/>
    <mergeCell ref="CV75:DE75"/>
    <mergeCell ref="BO73:BV73"/>
    <mergeCell ref="BW73:CD73"/>
    <mergeCell ref="CE73:CM73"/>
    <mergeCell ref="AY75:BF75"/>
    <mergeCell ref="BG75:BN75"/>
    <mergeCell ref="AQ74:AX74"/>
    <mergeCell ref="A76:O76"/>
    <mergeCell ref="P76:AC76"/>
    <mergeCell ref="AD76:AF76"/>
    <mergeCell ref="AG76:AJ76"/>
    <mergeCell ref="AK76:AP76"/>
    <mergeCell ref="AY74:BF74"/>
    <mergeCell ref="BG74:BN74"/>
    <mergeCell ref="A75:O75"/>
    <mergeCell ref="P75:AC75"/>
    <mergeCell ref="AD75:AF75"/>
    <mergeCell ref="AG75:AJ75"/>
    <mergeCell ref="AK75:AP75"/>
    <mergeCell ref="AQ75:AX75"/>
    <mergeCell ref="CE74:CM74"/>
    <mergeCell ref="BO77:BV77"/>
    <mergeCell ref="BW77:CD77"/>
    <mergeCell ref="CE77:CM77"/>
    <mergeCell ref="CN77:CU77"/>
    <mergeCell ref="CV77:DE77"/>
    <mergeCell ref="CV78:DE78"/>
    <mergeCell ref="CN78:CU78"/>
    <mergeCell ref="BO78:BV78"/>
    <mergeCell ref="BW78:CD78"/>
    <mergeCell ref="AY77:BF77"/>
    <mergeCell ref="BG77:BN77"/>
    <mergeCell ref="AQ76:AX76"/>
    <mergeCell ref="A78:O78"/>
    <mergeCell ref="P78:AC78"/>
    <mergeCell ref="AD78:AF78"/>
    <mergeCell ref="AG78:AJ78"/>
    <mergeCell ref="AK78:AP78"/>
    <mergeCell ref="AY76:BF76"/>
    <mergeCell ref="BG76:BN76"/>
    <mergeCell ref="A77:O77"/>
    <mergeCell ref="P77:AC77"/>
    <mergeCell ref="AD77:AF77"/>
    <mergeCell ref="AG77:AJ77"/>
    <mergeCell ref="AK77:AP77"/>
    <mergeCell ref="AQ77:AX77"/>
    <mergeCell ref="CE76:CM76"/>
    <mergeCell ref="CV76:DE76"/>
    <mergeCell ref="CN76:CU76"/>
    <mergeCell ref="BO76:BV76"/>
    <mergeCell ref="BW76:CD76"/>
    <mergeCell ref="BO79:BV79"/>
    <mergeCell ref="BW79:CD79"/>
    <mergeCell ref="CE79:CM79"/>
    <mergeCell ref="CN79:CU79"/>
    <mergeCell ref="CV79:DE79"/>
    <mergeCell ref="CV80:DE80"/>
    <mergeCell ref="CN80:CU80"/>
    <mergeCell ref="BO80:BV80"/>
    <mergeCell ref="BW80:CD80"/>
    <mergeCell ref="AY79:BF79"/>
    <mergeCell ref="BG79:BN79"/>
    <mergeCell ref="AQ78:AX78"/>
    <mergeCell ref="A80:O80"/>
    <mergeCell ref="P80:AC80"/>
    <mergeCell ref="AD80:AF80"/>
    <mergeCell ref="AG80:AJ80"/>
    <mergeCell ref="AK80:AP80"/>
    <mergeCell ref="AY78:BF78"/>
    <mergeCell ref="BG78:BN78"/>
    <mergeCell ref="A79:O79"/>
    <mergeCell ref="P79:AC79"/>
    <mergeCell ref="AD79:AF79"/>
    <mergeCell ref="AG79:AJ79"/>
    <mergeCell ref="AK79:AP79"/>
    <mergeCell ref="AQ79:AX79"/>
    <mergeCell ref="CE78:CM78"/>
    <mergeCell ref="CN81:CU81"/>
    <mergeCell ref="CV81:DE81"/>
    <mergeCell ref="CV82:DE82"/>
    <mergeCell ref="CN82:CU82"/>
    <mergeCell ref="BO82:BV82"/>
    <mergeCell ref="BW82:CD82"/>
    <mergeCell ref="AY81:BF81"/>
    <mergeCell ref="BG81:BN81"/>
    <mergeCell ref="AQ80:AX80"/>
    <mergeCell ref="A82:O82"/>
    <mergeCell ref="P82:AC82"/>
    <mergeCell ref="AD82:AF82"/>
    <mergeCell ref="AG82:AJ82"/>
    <mergeCell ref="AK82:AP82"/>
    <mergeCell ref="AY80:BF80"/>
    <mergeCell ref="BG80:BN80"/>
    <mergeCell ref="A81:O81"/>
    <mergeCell ref="P81:AC81"/>
    <mergeCell ref="AD81:AF81"/>
    <mergeCell ref="AG81:AJ81"/>
    <mergeCell ref="AK81:AP81"/>
    <mergeCell ref="AQ81:AX81"/>
    <mergeCell ref="CE80:CM80"/>
    <mergeCell ref="AQ82:AX82"/>
    <mergeCell ref="AY82:BF82"/>
    <mergeCell ref="BG82:BN82"/>
    <mergeCell ref="CE96:CM96"/>
    <mergeCell ref="BO83:BV83"/>
    <mergeCell ref="BW83:CD83"/>
    <mergeCell ref="CE83:CM83"/>
    <mergeCell ref="AY84:BF84"/>
    <mergeCell ref="CE82:CM82"/>
    <mergeCell ref="A83:O83"/>
    <mergeCell ref="P83:AC83"/>
    <mergeCell ref="AD83:AF83"/>
    <mergeCell ref="AG83:AJ83"/>
    <mergeCell ref="AK83:AP83"/>
    <mergeCell ref="AQ83:AX83"/>
    <mergeCell ref="BO81:BV81"/>
    <mergeCell ref="BW81:CD81"/>
    <mergeCell ref="CE81:CM81"/>
    <mergeCell ref="CE89:CM89"/>
    <mergeCell ref="A89:O89"/>
    <mergeCell ref="P89:AC89"/>
    <mergeCell ref="AD89:AF89"/>
    <mergeCell ref="AG89:AJ89"/>
    <mergeCell ref="AK89:AP89"/>
    <mergeCell ref="AQ89:AX89"/>
    <mergeCell ref="BO93:BV93"/>
    <mergeCell ref="AY89:BF89"/>
    <mergeCell ref="BG89:BN89"/>
    <mergeCell ref="BO89:BV89"/>
    <mergeCell ref="AY92:BF92"/>
    <mergeCell ref="BG92:BN92"/>
    <mergeCell ref="BO92:BV92"/>
    <mergeCell ref="BO86:BV86"/>
    <mergeCell ref="BW86:CD86"/>
    <mergeCell ref="CE86:CM86"/>
    <mergeCell ref="CV97:DE97"/>
    <mergeCell ref="AY97:BF97"/>
    <mergeCell ref="BG97:BN97"/>
    <mergeCell ref="AQ96:AX96"/>
    <mergeCell ref="AY96:BF96"/>
    <mergeCell ref="BG96:BN96"/>
    <mergeCell ref="BO97:BV97"/>
    <mergeCell ref="A97:O97"/>
    <mergeCell ref="P97:AC97"/>
    <mergeCell ref="AD97:AF97"/>
    <mergeCell ref="AG97:AJ97"/>
    <mergeCell ref="AK97:AP97"/>
    <mergeCell ref="AQ97:AX97"/>
    <mergeCell ref="CN83:CU83"/>
    <mergeCell ref="CV83:DE83"/>
    <mergeCell ref="CN96:CU96"/>
    <mergeCell ref="BO96:BV96"/>
    <mergeCell ref="BW96:CD96"/>
    <mergeCell ref="CE85:CM85"/>
    <mergeCell ref="BO84:BV84"/>
    <mergeCell ref="BW84:CD84"/>
    <mergeCell ref="AY83:BF83"/>
    <mergeCell ref="BG83:BN83"/>
    <mergeCell ref="CN89:CU89"/>
    <mergeCell ref="AD93:AF93"/>
    <mergeCell ref="AG93:AJ93"/>
    <mergeCell ref="AK93:AP93"/>
    <mergeCell ref="AQ93:AX93"/>
    <mergeCell ref="AY93:BF93"/>
    <mergeCell ref="BG93:BN93"/>
    <mergeCell ref="A94:O94"/>
    <mergeCell ref="P94:AC94"/>
    <mergeCell ref="CN84:CU84"/>
    <mergeCell ref="CV84:DE84"/>
    <mergeCell ref="CV85:DE85"/>
    <mergeCell ref="CN85:CU85"/>
    <mergeCell ref="BO85:BV85"/>
    <mergeCell ref="BW85:CD85"/>
    <mergeCell ref="CE84:CM84"/>
    <mergeCell ref="BG84:BN84"/>
    <mergeCell ref="A85:O85"/>
    <mergeCell ref="P85:AC85"/>
    <mergeCell ref="AD85:AF85"/>
    <mergeCell ref="AG85:AJ85"/>
    <mergeCell ref="AK85:AP85"/>
    <mergeCell ref="A84:O84"/>
    <mergeCell ref="P84:AC84"/>
    <mergeCell ref="AD84:AF84"/>
    <mergeCell ref="AG84:AJ84"/>
    <mergeCell ref="AK84:AP84"/>
    <mergeCell ref="AQ84:AX84"/>
    <mergeCell ref="CN86:CU86"/>
    <mergeCell ref="CV86:DE86"/>
    <mergeCell ref="CV87:DE87"/>
    <mergeCell ref="CN87:CU87"/>
    <mergeCell ref="BO87:BV87"/>
    <mergeCell ref="BW87:CD87"/>
    <mergeCell ref="AY86:BF86"/>
    <mergeCell ref="BG86:BN86"/>
    <mergeCell ref="AQ85:AX85"/>
    <mergeCell ref="A87:O87"/>
    <mergeCell ref="P87:AC87"/>
    <mergeCell ref="AD87:AF87"/>
    <mergeCell ref="AG87:AJ87"/>
    <mergeCell ref="AK87:AP87"/>
    <mergeCell ref="AY85:BF85"/>
    <mergeCell ref="BG85:BN85"/>
    <mergeCell ref="A86:O86"/>
    <mergeCell ref="P86:AC86"/>
    <mergeCell ref="AD86:AF86"/>
    <mergeCell ref="AG86:AJ86"/>
    <mergeCell ref="AK86:AP86"/>
    <mergeCell ref="AQ86:AX86"/>
    <mergeCell ref="BO88:BV88"/>
    <mergeCell ref="BW88:CD88"/>
    <mergeCell ref="CE88:CM88"/>
    <mergeCell ref="CN88:CU88"/>
    <mergeCell ref="CV88:DE88"/>
    <mergeCell ref="CV98:DE98"/>
    <mergeCell ref="CN98:CU98"/>
    <mergeCell ref="BO98:BV98"/>
    <mergeCell ref="BW98:CD98"/>
    <mergeCell ref="AY88:BF88"/>
    <mergeCell ref="BG88:BN88"/>
    <mergeCell ref="AQ87:AX87"/>
    <mergeCell ref="A98:O98"/>
    <mergeCell ref="P98:AC98"/>
    <mergeCell ref="AD98:AF98"/>
    <mergeCell ref="AG98:AJ98"/>
    <mergeCell ref="AK98:AP98"/>
    <mergeCell ref="AY87:BF87"/>
    <mergeCell ref="BG87:BN87"/>
    <mergeCell ref="A88:O88"/>
    <mergeCell ref="P88:AC88"/>
    <mergeCell ref="AD88:AF88"/>
    <mergeCell ref="AG88:AJ88"/>
    <mergeCell ref="AK88:AP88"/>
    <mergeCell ref="AQ88:AX88"/>
    <mergeCell ref="CE87:CM87"/>
    <mergeCell ref="BW97:CD97"/>
    <mergeCell ref="CE97:CM97"/>
    <mergeCell ref="CN97:CU97"/>
    <mergeCell ref="CV94:DE94"/>
    <mergeCell ref="CV95:DE95"/>
    <mergeCell ref="CV96:DE96"/>
    <mergeCell ref="BO99:BV99"/>
    <mergeCell ref="BW99:CD99"/>
    <mergeCell ref="CE99:CM99"/>
    <mergeCell ref="CN99:CU99"/>
    <mergeCell ref="CV99:DE99"/>
    <mergeCell ref="CV100:DE100"/>
    <mergeCell ref="CN100:CU100"/>
    <mergeCell ref="BO100:BV100"/>
    <mergeCell ref="BW100:CD100"/>
    <mergeCell ref="AY99:BF99"/>
    <mergeCell ref="BG99:BN99"/>
    <mergeCell ref="AQ98:AX98"/>
    <mergeCell ref="A100:O100"/>
    <mergeCell ref="P100:AC100"/>
    <mergeCell ref="AD100:AF100"/>
    <mergeCell ref="AG100:AJ100"/>
    <mergeCell ref="AK100:AP100"/>
    <mergeCell ref="AY98:BF98"/>
    <mergeCell ref="BG98:BN98"/>
    <mergeCell ref="A99:O99"/>
    <mergeCell ref="P99:AC99"/>
    <mergeCell ref="AD99:AF99"/>
    <mergeCell ref="AG99:AJ99"/>
    <mergeCell ref="AK99:AP99"/>
    <mergeCell ref="AQ99:AX99"/>
    <mergeCell ref="CE98:CM98"/>
    <mergeCell ref="BO101:BV101"/>
    <mergeCell ref="BW101:CD101"/>
    <mergeCell ref="CE101:CM101"/>
    <mergeCell ref="CN101:CU101"/>
    <mergeCell ref="CV101:DE101"/>
    <mergeCell ref="CV102:DE102"/>
    <mergeCell ref="CN102:CU102"/>
    <mergeCell ref="BO102:BV102"/>
    <mergeCell ref="BW102:CD102"/>
    <mergeCell ref="AY101:BF101"/>
    <mergeCell ref="BG101:BN101"/>
    <mergeCell ref="AQ100:AX100"/>
    <mergeCell ref="A102:O102"/>
    <mergeCell ref="P102:AC102"/>
    <mergeCell ref="AD102:AF102"/>
    <mergeCell ref="AG102:AJ102"/>
    <mergeCell ref="AK102:AP102"/>
    <mergeCell ref="AY100:BF100"/>
    <mergeCell ref="BG100:BN100"/>
    <mergeCell ref="A101:O101"/>
    <mergeCell ref="P101:AC101"/>
    <mergeCell ref="AD101:AF101"/>
    <mergeCell ref="AG101:AJ101"/>
    <mergeCell ref="AK101:AP101"/>
    <mergeCell ref="AQ101:AX101"/>
    <mergeCell ref="CE100:CM100"/>
    <mergeCell ref="CV103:DE103"/>
    <mergeCell ref="CV104:DE104"/>
    <mergeCell ref="CN104:CU104"/>
    <mergeCell ref="BO104:BV104"/>
    <mergeCell ref="BW104:CD104"/>
    <mergeCell ref="AY103:BF103"/>
    <mergeCell ref="BG103:BN103"/>
    <mergeCell ref="AQ102:AX102"/>
    <mergeCell ref="A104:O104"/>
    <mergeCell ref="P104:AC104"/>
    <mergeCell ref="AD104:AF104"/>
    <mergeCell ref="AG104:AJ104"/>
    <mergeCell ref="AK104:AP104"/>
    <mergeCell ref="AY102:BF102"/>
    <mergeCell ref="BG102:BN102"/>
    <mergeCell ref="A103:O103"/>
    <mergeCell ref="P103:AC103"/>
    <mergeCell ref="AD103:AF103"/>
    <mergeCell ref="AG103:AJ103"/>
    <mergeCell ref="AK103:AP103"/>
    <mergeCell ref="AQ103:AX103"/>
    <mergeCell ref="CE102:CM102"/>
    <mergeCell ref="AQ104:AX104"/>
    <mergeCell ref="AY104:BF104"/>
    <mergeCell ref="BG104:BN104"/>
    <mergeCell ref="CE104:CM104"/>
    <mergeCell ref="BO103:BV103"/>
    <mergeCell ref="BW103:CD103"/>
    <mergeCell ref="CE103:CM103"/>
    <mergeCell ref="CN103:CU103"/>
    <mergeCell ref="A178:AF178"/>
    <mergeCell ref="AG178:AJ178"/>
    <mergeCell ref="AK178:AP178"/>
    <mergeCell ref="AQ178:AX178"/>
    <mergeCell ref="AY178:BF178"/>
    <mergeCell ref="BG178:BN178"/>
    <mergeCell ref="CN105:CU105"/>
    <mergeCell ref="BO178:BV178"/>
    <mergeCell ref="BW178:CD178"/>
    <mergeCell ref="CE178:CM178"/>
    <mergeCell ref="CN178:CU178"/>
    <mergeCell ref="AY107:BF107"/>
    <mergeCell ref="BG107:BN107"/>
    <mergeCell ref="BO107:BV107"/>
    <mergeCell ref="BW107:CD107"/>
    <mergeCell ref="CE107:CM107"/>
    <mergeCell ref="CN107:CU107"/>
    <mergeCell ref="A107:O107"/>
    <mergeCell ref="CE159:CM159"/>
    <mergeCell ref="P110:AC110"/>
    <mergeCell ref="A161:O161"/>
    <mergeCell ref="P161:AC161"/>
    <mergeCell ref="AD161:AF161"/>
    <mergeCell ref="AG161:AJ161"/>
    <mergeCell ref="AK161:AP161"/>
    <mergeCell ref="AQ161:AX161"/>
    <mergeCell ref="BO161:BV161"/>
    <mergeCell ref="BW161:CD161"/>
    <mergeCell ref="AY109:BF109"/>
    <mergeCell ref="BG109:BN109"/>
    <mergeCell ref="BO109:BV109"/>
    <mergeCell ref="BW109:CD109"/>
    <mergeCell ref="CV105:DE105"/>
    <mergeCell ref="AY105:BF105"/>
    <mergeCell ref="BG105:BN105"/>
    <mergeCell ref="AY108:BF108"/>
    <mergeCell ref="BG108:BN108"/>
    <mergeCell ref="BO108:BV108"/>
    <mergeCell ref="BW108:CD108"/>
    <mergeCell ref="CE108:CM108"/>
    <mergeCell ref="CN108:CU108"/>
    <mergeCell ref="A108:O108"/>
    <mergeCell ref="P108:AC108"/>
    <mergeCell ref="AD108:AF108"/>
    <mergeCell ref="AG108:AJ108"/>
    <mergeCell ref="AK108:AP108"/>
    <mergeCell ref="AQ108:AX108"/>
    <mergeCell ref="BO105:BV105"/>
    <mergeCell ref="P107:AC107"/>
    <mergeCell ref="AD107:AF107"/>
    <mergeCell ref="AG107:AJ107"/>
    <mergeCell ref="AK107:AP107"/>
    <mergeCell ref="AQ107:AX107"/>
    <mergeCell ref="BW105:CD105"/>
    <mergeCell ref="CE105:CM105"/>
    <mergeCell ref="A105:O105"/>
    <mergeCell ref="P105:AC105"/>
    <mergeCell ref="AD105:AF105"/>
    <mergeCell ref="AG105:AJ105"/>
    <mergeCell ref="AK105:AP105"/>
    <mergeCell ref="AQ105:AX105"/>
    <mergeCell ref="CE109:CM109"/>
    <mergeCell ref="CN109:CU109"/>
    <mergeCell ref="A109:O109"/>
    <mergeCell ref="P109:AC109"/>
    <mergeCell ref="AD109:AF109"/>
    <mergeCell ref="AG109:AJ109"/>
    <mergeCell ref="AK109:AP109"/>
    <mergeCell ref="AQ109:AX109"/>
    <mergeCell ref="CV111:DE111"/>
    <mergeCell ref="CV107:DE107"/>
    <mergeCell ref="CV108:DE108"/>
    <mergeCell ref="CV109:DE109"/>
    <mergeCell ref="CV110:DE110"/>
    <mergeCell ref="AY110:BF110"/>
    <mergeCell ref="BG110:BN110"/>
    <mergeCell ref="BO110:BV110"/>
    <mergeCell ref="BW110:CD110"/>
    <mergeCell ref="CE110:CM110"/>
    <mergeCell ref="CN110:CU110"/>
    <mergeCell ref="A110:O110"/>
    <mergeCell ref="AY112:BF112"/>
    <mergeCell ref="BG112:BN112"/>
    <mergeCell ref="BO112:BV112"/>
    <mergeCell ref="AY111:BF111"/>
    <mergeCell ref="BG111:BN111"/>
    <mergeCell ref="BO111:BV111"/>
    <mergeCell ref="BW111:CD111"/>
    <mergeCell ref="CE111:CM111"/>
    <mergeCell ref="CN111:CU111"/>
    <mergeCell ref="A111:O111"/>
    <mergeCell ref="P111:AC111"/>
    <mergeCell ref="AD111:AF111"/>
    <mergeCell ref="AG111:AJ111"/>
    <mergeCell ref="AK111:AP111"/>
    <mergeCell ref="AQ111:AX111"/>
    <mergeCell ref="AD110:AF110"/>
    <mergeCell ref="AG110:AJ110"/>
    <mergeCell ref="AK110:AP110"/>
    <mergeCell ref="AQ110:AX110"/>
    <mergeCell ref="CV113:DE113"/>
    <mergeCell ref="A114:O114"/>
    <mergeCell ref="P114:AC114"/>
    <mergeCell ref="AD114:AF114"/>
    <mergeCell ref="AG114:AJ114"/>
    <mergeCell ref="AK114:AP114"/>
    <mergeCell ref="AQ114:AX114"/>
    <mergeCell ref="AY114:BF114"/>
    <mergeCell ref="BG114:BN114"/>
    <mergeCell ref="BO114:BV114"/>
    <mergeCell ref="AY113:BF113"/>
    <mergeCell ref="BG113:BN113"/>
    <mergeCell ref="BO113:BV113"/>
    <mergeCell ref="BW113:CD113"/>
    <mergeCell ref="CE113:CM113"/>
    <mergeCell ref="CN113:CU113"/>
    <mergeCell ref="BW112:CD112"/>
    <mergeCell ref="CE112:CM112"/>
    <mergeCell ref="CN112:CU112"/>
    <mergeCell ref="CV112:DE112"/>
    <mergeCell ref="A113:O113"/>
    <mergeCell ref="P113:AC113"/>
    <mergeCell ref="AD113:AF113"/>
    <mergeCell ref="AG113:AJ113"/>
    <mergeCell ref="AK113:AP113"/>
    <mergeCell ref="AQ113:AX113"/>
    <mergeCell ref="A112:O112"/>
    <mergeCell ref="P112:AC112"/>
    <mergeCell ref="AD112:AF112"/>
    <mergeCell ref="AG112:AJ112"/>
    <mergeCell ref="AK112:AP112"/>
    <mergeCell ref="AQ112:AX112"/>
    <mergeCell ref="CV115:DE115"/>
    <mergeCell ref="A116:O116"/>
    <mergeCell ref="P116:AC116"/>
    <mergeCell ref="AD116:AF116"/>
    <mergeCell ref="AG116:AJ116"/>
    <mergeCell ref="AK116:AP116"/>
    <mergeCell ref="AQ116:AX116"/>
    <mergeCell ref="AY116:BF116"/>
    <mergeCell ref="BG116:BN116"/>
    <mergeCell ref="BO116:BV116"/>
    <mergeCell ref="AY115:BF115"/>
    <mergeCell ref="BG115:BN115"/>
    <mergeCell ref="BO115:BV115"/>
    <mergeCell ref="BW115:CD115"/>
    <mergeCell ref="CE115:CM115"/>
    <mergeCell ref="CN115:CU115"/>
    <mergeCell ref="BW114:CD114"/>
    <mergeCell ref="CE114:CM114"/>
    <mergeCell ref="CN114:CU114"/>
    <mergeCell ref="CV114:DE114"/>
    <mergeCell ref="A115:O115"/>
    <mergeCell ref="P115:AC115"/>
    <mergeCell ref="AD115:AF115"/>
    <mergeCell ref="AG115:AJ115"/>
    <mergeCell ref="AK115:AP115"/>
    <mergeCell ref="AQ115:AX115"/>
    <mergeCell ref="CV117:DE117"/>
    <mergeCell ref="A118:O118"/>
    <mergeCell ref="P118:AC118"/>
    <mergeCell ref="AD118:AF118"/>
    <mergeCell ref="AG118:AJ118"/>
    <mergeCell ref="AK118:AP118"/>
    <mergeCell ref="AQ118:AX118"/>
    <mergeCell ref="AY118:BF118"/>
    <mergeCell ref="BG118:BN118"/>
    <mergeCell ref="BO118:BV118"/>
    <mergeCell ref="AY117:BF117"/>
    <mergeCell ref="BG117:BN117"/>
    <mergeCell ref="BO117:BV117"/>
    <mergeCell ref="BW117:CD117"/>
    <mergeCell ref="CE117:CM117"/>
    <mergeCell ref="CN117:CU117"/>
    <mergeCell ref="BW116:CD116"/>
    <mergeCell ref="CE116:CM116"/>
    <mergeCell ref="CN116:CU116"/>
    <mergeCell ref="CV116:DE116"/>
    <mergeCell ref="A117:O117"/>
    <mergeCell ref="P117:AC117"/>
    <mergeCell ref="AD117:AF117"/>
    <mergeCell ref="AG117:AJ117"/>
    <mergeCell ref="AK117:AP117"/>
    <mergeCell ref="AQ117:AX117"/>
    <mergeCell ref="CV119:DE119"/>
    <mergeCell ref="A120:O120"/>
    <mergeCell ref="P120:AC120"/>
    <mergeCell ref="AD120:AF120"/>
    <mergeCell ref="AG120:AJ120"/>
    <mergeCell ref="AK120:AP120"/>
    <mergeCell ref="AQ120:AX120"/>
    <mergeCell ref="AY120:BF120"/>
    <mergeCell ref="BG120:BN120"/>
    <mergeCell ref="BO120:BV120"/>
    <mergeCell ref="AY119:BF119"/>
    <mergeCell ref="BG119:BN119"/>
    <mergeCell ref="BO119:BV119"/>
    <mergeCell ref="BW119:CD119"/>
    <mergeCell ref="CE119:CM119"/>
    <mergeCell ref="CN119:CU119"/>
    <mergeCell ref="BW118:CD118"/>
    <mergeCell ref="CE118:CM118"/>
    <mergeCell ref="CN118:CU118"/>
    <mergeCell ref="CV118:DE118"/>
    <mergeCell ref="A119:O119"/>
    <mergeCell ref="P119:AC119"/>
    <mergeCell ref="AD119:AF119"/>
    <mergeCell ref="AG119:AJ119"/>
    <mergeCell ref="AK119:AP119"/>
    <mergeCell ref="AQ119:AX119"/>
    <mergeCell ref="CV121:DE121"/>
    <mergeCell ref="A122:O122"/>
    <mergeCell ref="P122:AC122"/>
    <mergeCell ref="AD122:AF122"/>
    <mergeCell ref="AG122:AJ122"/>
    <mergeCell ref="AK122:AP122"/>
    <mergeCell ref="AQ122:AX122"/>
    <mergeCell ref="AY122:BF122"/>
    <mergeCell ref="BG122:BN122"/>
    <mergeCell ref="BO122:BV122"/>
    <mergeCell ref="AY121:BF121"/>
    <mergeCell ref="BG121:BN121"/>
    <mergeCell ref="BO121:BV121"/>
    <mergeCell ref="BW121:CD121"/>
    <mergeCell ref="CE121:CM121"/>
    <mergeCell ref="CN121:CU121"/>
    <mergeCell ref="BW120:CD120"/>
    <mergeCell ref="CE120:CM120"/>
    <mergeCell ref="CN120:CU120"/>
    <mergeCell ref="CV120:DE120"/>
    <mergeCell ref="A121:O121"/>
    <mergeCell ref="P121:AC121"/>
    <mergeCell ref="AD121:AF121"/>
    <mergeCell ref="AG121:AJ121"/>
    <mergeCell ref="AK121:AP121"/>
    <mergeCell ref="AQ121:AX121"/>
    <mergeCell ref="CV123:DE123"/>
    <mergeCell ref="A124:O124"/>
    <mergeCell ref="P124:AC124"/>
    <mergeCell ref="AD124:AF124"/>
    <mergeCell ref="AG124:AJ124"/>
    <mergeCell ref="AK124:AP124"/>
    <mergeCell ref="AQ124:AX124"/>
    <mergeCell ref="AY124:BF124"/>
    <mergeCell ref="BG124:BN124"/>
    <mergeCell ref="BO124:BV124"/>
    <mergeCell ref="AY123:BF123"/>
    <mergeCell ref="BG123:BN123"/>
    <mergeCell ref="BO123:BV123"/>
    <mergeCell ref="BW123:CD123"/>
    <mergeCell ref="CE123:CM123"/>
    <mergeCell ref="CN123:CU123"/>
    <mergeCell ref="BW122:CD122"/>
    <mergeCell ref="CE122:CM122"/>
    <mergeCell ref="CN122:CU122"/>
    <mergeCell ref="CV122:DE122"/>
    <mergeCell ref="A123:O123"/>
    <mergeCell ref="P123:AC123"/>
    <mergeCell ref="AD123:AF123"/>
    <mergeCell ref="AG123:AJ123"/>
    <mergeCell ref="AK123:AP123"/>
    <mergeCell ref="AQ123:AX123"/>
    <mergeCell ref="CV125:DE125"/>
    <mergeCell ref="A126:O126"/>
    <mergeCell ref="P126:AC126"/>
    <mergeCell ref="AD126:AF126"/>
    <mergeCell ref="AG126:AJ126"/>
    <mergeCell ref="AK126:AP126"/>
    <mergeCell ref="AQ126:AX126"/>
    <mergeCell ref="AY126:BF126"/>
    <mergeCell ref="BG126:BN126"/>
    <mergeCell ref="BO126:BV126"/>
    <mergeCell ref="AY125:BF125"/>
    <mergeCell ref="BG125:BN125"/>
    <mergeCell ref="BO125:BV125"/>
    <mergeCell ref="BW125:CD125"/>
    <mergeCell ref="CE125:CM125"/>
    <mergeCell ref="CN125:CU125"/>
    <mergeCell ref="BW124:CD124"/>
    <mergeCell ref="CE124:CM124"/>
    <mergeCell ref="CN124:CU124"/>
    <mergeCell ref="CV124:DE124"/>
    <mergeCell ref="A125:O125"/>
    <mergeCell ref="P125:AC125"/>
    <mergeCell ref="AD125:AF125"/>
    <mergeCell ref="AG125:AJ125"/>
    <mergeCell ref="AK125:AP125"/>
    <mergeCell ref="AQ125:AX125"/>
    <mergeCell ref="CV127:DE127"/>
    <mergeCell ref="A128:O128"/>
    <mergeCell ref="P128:AC128"/>
    <mergeCell ref="AD128:AF128"/>
    <mergeCell ref="AG128:AJ128"/>
    <mergeCell ref="AK128:AP128"/>
    <mergeCell ref="AQ128:AX128"/>
    <mergeCell ref="AY128:BF128"/>
    <mergeCell ref="BG128:BN128"/>
    <mergeCell ref="BO128:BV128"/>
    <mergeCell ref="AY127:BF127"/>
    <mergeCell ref="BG127:BN127"/>
    <mergeCell ref="BO127:BV127"/>
    <mergeCell ref="BW127:CD127"/>
    <mergeCell ref="CE127:CM127"/>
    <mergeCell ref="CN127:CU127"/>
    <mergeCell ref="BW126:CD126"/>
    <mergeCell ref="CE126:CM126"/>
    <mergeCell ref="CN126:CU126"/>
    <mergeCell ref="CV126:DE126"/>
    <mergeCell ref="A127:O127"/>
    <mergeCell ref="P127:AC127"/>
    <mergeCell ref="AD127:AF127"/>
    <mergeCell ref="AG127:AJ127"/>
    <mergeCell ref="AK127:AP127"/>
    <mergeCell ref="AQ127:AX127"/>
    <mergeCell ref="CV129:DE129"/>
    <mergeCell ref="A130:O130"/>
    <mergeCell ref="P130:AC130"/>
    <mergeCell ref="AD130:AF130"/>
    <mergeCell ref="AG130:AJ130"/>
    <mergeCell ref="AK130:AP130"/>
    <mergeCell ref="AQ130:AX130"/>
    <mergeCell ref="AY130:BF130"/>
    <mergeCell ref="BG130:BN130"/>
    <mergeCell ref="BO130:BV130"/>
    <mergeCell ref="AY129:BF129"/>
    <mergeCell ref="BG129:BN129"/>
    <mergeCell ref="BO129:BV129"/>
    <mergeCell ref="BW129:CD129"/>
    <mergeCell ref="CE129:CM129"/>
    <mergeCell ref="CN129:CU129"/>
    <mergeCell ref="BW128:CD128"/>
    <mergeCell ref="CE128:CM128"/>
    <mergeCell ref="CN128:CU128"/>
    <mergeCell ref="CV128:DE128"/>
    <mergeCell ref="A129:O129"/>
    <mergeCell ref="P129:AC129"/>
    <mergeCell ref="AD129:AF129"/>
    <mergeCell ref="AG129:AJ129"/>
    <mergeCell ref="AK129:AP129"/>
    <mergeCell ref="AQ129:AX129"/>
    <mergeCell ref="CV131:DE131"/>
    <mergeCell ref="A132:O132"/>
    <mergeCell ref="P132:AC132"/>
    <mergeCell ref="AD132:AF132"/>
    <mergeCell ref="AG132:AJ132"/>
    <mergeCell ref="AK132:AP132"/>
    <mergeCell ref="AQ132:AX132"/>
    <mergeCell ref="AY132:BF132"/>
    <mergeCell ref="BG132:BN132"/>
    <mergeCell ref="BO132:BV132"/>
    <mergeCell ref="AY131:BF131"/>
    <mergeCell ref="BG131:BN131"/>
    <mergeCell ref="BO131:BV131"/>
    <mergeCell ref="BW131:CD131"/>
    <mergeCell ref="CE131:CM131"/>
    <mergeCell ref="CN131:CU131"/>
    <mergeCell ref="BW130:CD130"/>
    <mergeCell ref="CE130:CM130"/>
    <mergeCell ref="CN130:CU130"/>
    <mergeCell ref="CV130:DE130"/>
    <mergeCell ref="A131:O131"/>
    <mergeCell ref="P131:AC131"/>
    <mergeCell ref="AD131:AF131"/>
    <mergeCell ref="AG131:AJ131"/>
    <mergeCell ref="AK131:AP131"/>
    <mergeCell ref="AQ131:AX131"/>
    <mergeCell ref="CV133:DE133"/>
    <mergeCell ref="A134:O134"/>
    <mergeCell ref="P134:AC134"/>
    <mergeCell ref="AD134:AF134"/>
    <mergeCell ref="AG134:AJ134"/>
    <mergeCell ref="AK134:AP134"/>
    <mergeCell ref="AQ134:AX134"/>
    <mergeCell ref="AY134:BF134"/>
    <mergeCell ref="BG134:BN134"/>
    <mergeCell ref="BO134:BV134"/>
    <mergeCell ref="AY133:BF133"/>
    <mergeCell ref="BG133:BN133"/>
    <mergeCell ref="BO133:BV133"/>
    <mergeCell ref="BW133:CD133"/>
    <mergeCell ref="CE133:CM133"/>
    <mergeCell ref="CN133:CU133"/>
    <mergeCell ref="BW132:CD132"/>
    <mergeCell ref="CE132:CM132"/>
    <mergeCell ref="CN132:CU132"/>
    <mergeCell ref="CV132:DE132"/>
    <mergeCell ref="A133:O133"/>
    <mergeCell ref="P133:AC133"/>
    <mergeCell ref="AD133:AF133"/>
    <mergeCell ref="AG133:AJ133"/>
    <mergeCell ref="AK133:AP133"/>
    <mergeCell ref="AQ133:AX133"/>
    <mergeCell ref="CV135:DE135"/>
    <mergeCell ref="A136:O136"/>
    <mergeCell ref="P136:AC136"/>
    <mergeCell ref="AD136:AF136"/>
    <mergeCell ref="AG136:AJ136"/>
    <mergeCell ref="AK136:AP136"/>
    <mergeCell ref="AQ136:AX136"/>
    <mergeCell ref="AY136:BF136"/>
    <mergeCell ref="BG136:BN136"/>
    <mergeCell ref="BO136:BV136"/>
    <mergeCell ref="AY135:BF135"/>
    <mergeCell ref="BG135:BN135"/>
    <mergeCell ref="BO135:BV135"/>
    <mergeCell ref="BW135:CD135"/>
    <mergeCell ref="CE135:CM135"/>
    <mergeCell ref="CN135:CU135"/>
    <mergeCell ref="BW134:CD134"/>
    <mergeCell ref="CE134:CM134"/>
    <mergeCell ref="CN134:CU134"/>
    <mergeCell ref="CV134:DE134"/>
    <mergeCell ref="A135:O135"/>
    <mergeCell ref="P135:AC135"/>
    <mergeCell ref="AD135:AF135"/>
    <mergeCell ref="AG135:AJ135"/>
    <mergeCell ref="AK135:AP135"/>
    <mergeCell ref="AQ135:AX135"/>
    <mergeCell ref="CV137:DE137"/>
    <mergeCell ref="A138:O138"/>
    <mergeCell ref="P138:AC138"/>
    <mergeCell ref="AD138:AF138"/>
    <mergeCell ref="AG138:AJ138"/>
    <mergeCell ref="AK138:AP138"/>
    <mergeCell ref="AQ138:AX138"/>
    <mergeCell ref="AY138:BF138"/>
    <mergeCell ref="BG138:BN138"/>
    <mergeCell ref="BO138:BV138"/>
    <mergeCell ref="AY137:BF137"/>
    <mergeCell ref="BG137:BN137"/>
    <mergeCell ref="BO137:BV137"/>
    <mergeCell ref="BW137:CD137"/>
    <mergeCell ref="CE137:CM137"/>
    <mergeCell ref="CN137:CU137"/>
    <mergeCell ref="BW136:CD136"/>
    <mergeCell ref="CE136:CM136"/>
    <mergeCell ref="CN136:CU136"/>
    <mergeCell ref="CV136:DE136"/>
    <mergeCell ref="A137:O137"/>
    <mergeCell ref="P137:AC137"/>
    <mergeCell ref="AD137:AF137"/>
    <mergeCell ref="AG137:AJ137"/>
    <mergeCell ref="AK137:AP137"/>
    <mergeCell ref="AQ137:AX137"/>
    <mergeCell ref="CV139:DE139"/>
    <mergeCell ref="A140:O140"/>
    <mergeCell ref="P140:AC140"/>
    <mergeCell ref="AD140:AF140"/>
    <mergeCell ref="AG140:AJ140"/>
    <mergeCell ref="AK140:AP140"/>
    <mergeCell ref="AQ140:AX140"/>
    <mergeCell ref="AY140:BF140"/>
    <mergeCell ref="BG140:BN140"/>
    <mergeCell ref="BO140:BV140"/>
    <mergeCell ref="AY139:BF139"/>
    <mergeCell ref="BG139:BN139"/>
    <mergeCell ref="BO139:BV139"/>
    <mergeCell ref="BW139:CD139"/>
    <mergeCell ref="CE139:CM139"/>
    <mergeCell ref="CN139:CU139"/>
    <mergeCell ref="BW138:CD138"/>
    <mergeCell ref="CE138:CM138"/>
    <mergeCell ref="CN138:CU138"/>
    <mergeCell ref="CV138:DE138"/>
    <mergeCell ref="A139:O139"/>
    <mergeCell ref="P139:AC139"/>
    <mergeCell ref="AD139:AF139"/>
    <mergeCell ref="AG139:AJ139"/>
    <mergeCell ref="AK139:AP139"/>
    <mergeCell ref="AQ139:AX139"/>
    <mergeCell ref="CV141:DE141"/>
    <mergeCell ref="A142:O142"/>
    <mergeCell ref="P142:AC142"/>
    <mergeCell ref="AD142:AF142"/>
    <mergeCell ref="AG142:AJ142"/>
    <mergeCell ref="AK142:AP142"/>
    <mergeCell ref="AQ142:AX142"/>
    <mergeCell ref="AY142:BF142"/>
    <mergeCell ref="BG142:BN142"/>
    <mergeCell ref="BO142:BV142"/>
    <mergeCell ref="AY141:BF141"/>
    <mergeCell ref="BG141:BN141"/>
    <mergeCell ref="BO141:BV141"/>
    <mergeCell ref="BW141:CD141"/>
    <mergeCell ref="CE141:CM141"/>
    <mergeCell ref="CN141:CU141"/>
    <mergeCell ref="BW140:CD140"/>
    <mergeCell ref="CE140:CM140"/>
    <mergeCell ref="CN140:CU140"/>
    <mergeCell ref="CV140:DE140"/>
    <mergeCell ref="A141:O141"/>
    <mergeCell ref="P141:AC141"/>
    <mergeCell ref="AD141:AF141"/>
    <mergeCell ref="AG141:AJ141"/>
    <mergeCell ref="AK141:AP141"/>
    <mergeCell ref="AQ141:AX141"/>
    <mergeCell ref="CV143:DE143"/>
    <mergeCell ref="A144:O144"/>
    <mergeCell ref="P144:AC144"/>
    <mergeCell ref="AD144:AF144"/>
    <mergeCell ref="AG144:AJ144"/>
    <mergeCell ref="AK144:AP144"/>
    <mergeCell ref="AQ144:AX144"/>
    <mergeCell ref="AY144:BF144"/>
    <mergeCell ref="BG144:BN144"/>
    <mergeCell ref="BO144:BV144"/>
    <mergeCell ref="AY143:BF143"/>
    <mergeCell ref="BG143:BN143"/>
    <mergeCell ref="BO143:BV143"/>
    <mergeCell ref="BW143:CD143"/>
    <mergeCell ref="CE143:CM143"/>
    <mergeCell ref="CN143:CU143"/>
    <mergeCell ref="BW142:CD142"/>
    <mergeCell ref="CE142:CM142"/>
    <mergeCell ref="CN142:CU142"/>
    <mergeCell ref="CV142:DE142"/>
    <mergeCell ref="A143:O143"/>
    <mergeCell ref="P143:AC143"/>
    <mergeCell ref="AD143:AF143"/>
    <mergeCell ref="AG143:AJ143"/>
    <mergeCell ref="AK143:AP143"/>
    <mergeCell ref="AQ143:AX143"/>
    <mergeCell ref="CV145:DE145"/>
    <mergeCell ref="A146:O146"/>
    <mergeCell ref="P146:AC146"/>
    <mergeCell ref="AD146:AF146"/>
    <mergeCell ref="AG146:AJ146"/>
    <mergeCell ref="AK146:AP146"/>
    <mergeCell ref="AQ146:AX146"/>
    <mergeCell ref="AY146:BF146"/>
    <mergeCell ref="BG146:BN146"/>
    <mergeCell ref="BO146:BV146"/>
    <mergeCell ref="AY145:BF145"/>
    <mergeCell ref="BG145:BN145"/>
    <mergeCell ref="BO145:BV145"/>
    <mergeCell ref="BW145:CD145"/>
    <mergeCell ref="CE145:CM145"/>
    <mergeCell ref="CN145:CU145"/>
    <mergeCell ref="BW144:CD144"/>
    <mergeCell ref="CE144:CM144"/>
    <mergeCell ref="CN144:CU144"/>
    <mergeCell ref="CV144:DE144"/>
    <mergeCell ref="A145:O145"/>
    <mergeCell ref="P145:AC145"/>
    <mergeCell ref="AD145:AF145"/>
    <mergeCell ref="AG145:AJ145"/>
    <mergeCell ref="AK145:AP145"/>
    <mergeCell ref="AQ145:AX145"/>
    <mergeCell ref="CV147:DE147"/>
    <mergeCell ref="A148:O148"/>
    <mergeCell ref="P148:AC148"/>
    <mergeCell ref="AD148:AF148"/>
    <mergeCell ref="AG148:AJ148"/>
    <mergeCell ref="AK148:AP148"/>
    <mergeCell ref="AQ148:AX148"/>
    <mergeCell ref="AY148:BF148"/>
    <mergeCell ref="BG148:BN148"/>
    <mergeCell ref="BO148:BV148"/>
    <mergeCell ref="AY147:BF147"/>
    <mergeCell ref="BG147:BN147"/>
    <mergeCell ref="BO147:BV147"/>
    <mergeCell ref="BW147:CD147"/>
    <mergeCell ref="CE147:CM147"/>
    <mergeCell ref="CN147:CU147"/>
    <mergeCell ref="BW146:CD146"/>
    <mergeCell ref="CE146:CM146"/>
    <mergeCell ref="CN146:CU146"/>
    <mergeCell ref="CV146:DE146"/>
    <mergeCell ref="A147:O147"/>
    <mergeCell ref="P147:AC147"/>
    <mergeCell ref="AD147:AF147"/>
    <mergeCell ref="AG147:AJ147"/>
    <mergeCell ref="AK147:AP147"/>
    <mergeCell ref="AQ147:AX147"/>
    <mergeCell ref="CV149:DE149"/>
    <mergeCell ref="A150:O150"/>
    <mergeCell ref="P150:AC150"/>
    <mergeCell ref="AD150:AF150"/>
    <mergeCell ref="AG150:AJ150"/>
    <mergeCell ref="AK150:AP150"/>
    <mergeCell ref="AQ150:AX150"/>
    <mergeCell ref="AY150:BF150"/>
    <mergeCell ref="BG150:BN150"/>
    <mergeCell ref="BO150:BV150"/>
    <mergeCell ref="AY149:BF149"/>
    <mergeCell ref="BG149:BN149"/>
    <mergeCell ref="BO149:BV149"/>
    <mergeCell ref="BW149:CD149"/>
    <mergeCell ref="CE149:CM149"/>
    <mergeCell ref="CN149:CU149"/>
    <mergeCell ref="BW148:CD148"/>
    <mergeCell ref="CE148:CM148"/>
    <mergeCell ref="CN148:CU148"/>
    <mergeCell ref="CV148:DE148"/>
    <mergeCell ref="A149:O149"/>
    <mergeCell ref="P149:AC149"/>
    <mergeCell ref="AD149:AF149"/>
    <mergeCell ref="AG149:AJ149"/>
    <mergeCell ref="AK149:AP149"/>
    <mergeCell ref="AQ149:AX149"/>
    <mergeCell ref="CV151:DE151"/>
    <mergeCell ref="A152:O152"/>
    <mergeCell ref="P152:AC152"/>
    <mergeCell ref="AD152:AF152"/>
    <mergeCell ref="AG152:AJ152"/>
    <mergeCell ref="AK152:AP152"/>
    <mergeCell ref="AQ152:AX152"/>
    <mergeCell ref="AY152:BF152"/>
    <mergeCell ref="BG152:BN152"/>
    <mergeCell ref="BO152:BV152"/>
    <mergeCell ref="AY151:BF151"/>
    <mergeCell ref="BG151:BN151"/>
    <mergeCell ref="BO151:BV151"/>
    <mergeCell ref="BW151:CD151"/>
    <mergeCell ref="CE151:CM151"/>
    <mergeCell ref="CN151:CU151"/>
    <mergeCell ref="BW150:CD150"/>
    <mergeCell ref="CE150:CM150"/>
    <mergeCell ref="CN150:CU150"/>
    <mergeCell ref="CV150:DE150"/>
    <mergeCell ref="A151:O151"/>
    <mergeCell ref="P151:AC151"/>
    <mergeCell ref="AD151:AF151"/>
    <mergeCell ref="AG151:AJ151"/>
    <mergeCell ref="AK151:AP151"/>
    <mergeCell ref="AQ151:AX151"/>
    <mergeCell ref="CV153:DE153"/>
    <mergeCell ref="A154:O154"/>
    <mergeCell ref="P154:AC154"/>
    <mergeCell ref="AD154:AF154"/>
    <mergeCell ref="AG154:AJ154"/>
    <mergeCell ref="AK154:AP154"/>
    <mergeCell ref="AQ154:AX154"/>
    <mergeCell ref="AY154:BF154"/>
    <mergeCell ref="BG154:BN154"/>
    <mergeCell ref="BO154:BV154"/>
    <mergeCell ref="AY153:BF153"/>
    <mergeCell ref="BG153:BN153"/>
    <mergeCell ref="BO153:BV153"/>
    <mergeCell ref="BW153:CD153"/>
    <mergeCell ref="CE153:CM153"/>
    <mergeCell ref="CN153:CU153"/>
    <mergeCell ref="BW152:CD152"/>
    <mergeCell ref="CE152:CM152"/>
    <mergeCell ref="CN152:CU152"/>
    <mergeCell ref="CV152:DE152"/>
    <mergeCell ref="A153:O153"/>
    <mergeCell ref="P153:AC153"/>
    <mergeCell ref="AD153:AF153"/>
    <mergeCell ref="AG153:AJ153"/>
    <mergeCell ref="AK153:AP153"/>
    <mergeCell ref="AQ153:AX153"/>
    <mergeCell ref="BW154:CD154"/>
    <mergeCell ref="CE154:CM154"/>
    <mergeCell ref="CN154:CU154"/>
    <mergeCell ref="CV154:DE154"/>
    <mergeCell ref="A155:O155"/>
    <mergeCell ref="P155:AC155"/>
    <mergeCell ref="AD155:AF155"/>
    <mergeCell ref="AG155:AJ155"/>
    <mergeCell ref="AK155:AP155"/>
    <mergeCell ref="AQ155:AX155"/>
    <mergeCell ref="BW155:CD155"/>
    <mergeCell ref="CE155:CM155"/>
    <mergeCell ref="CN155:CU155"/>
    <mergeCell ref="A157:O157"/>
    <mergeCell ref="P157:AC157"/>
    <mergeCell ref="AD157:AF157"/>
    <mergeCell ref="AG157:AJ157"/>
    <mergeCell ref="AK157:AP157"/>
    <mergeCell ref="AQ157:AX157"/>
    <mergeCell ref="AY157:BF157"/>
    <mergeCell ref="BG157:BN157"/>
    <mergeCell ref="BO157:BV157"/>
    <mergeCell ref="BW157:CD157"/>
    <mergeCell ref="CE157:CM157"/>
    <mergeCell ref="CN157:CU157"/>
    <mergeCell ref="CV157:DE157"/>
    <mergeCell ref="CV169:DE169"/>
    <mergeCell ref="CV158:DE158"/>
    <mergeCell ref="CV155:DE155"/>
    <mergeCell ref="A158:O158"/>
    <mergeCell ref="P158:AC158"/>
    <mergeCell ref="AD158:AF158"/>
    <mergeCell ref="AG158:AJ158"/>
    <mergeCell ref="AK158:AP158"/>
    <mergeCell ref="A156:O156"/>
    <mergeCell ref="P156:AC156"/>
    <mergeCell ref="AD156:AF156"/>
    <mergeCell ref="AG156:AJ156"/>
    <mergeCell ref="AK156:AP156"/>
    <mergeCell ref="AQ156:AX156"/>
    <mergeCell ref="AY156:BF156"/>
    <mergeCell ref="BG156:BN156"/>
    <mergeCell ref="BO156:BV156"/>
    <mergeCell ref="BW156:CD156"/>
    <mergeCell ref="CE156:CM156"/>
    <mergeCell ref="CN156:CU156"/>
    <mergeCell ref="AQ158:AX158"/>
    <mergeCell ref="AY158:BF158"/>
    <mergeCell ref="BG158:BN158"/>
    <mergeCell ref="BO158:BV158"/>
    <mergeCell ref="AY155:BF155"/>
    <mergeCell ref="BG155:BN155"/>
    <mergeCell ref="BO155:BV155"/>
    <mergeCell ref="BW158:CD158"/>
    <mergeCell ref="CE158:CM158"/>
    <mergeCell ref="CN158:CU158"/>
    <mergeCell ref="CN159:CU159"/>
    <mergeCell ref="CV159:DE159"/>
    <mergeCell ref="A170:O170"/>
    <mergeCell ref="P170:AC170"/>
    <mergeCell ref="AD170:AF170"/>
    <mergeCell ref="AG170:AJ170"/>
    <mergeCell ref="AK170:AP170"/>
    <mergeCell ref="AQ170:AX170"/>
    <mergeCell ref="AY170:BF170"/>
    <mergeCell ref="BG170:BN170"/>
    <mergeCell ref="BO170:BV170"/>
    <mergeCell ref="BW170:CD170"/>
    <mergeCell ref="CE170:CM170"/>
    <mergeCell ref="CN170:CU170"/>
    <mergeCell ref="CV170:DE170"/>
    <mergeCell ref="AY168:BF168"/>
    <mergeCell ref="BG168:BN168"/>
    <mergeCell ref="BO168:BV168"/>
    <mergeCell ref="BW168:CD168"/>
    <mergeCell ref="CE168:CM168"/>
    <mergeCell ref="CN168:CU168"/>
    <mergeCell ref="CV168:DE168"/>
    <mergeCell ref="A169:O169"/>
    <mergeCell ref="P169:AC169"/>
    <mergeCell ref="AD169:AF169"/>
    <mergeCell ref="AG169:AJ169"/>
    <mergeCell ref="AK169:AP169"/>
    <mergeCell ref="AQ169:AX169"/>
    <mergeCell ref="AY169:BF169"/>
    <mergeCell ref="BG169:BN169"/>
    <mergeCell ref="BO169:BV169"/>
    <mergeCell ref="BW169:CD169"/>
    <mergeCell ref="CE169:CM169"/>
    <mergeCell ref="BG171:BN171"/>
    <mergeCell ref="BO171:BV171"/>
    <mergeCell ref="BW171:CD171"/>
    <mergeCell ref="CE171:CM171"/>
    <mergeCell ref="CN171:CU171"/>
    <mergeCell ref="CV171:DE171"/>
    <mergeCell ref="A172:O172"/>
    <mergeCell ref="P172:AC172"/>
    <mergeCell ref="AD172:AF172"/>
    <mergeCell ref="AG172:AJ172"/>
    <mergeCell ref="AK172:AP172"/>
    <mergeCell ref="AQ172:AX172"/>
    <mergeCell ref="AY172:BF172"/>
    <mergeCell ref="BG172:BN172"/>
    <mergeCell ref="BO172:BV172"/>
    <mergeCell ref="BW172:CD172"/>
    <mergeCell ref="CE172:CM172"/>
    <mergeCell ref="CN172:CU172"/>
    <mergeCell ref="CV172:DE172"/>
    <mergeCell ref="AQ173:AX173"/>
    <mergeCell ref="AY173:BF173"/>
    <mergeCell ref="BG173:BN173"/>
    <mergeCell ref="BO173:BV173"/>
    <mergeCell ref="BW173:CD173"/>
    <mergeCell ref="CE173:CM173"/>
    <mergeCell ref="CN173:CU173"/>
    <mergeCell ref="CV173:DE173"/>
    <mergeCell ref="A174:O174"/>
    <mergeCell ref="P174:AC174"/>
    <mergeCell ref="AD174:AF174"/>
    <mergeCell ref="AG174:AJ174"/>
    <mergeCell ref="AK174:AP174"/>
    <mergeCell ref="AQ174:AX174"/>
    <mergeCell ref="AY174:BF174"/>
    <mergeCell ref="BG174:BN174"/>
    <mergeCell ref="BO174:BV174"/>
    <mergeCell ref="BW174:CD174"/>
    <mergeCell ref="CE174:CM174"/>
    <mergeCell ref="CN174:CU174"/>
    <mergeCell ref="CV174:DE174"/>
    <mergeCell ref="CV156:DE156"/>
    <mergeCell ref="A175:O175"/>
    <mergeCell ref="P175:AC175"/>
    <mergeCell ref="AD175:AF175"/>
    <mergeCell ref="AG175:AJ175"/>
    <mergeCell ref="AK175:AP175"/>
    <mergeCell ref="AQ175:AX175"/>
    <mergeCell ref="AY175:BF175"/>
    <mergeCell ref="BG175:BN175"/>
    <mergeCell ref="BO175:BV175"/>
    <mergeCell ref="BW175:CD175"/>
    <mergeCell ref="CE175:CM175"/>
    <mergeCell ref="CN175:CU175"/>
    <mergeCell ref="CV175:DE175"/>
    <mergeCell ref="A176:O176"/>
    <mergeCell ref="P176:AC176"/>
    <mergeCell ref="AD176:AF176"/>
    <mergeCell ref="AG176:AJ176"/>
    <mergeCell ref="AK176:AP176"/>
    <mergeCell ref="AQ176:AX176"/>
    <mergeCell ref="AY176:BF176"/>
    <mergeCell ref="BG176:BN176"/>
    <mergeCell ref="BO176:BV176"/>
    <mergeCell ref="BW176:CD176"/>
    <mergeCell ref="CE176:CM176"/>
    <mergeCell ref="CN176:CU176"/>
    <mergeCell ref="CV176:DE176"/>
    <mergeCell ref="A173:O173"/>
    <mergeCell ref="P173:AC173"/>
    <mergeCell ref="AD173:AF173"/>
    <mergeCell ref="AG173:AJ173"/>
    <mergeCell ref="AK173:AP173"/>
  </mergeCells>
  <printOptions horizontalCentered="1"/>
  <pageMargins left="0.98425196850393704" right="0.19685039370078741" top="0.31496062992125984" bottom="0.39370078740157483" header="0.23622047244094491" footer="0.19685039370078741"/>
  <pageSetup paperSize="5" scale="78" fitToHeight="0" orientation="landscape" r:id="rId1"/>
  <headerFooter>
    <oddFooter>&amp;L&amp;"-,Cursiva"     Ejercicio Fiscal 2016&amp;RPágina &amp;P de &amp;N</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R761"/>
  <sheetViews>
    <sheetView topLeftCell="A3" zoomScale="90" zoomScaleNormal="90" workbookViewId="0">
      <pane xSplit="6" ySplit="2" topLeftCell="N741" activePane="bottomRight" state="frozen"/>
      <selection activeCell="A3" sqref="A3"/>
      <selection pane="topRight" activeCell="G3" sqref="G3"/>
      <selection pane="bottomLeft" activeCell="A5" sqref="A5"/>
      <selection pane="bottomRight" activeCell="R758" sqref="R758"/>
    </sheetView>
  </sheetViews>
  <sheetFormatPr baseColWidth="10" defaultRowHeight="15" x14ac:dyDescent="0.25"/>
  <cols>
    <col min="1" max="1" width="4.85546875" customWidth="1"/>
    <col min="2" max="2" width="2.140625" customWidth="1"/>
    <col min="3" max="3" width="4.85546875" customWidth="1"/>
    <col min="4" max="4" width="20.5703125" customWidth="1"/>
    <col min="5" max="5" width="7.140625" bestFit="1" customWidth="1"/>
    <col min="6" max="6" width="45" customWidth="1"/>
    <col min="7" max="7" width="13.85546875" customWidth="1"/>
    <col min="8" max="8" width="12.5703125" bestFit="1" customWidth="1"/>
    <col min="9" max="9" width="14.28515625" customWidth="1"/>
    <col min="10" max="10" width="14.85546875" customWidth="1"/>
    <col min="11" max="11" width="11" customWidth="1"/>
    <col min="12" max="12" width="12.5703125" customWidth="1"/>
    <col min="13" max="13" width="15.42578125" customWidth="1"/>
    <col min="14" max="14" width="12.5703125" customWidth="1"/>
    <col min="15" max="15" width="14.28515625" customWidth="1"/>
    <col min="16" max="16" width="13.85546875" customWidth="1"/>
    <col min="17" max="17" width="13.5703125" bestFit="1" customWidth="1"/>
    <col min="18" max="18" width="30.7109375" customWidth="1"/>
  </cols>
  <sheetData>
    <row r="1" spans="1:18" ht="18.75" hidden="1" x14ac:dyDescent="0.3">
      <c r="A1" s="471" t="s">
        <v>1881</v>
      </c>
    </row>
    <row r="2" spans="1:18" ht="18.75" hidden="1" x14ac:dyDescent="0.3">
      <c r="A2" s="471" t="s">
        <v>1882</v>
      </c>
    </row>
    <row r="3" spans="1:18" ht="15.6" customHeight="1" x14ac:dyDescent="0.25">
      <c r="A3" s="468"/>
      <c r="B3" s="468"/>
      <c r="C3" s="468"/>
      <c r="D3" s="999" t="s">
        <v>1812</v>
      </c>
      <c r="E3" s="999" t="s">
        <v>754</v>
      </c>
      <c r="F3" s="999" t="s">
        <v>5</v>
      </c>
      <c r="G3" s="998" t="s">
        <v>1317</v>
      </c>
      <c r="H3" s="998" t="s">
        <v>41</v>
      </c>
      <c r="I3" s="998" t="s">
        <v>755</v>
      </c>
      <c r="J3" s="998"/>
      <c r="K3" s="998"/>
      <c r="L3" s="998"/>
      <c r="M3" s="469" t="s">
        <v>43</v>
      </c>
      <c r="N3" s="469"/>
      <c r="O3" s="998" t="s">
        <v>40</v>
      </c>
      <c r="P3" s="998" t="s">
        <v>1048</v>
      </c>
      <c r="Q3" s="998" t="s">
        <v>757</v>
      </c>
      <c r="R3" s="998" t="s">
        <v>1922</v>
      </c>
    </row>
    <row r="4" spans="1:18" ht="48" x14ac:dyDescent="0.25">
      <c r="A4" s="468" t="s">
        <v>1832</v>
      </c>
      <c r="B4" s="468"/>
      <c r="C4" s="468"/>
      <c r="D4" s="999"/>
      <c r="E4" s="999"/>
      <c r="F4" s="999"/>
      <c r="G4" s="998"/>
      <c r="H4" s="998"/>
      <c r="I4" s="486" t="s">
        <v>1621</v>
      </c>
      <c r="J4" s="486" t="s">
        <v>1622</v>
      </c>
      <c r="K4" s="469" t="s">
        <v>758</v>
      </c>
      <c r="L4" s="469" t="s">
        <v>315</v>
      </c>
      <c r="M4" s="469" t="s">
        <v>1047</v>
      </c>
      <c r="N4" s="469" t="s">
        <v>315</v>
      </c>
      <c r="O4" s="998"/>
      <c r="P4" s="998"/>
      <c r="Q4" s="998"/>
      <c r="R4" s="998" t="s">
        <v>1922</v>
      </c>
    </row>
    <row r="5" spans="1:18" ht="14.45" customHeight="1" x14ac:dyDescent="0.25">
      <c r="A5" s="472">
        <v>3</v>
      </c>
      <c r="B5" s="472" t="str">
        <f>MID(C5,1,1)</f>
        <v>2</v>
      </c>
      <c r="C5" s="472">
        <v>221</v>
      </c>
      <c r="D5" s="472" t="s">
        <v>1811</v>
      </c>
      <c r="E5" s="472">
        <v>221</v>
      </c>
      <c r="F5" s="472" t="s">
        <v>393</v>
      </c>
      <c r="G5" s="473">
        <v>0</v>
      </c>
      <c r="H5" s="472"/>
      <c r="I5" s="473">
        <v>0</v>
      </c>
      <c r="J5" s="473">
        <v>0</v>
      </c>
      <c r="K5" s="473">
        <v>0</v>
      </c>
      <c r="L5" s="473">
        <v>0</v>
      </c>
      <c r="M5" s="473">
        <v>0</v>
      </c>
      <c r="N5" s="473">
        <v>0</v>
      </c>
      <c r="O5" s="473">
        <v>0</v>
      </c>
      <c r="P5" s="473">
        <v>0</v>
      </c>
      <c r="Q5" s="473">
        <f>SUM(G5:P5)</f>
        <v>0</v>
      </c>
      <c r="R5" s="472"/>
    </row>
    <row r="6" spans="1:18" ht="14.45" customHeight="1" x14ac:dyDescent="0.25">
      <c r="A6" s="472">
        <v>5</v>
      </c>
      <c r="B6" s="472" t="str">
        <f t="shared" ref="B6:B69" si="0">MID(C6,1,1)</f>
        <v>2</v>
      </c>
      <c r="C6" s="472">
        <v>246</v>
      </c>
      <c r="D6" s="472" t="s">
        <v>1811</v>
      </c>
      <c r="E6" s="472">
        <v>246</v>
      </c>
      <c r="F6" s="472" t="s">
        <v>412</v>
      </c>
      <c r="G6" s="473">
        <v>360000</v>
      </c>
      <c r="H6" s="472"/>
      <c r="I6" s="473">
        <v>0</v>
      </c>
      <c r="J6" s="473">
        <v>0</v>
      </c>
      <c r="K6" s="473">
        <v>0</v>
      </c>
      <c r="L6" s="473">
        <v>0</v>
      </c>
      <c r="M6" s="473">
        <v>0</v>
      </c>
      <c r="N6" s="473">
        <v>0</v>
      </c>
      <c r="O6" s="473">
        <v>0</v>
      </c>
      <c r="P6" s="473">
        <v>0</v>
      </c>
      <c r="Q6" s="473">
        <f t="shared" ref="Q6:Q69" si="1">SUM(G6:P6)</f>
        <v>360000</v>
      </c>
      <c r="R6" s="472"/>
    </row>
    <row r="7" spans="1:18" ht="14.45" customHeight="1" x14ac:dyDescent="0.25">
      <c r="A7" s="472">
        <v>7</v>
      </c>
      <c r="B7" s="472" t="str">
        <f t="shared" si="0"/>
        <v>2</v>
      </c>
      <c r="C7" s="472">
        <v>261</v>
      </c>
      <c r="D7" s="472" t="s">
        <v>1811</v>
      </c>
      <c r="E7" s="472">
        <v>261</v>
      </c>
      <c r="F7" s="472" t="s">
        <v>425</v>
      </c>
      <c r="G7" s="473">
        <v>100000</v>
      </c>
      <c r="H7" s="472"/>
      <c r="I7" s="473">
        <v>0</v>
      </c>
      <c r="J7" s="473">
        <v>0</v>
      </c>
      <c r="K7" s="473">
        <v>0</v>
      </c>
      <c r="L7" s="473">
        <v>0</v>
      </c>
      <c r="M7" s="473">
        <v>0</v>
      </c>
      <c r="N7" s="473">
        <v>0</v>
      </c>
      <c r="O7" s="473">
        <v>0</v>
      </c>
      <c r="P7" s="473">
        <v>0</v>
      </c>
      <c r="Q7" s="473">
        <f t="shared" si="1"/>
        <v>100000</v>
      </c>
      <c r="R7" s="472"/>
    </row>
    <row r="8" spans="1:18" ht="14.45" customHeight="1" x14ac:dyDescent="0.25">
      <c r="A8" s="472">
        <v>9</v>
      </c>
      <c r="B8" s="472" t="str">
        <f t="shared" si="0"/>
        <v>2</v>
      </c>
      <c r="C8" s="472">
        <v>272</v>
      </c>
      <c r="D8" s="472" t="s">
        <v>1811</v>
      </c>
      <c r="E8" s="472">
        <v>272</v>
      </c>
      <c r="F8" s="472" t="s">
        <v>429</v>
      </c>
      <c r="G8" s="473">
        <v>10000</v>
      </c>
      <c r="H8" s="472"/>
      <c r="I8" s="473">
        <v>0</v>
      </c>
      <c r="J8" s="473">
        <v>0</v>
      </c>
      <c r="K8" s="473">
        <v>0</v>
      </c>
      <c r="L8" s="473">
        <v>0</v>
      </c>
      <c r="M8" s="473">
        <v>0</v>
      </c>
      <c r="N8" s="473">
        <v>0</v>
      </c>
      <c r="O8" s="473">
        <v>0</v>
      </c>
      <c r="P8" s="473">
        <v>0</v>
      </c>
      <c r="Q8" s="473">
        <f t="shared" si="1"/>
        <v>10000</v>
      </c>
      <c r="R8" s="472"/>
    </row>
    <row r="9" spans="1:18" ht="14.45" customHeight="1" x14ac:dyDescent="0.25">
      <c r="A9" s="472">
        <v>11</v>
      </c>
      <c r="B9" s="472" t="str">
        <f t="shared" si="0"/>
        <v>2</v>
      </c>
      <c r="C9" s="472">
        <v>291</v>
      </c>
      <c r="D9" s="472" t="s">
        <v>1811</v>
      </c>
      <c r="E9" s="472">
        <v>291</v>
      </c>
      <c r="F9" s="472" t="s">
        <v>438</v>
      </c>
      <c r="G9" s="473">
        <v>12000</v>
      </c>
      <c r="H9" s="472"/>
      <c r="I9" s="473">
        <v>0</v>
      </c>
      <c r="J9" s="473">
        <v>0</v>
      </c>
      <c r="K9" s="473">
        <v>0</v>
      </c>
      <c r="L9" s="473">
        <v>0</v>
      </c>
      <c r="M9" s="473">
        <v>0</v>
      </c>
      <c r="N9" s="473">
        <v>0</v>
      </c>
      <c r="O9" s="473">
        <v>0</v>
      </c>
      <c r="P9" s="473">
        <v>0</v>
      </c>
      <c r="Q9" s="473">
        <f t="shared" si="1"/>
        <v>12000</v>
      </c>
      <c r="R9" s="472"/>
    </row>
    <row r="10" spans="1:18" ht="14.45" customHeight="1" x14ac:dyDescent="0.25">
      <c r="A10" s="472">
        <v>12</v>
      </c>
      <c r="B10" s="472" t="str">
        <f t="shared" si="0"/>
        <v>2</v>
      </c>
      <c r="C10" s="472">
        <v>296</v>
      </c>
      <c r="D10" s="472" t="s">
        <v>1811</v>
      </c>
      <c r="E10" s="472">
        <v>296</v>
      </c>
      <c r="F10" s="472" t="s">
        <v>443</v>
      </c>
      <c r="G10" s="473">
        <v>24000</v>
      </c>
      <c r="H10" s="472"/>
      <c r="I10" s="473">
        <v>0</v>
      </c>
      <c r="J10" s="473">
        <v>0</v>
      </c>
      <c r="K10" s="473">
        <v>0</v>
      </c>
      <c r="L10" s="473">
        <v>0</v>
      </c>
      <c r="M10" s="473">
        <v>0</v>
      </c>
      <c r="N10" s="473">
        <v>0</v>
      </c>
      <c r="O10" s="473">
        <v>0</v>
      </c>
      <c r="P10" s="473">
        <v>0</v>
      </c>
      <c r="Q10" s="473">
        <f t="shared" si="1"/>
        <v>24000</v>
      </c>
      <c r="R10" s="472"/>
    </row>
    <row r="11" spans="1:18" ht="14.45" customHeight="1" x14ac:dyDescent="0.25">
      <c r="A11" s="472">
        <v>15</v>
      </c>
      <c r="B11" s="472" t="str">
        <f t="shared" si="0"/>
        <v>3</v>
      </c>
      <c r="C11" s="472">
        <v>315</v>
      </c>
      <c r="D11" s="472" t="s">
        <v>1979</v>
      </c>
      <c r="E11" s="472">
        <v>315</v>
      </c>
      <c r="F11" s="472" t="s">
        <v>452</v>
      </c>
      <c r="G11" s="473">
        <v>22000</v>
      </c>
      <c r="H11" s="472"/>
      <c r="I11" s="473">
        <v>0</v>
      </c>
      <c r="J11" s="473">
        <v>0</v>
      </c>
      <c r="K11" s="473">
        <v>0</v>
      </c>
      <c r="L11" s="473">
        <v>0</v>
      </c>
      <c r="M11" s="473">
        <v>0</v>
      </c>
      <c r="N11" s="473">
        <v>0</v>
      </c>
      <c r="O11" s="473">
        <v>0</v>
      </c>
      <c r="P11" s="473">
        <v>0</v>
      </c>
      <c r="Q11" s="473">
        <f t="shared" si="1"/>
        <v>22000</v>
      </c>
      <c r="R11" s="472"/>
    </row>
    <row r="12" spans="1:18" ht="14.45" customHeight="1" x14ac:dyDescent="0.25">
      <c r="A12" s="472">
        <v>17</v>
      </c>
      <c r="B12" s="472" t="str">
        <f t="shared" si="0"/>
        <v>3</v>
      </c>
      <c r="C12" s="472">
        <v>326</v>
      </c>
      <c r="D12" s="472" t="s">
        <v>1811</v>
      </c>
      <c r="E12" s="472">
        <v>326</v>
      </c>
      <c r="F12" s="472" t="s">
        <v>463</v>
      </c>
      <c r="G12" s="473">
        <v>0</v>
      </c>
      <c r="H12" s="472"/>
      <c r="I12" s="473">
        <v>0</v>
      </c>
      <c r="J12" s="473">
        <v>0</v>
      </c>
      <c r="K12" s="473">
        <v>0</v>
      </c>
      <c r="L12" s="473">
        <v>0</v>
      </c>
      <c r="M12" s="473">
        <v>0</v>
      </c>
      <c r="N12" s="473">
        <v>0</v>
      </c>
      <c r="O12" s="473">
        <v>0</v>
      </c>
      <c r="P12" s="473">
        <v>0</v>
      </c>
      <c r="Q12" s="473">
        <f t="shared" si="1"/>
        <v>0</v>
      </c>
      <c r="R12" s="472"/>
    </row>
    <row r="13" spans="1:18" ht="14.45" customHeight="1" x14ac:dyDescent="0.25">
      <c r="A13" s="472">
        <v>19</v>
      </c>
      <c r="B13" s="472" t="str">
        <f t="shared" si="0"/>
        <v>3</v>
      </c>
      <c r="C13" s="472">
        <v>355</v>
      </c>
      <c r="D13" s="472" t="s">
        <v>1811</v>
      </c>
      <c r="E13" s="472">
        <v>355</v>
      </c>
      <c r="F13" s="472" t="s">
        <v>494</v>
      </c>
      <c r="G13" s="473">
        <v>30000</v>
      </c>
      <c r="H13" s="472"/>
      <c r="I13" s="473">
        <v>0</v>
      </c>
      <c r="J13" s="473">
        <v>0</v>
      </c>
      <c r="K13" s="473">
        <v>0</v>
      </c>
      <c r="L13" s="473">
        <v>0</v>
      </c>
      <c r="M13" s="473">
        <v>0</v>
      </c>
      <c r="N13" s="473">
        <v>0</v>
      </c>
      <c r="O13" s="473">
        <v>0</v>
      </c>
      <c r="P13" s="473">
        <v>0</v>
      </c>
      <c r="Q13" s="473">
        <f t="shared" si="1"/>
        <v>30000</v>
      </c>
      <c r="R13" s="472"/>
    </row>
    <row r="14" spans="1:18" ht="14.45" customHeight="1" x14ac:dyDescent="0.25">
      <c r="A14" s="472">
        <v>21</v>
      </c>
      <c r="B14" s="472" t="str">
        <f t="shared" si="0"/>
        <v>3</v>
      </c>
      <c r="C14" s="472">
        <v>375</v>
      </c>
      <c r="D14" s="472" t="s">
        <v>1811</v>
      </c>
      <c r="E14" s="472">
        <v>375</v>
      </c>
      <c r="F14" s="472" t="s">
        <v>510</v>
      </c>
      <c r="G14" s="473">
        <v>12000</v>
      </c>
      <c r="H14" s="472"/>
      <c r="I14" s="473">
        <v>0</v>
      </c>
      <c r="J14" s="473">
        <v>0</v>
      </c>
      <c r="K14" s="473">
        <v>0</v>
      </c>
      <c r="L14" s="473">
        <v>0</v>
      </c>
      <c r="M14" s="473">
        <v>0</v>
      </c>
      <c r="N14" s="473">
        <v>0</v>
      </c>
      <c r="O14" s="473">
        <v>0</v>
      </c>
      <c r="P14" s="473">
        <v>0</v>
      </c>
      <c r="Q14" s="473">
        <f t="shared" si="1"/>
        <v>12000</v>
      </c>
      <c r="R14" s="472"/>
    </row>
    <row r="15" spans="1:18" ht="14.45" customHeight="1" x14ac:dyDescent="0.25">
      <c r="A15" s="472">
        <v>24</v>
      </c>
      <c r="B15" s="472" t="str">
        <f t="shared" si="0"/>
        <v>5</v>
      </c>
      <c r="C15" s="472">
        <v>566</v>
      </c>
      <c r="D15" s="472" t="s">
        <v>1811</v>
      </c>
      <c r="E15" s="472">
        <v>566</v>
      </c>
      <c r="F15" s="472" t="s">
        <v>617</v>
      </c>
      <c r="G15" s="473">
        <v>48000</v>
      </c>
      <c r="H15" s="472"/>
      <c r="I15" s="473">
        <v>0</v>
      </c>
      <c r="J15" s="473">
        <v>0</v>
      </c>
      <c r="K15" s="473">
        <v>0</v>
      </c>
      <c r="L15" s="473">
        <v>0</v>
      </c>
      <c r="M15" s="473">
        <v>0</v>
      </c>
      <c r="N15" s="473">
        <v>0</v>
      </c>
      <c r="O15" s="473">
        <v>0</v>
      </c>
      <c r="P15" s="473">
        <v>0</v>
      </c>
      <c r="Q15" s="473">
        <f t="shared" si="1"/>
        <v>48000</v>
      </c>
      <c r="R15" s="472"/>
    </row>
    <row r="16" spans="1:18" ht="14.45" customHeight="1" x14ac:dyDescent="0.25">
      <c r="A16" s="472">
        <v>27</v>
      </c>
      <c r="B16" s="472" t="str">
        <f t="shared" si="0"/>
        <v>6</v>
      </c>
      <c r="C16" s="472">
        <v>613</v>
      </c>
      <c r="D16" s="472" t="s">
        <v>1811</v>
      </c>
      <c r="E16" s="472">
        <v>613</v>
      </c>
      <c r="F16" s="472" t="s">
        <v>647</v>
      </c>
      <c r="G16" s="473">
        <v>0</v>
      </c>
      <c r="H16" s="472"/>
      <c r="I16" s="473">
        <v>0</v>
      </c>
      <c r="J16" s="473">
        <v>0</v>
      </c>
      <c r="K16" s="473">
        <v>0</v>
      </c>
      <c r="L16" s="473">
        <v>0</v>
      </c>
      <c r="M16" s="473">
        <v>0</v>
      </c>
      <c r="N16" s="473"/>
      <c r="O16" s="473">
        <v>0</v>
      </c>
      <c r="P16" s="473">
        <v>0</v>
      </c>
      <c r="Q16" s="473">
        <f t="shared" si="1"/>
        <v>0</v>
      </c>
      <c r="R16" s="472"/>
    </row>
    <row r="17" spans="1:18" ht="14.45" customHeight="1" x14ac:dyDescent="0.25">
      <c r="A17" s="472">
        <v>31</v>
      </c>
      <c r="B17" s="472" t="str">
        <f t="shared" si="0"/>
        <v>2</v>
      </c>
      <c r="C17" s="472">
        <v>211</v>
      </c>
      <c r="D17" s="472" t="s">
        <v>1813</v>
      </c>
      <c r="E17" s="472">
        <v>211</v>
      </c>
      <c r="F17" s="472" t="s">
        <v>384</v>
      </c>
      <c r="G17" s="473">
        <v>12000</v>
      </c>
      <c r="H17" s="472"/>
      <c r="I17" s="473">
        <v>0</v>
      </c>
      <c r="J17" s="473">
        <v>0</v>
      </c>
      <c r="K17" s="473">
        <v>0</v>
      </c>
      <c r="L17" s="473">
        <v>0</v>
      </c>
      <c r="M17" s="473">
        <v>0</v>
      </c>
      <c r="N17" s="473">
        <v>0</v>
      </c>
      <c r="O17" s="473">
        <v>0</v>
      </c>
      <c r="P17" s="473">
        <v>0</v>
      </c>
      <c r="Q17" s="473">
        <f t="shared" si="1"/>
        <v>12000</v>
      </c>
      <c r="R17" s="472"/>
    </row>
    <row r="18" spans="1:18" ht="14.45" customHeight="1" x14ac:dyDescent="0.25">
      <c r="A18" s="472">
        <v>32</v>
      </c>
      <c r="B18" s="472" t="str">
        <f t="shared" si="0"/>
        <v>2</v>
      </c>
      <c r="C18" s="472">
        <v>212</v>
      </c>
      <c r="D18" s="472" t="s">
        <v>1813</v>
      </c>
      <c r="E18" s="472">
        <v>212</v>
      </c>
      <c r="F18" s="472" t="s">
        <v>385</v>
      </c>
      <c r="G18" s="473">
        <v>6000</v>
      </c>
      <c r="H18" s="472"/>
      <c r="I18" s="473">
        <v>0</v>
      </c>
      <c r="J18" s="473">
        <v>0</v>
      </c>
      <c r="K18" s="473">
        <v>0</v>
      </c>
      <c r="L18" s="473">
        <v>0</v>
      </c>
      <c r="M18" s="473">
        <v>0</v>
      </c>
      <c r="N18" s="473">
        <v>0</v>
      </c>
      <c r="O18" s="473">
        <v>0</v>
      </c>
      <c r="P18" s="473">
        <v>0</v>
      </c>
      <c r="Q18" s="473">
        <f t="shared" si="1"/>
        <v>6000</v>
      </c>
      <c r="R18" s="472"/>
    </row>
    <row r="19" spans="1:18" ht="14.45" customHeight="1" x14ac:dyDescent="0.25">
      <c r="A19" s="472">
        <v>33</v>
      </c>
      <c r="B19" s="472" t="str">
        <f t="shared" si="0"/>
        <v>2</v>
      </c>
      <c r="C19" s="472">
        <v>214</v>
      </c>
      <c r="D19" s="472" t="s">
        <v>1813</v>
      </c>
      <c r="E19" s="472">
        <v>214</v>
      </c>
      <c r="F19" s="472" t="s">
        <v>387</v>
      </c>
      <c r="G19" s="473">
        <v>5000</v>
      </c>
      <c r="H19" s="472"/>
      <c r="I19" s="473">
        <v>0</v>
      </c>
      <c r="J19" s="473">
        <v>0</v>
      </c>
      <c r="K19" s="473">
        <v>0</v>
      </c>
      <c r="L19" s="473">
        <v>0</v>
      </c>
      <c r="M19" s="473">
        <v>0</v>
      </c>
      <c r="N19" s="473">
        <v>0</v>
      </c>
      <c r="O19" s="473">
        <v>0</v>
      </c>
      <c r="P19" s="473">
        <v>0</v>
      </c>
      <c r="Q19" s="473">
        <f t="shared" si="1"/>
        <v>5000</v>
      </c>
      <c r="R19" s="472"/>
    </row>
    <row r="20" spans="1:18" ht="14.45" customHeight="1" x14ac:dyDescent="0.25">
      <c r="A20" s="472">
        <v>34</v>
      </c>
      <c r="B20" s="472" t="str">
        <f t="shared" si="0"/>
        <v>2</v>
      </c>
      <c r="C20" s="472">
        <v>217</v>
      </c>
      <c r="D20" s="472" t="s">
        <v>1813</v>
      </c>
      <c r="E20" s="472">
        <v>217</v>
      </c>
      <c r="F20" s="472" t="s">
        <v>390</v>
      </c>
      <c r="G20" s="473">
        <v>0</v>
      </c>
      <c r="H20" s="472"/>
      <c r="I20" s="473">
        <v>0</v>
      </c>
      <c r="J20" s="473">
        <v>0</v>
      </c>
      <c r="K20" s="473">
        <v>0</v>
      </c>
      <c r="L20" s="473">
        <v>0</v>
      </c>
      <c r="M20" s="473">
        <v>0</v>
      </c>
      <c r="N20" s="473">
        <v>0</v>
      </c>
      <c r="O20" s="473">
        <v>0</v>
      </c>
      <c r="P20" s="473">
        <v>0</v>
      </c>
      <c r="Q20" s="473">
        <f t="shared" si="1"/>
        <v>0</v>
      </c>
      <c r="R20" s="472"/>
    </row>
    <row r="21" spans="1:18" ht="14.45" customHeight="1" x14ac:dyDescent="0.25">
      <c r="A21" s="472">
        <v>36</v>
      </c>
      <c r="B21" s="472" t="str">
        <f t="shared" si="0"/>
        <v>2</v>
      </c>
      <c r="C21" s="472">
        <v>221</v>
      </c>
      <c r="D21" s="472" t="s">
        <v>1813</v>
      </c>
      <c r="E21" s="472">
        <v>221</v>
      </c>
      <c r="F21" s="472" t="s">
        <v>393</v>
      </c>
      <c r="G21" s="473">
        <v>3000</v>
      </c>
      <c r="H21" s="472"/>
      <c r="I21" s="473">
        <v>0</v>
      </c>
      <c r="J21" s="473">
        <v>0</v>
      </c>
      <c r="K21" s="473">
        <v>0</v>
      </c>
      <c r="L21" s="473">
        <v>0</v>
      </c>
      <c r="M21" s="473">
        <v>0</v>
      </c>
      <c r="N21" s="473">
        <v>0</v>
      </c>
      <c r="O21" s="473">
        <v>0</v>
      </c>
      <c r="P21" s="473">
        <v>0</v>
      </c>
      <c r="Q21" s="473">
        <f t="shared" si="1"/>
        <v>3000</v>
      </c>
      <c r="R21" s="472"/>
    </row>
    <row r="22" spans="1:18" ht="14.45" customHeight="1" x14ac:dyDescent="0.25">
      <c r="A22" s="472">
        <v>38</v>
      </c>
      <c r="B22" s="472" t="str">
        <f t="shared" si="0"/>
        <v>2</v>
      </c>
      <c r="C22" s="472">
        <v>234</v>
      </c>
      <c r="D22" s="472" t="s">
        <v>1813</v>
      </c>
      <c r="E22" s="472">
        <v>234</v>
      </c>
      <c r="F22" s="472" t="s">
        <v>400</v>
      </c>
      <c r="G22" s="473">
        <v>0</v>
      </c>
      <c r="H22" s="472"/>
      <c r="I22" s="473">
        <v>0</v>
      </c>
      <c r="J22" s="473">
        <v>0</v>
      </c>
      <c r="K22" s="473">
        <v>0</v>
      </c>
      <c r="L22" s="473">
        <v>0</v>
      </c>
      <c r="M22" s="473">
        <v>0</v>
      </c>
      <c r="N22" s="473">
        <v>0</v>
      </c>
      <c r="O22" s="473">
        <v>0</v>
      </c>
      <c r="P22" s="473">
        <v>0</v>
      </c>
      <c r="Q22" s="473">
        <f t="shared" si="1"/>
        <v>0</v>
      </c>
      <c r="R22" s="472"/>
    </row>
    <row r="23" spans="1:18" ht="14.45" customHeight="1" x14ac:dyDescent="0.25">
      <c r="A23" s="472">
        <v>40</v>
      </c>
      <c r="B23" s="472" t="str">
        <f t="shared" si="0"/>
        <v>2</v>
      </c>
      <c r="C23" s="472">
        <v>261</v>
      </c>
      <c r="D23" s="472" t="s">
        <v>1813</v>
      </c>
      <c r="E23" s="472">
        <v>261</v>
      </c>
      <c r="F23" s="472" t="s">
        <v>425</v>
      </c>
      <c r="G23" s="473">
        <v>50000</v>
      </c>
      <c r="H23" s="472"/>
      <c r="I23" s="473">
        <v>0</v>
      </c>
      <c r="J23" s="473">
        <v>0</v>
      </c>
      <c r="K23" s="473">
        <v>0</v>
      </c>
      <c r="L23" s="473">
        <v>0</v>
      </c>
      <c r="M23" s="473">
        <v>0</v>
      </c>
      <c r="N23" s="473">
        <v>0</v>
      </c>
      <c r="O23" s="473">
        <v>0</v>
      </c>
      <c r="P23" s="473">
        <v>0</v>
      </c>
      <c r="Q23" s="473">
        <f t="shared" si="1"/>
        <v>50000</v>
      </c>
      <c r="R23" s="472"/>
    </row>
    <row r="24" spans="1:18" ht="14.45" customHeight="1" x14ac:dyDescent="0.25">
      <c r="A24" s="472">
        <v>42</v>
      </c>
      <c r="B24" s="472" t="str">
        <f t="shared" si="0"/>
        <v>2</v>
      </c>
      <c r="C24" s="472">
        <v>271</v>
      </c>
      <c r="D24" s="472" t="s">
        <v>1813</v>
      </c>
      <c r="E24" s="472">
        <v>271</v>
      </c>
      <c r="F24" s="472" t="s">
        <v>428</v>
      </c>
      <c r="G24" s="473">
        <v>0</v>
      </c>
      <c r="H24" s="472"/>
      <c r="I24" s="473">
        <v>0</v>
      </c>
      <c r="J24" s="473">
        <v>0</v>
      </c>
      <c r="K24" s="473">
        <v>0</v>
      </c>
      <c r="L24" s="473">
        <v>0</v>
      </c>
      <c r="M24" s="473">
        <v>0</v>
      </c>
      <c r="N24" s="473">
        <v>0</v>
      </c>
      <c r="O24" s="473">
        <v>0</v>
      </c>
      <c r="P24" s="473">
        <v>0</v>
      </c>
      <c r="Q24" s="473">
        <f t="shared" si="1"/>
        <v>0</v>
      </c>
      <c r="R24" s="472"/>
    </row>
    <row r="25" spans="1:18" ht="14.45" customHeight="1" x14ac:dyDescent="0.25">
      <c r="A25" s="472">
        <v>44</v>
      </c>
      <c r="B25" s="472" t="str">
        <f t="shared" si="0"/>
        <v>2</v>
      </c>
      <c r="C25" s="472">
        <v>293</v>
      </c>
      <c r="D25" s="472" t="s">
        <v>1813</v>
      </c>
      <c r="E25" s="472">
        <v>293</v>
      </c>
      <c r="F25" s="472" t="s">
        <v>440</v>
      </c>
      <c r="G25" s="473">
        <v>0</v>
      </c>
      <c r="H25" s="472"/>
      <c r="I25" s="473">
        <v>0</v>
      </c>
      <c r="J25" s="473">
        <v>0</v>
      </c>
      <c r="K25" s="473">
        <v>0</v>
      </c>
      <c r="L25" s="473">
        <v>0</v>
      </c>
      <c r="M25" s="473">
        <v>0</v>
      </c>
      <c r="N25" s="473">
        <v>0</v>
      </c>
      <c r="O25" s="473">
        <v>0</v>
      </c>
      <c r="P25" s="473">
        <v>0</v>
      </c>
      <c r="Q25" s="473">
        <f t="shared" si="1"/>
        <v>0</v>
      </c>
      <c r="R25" s="472"/>
    </row>
    <row r="26" spans="1:18" ht="14.45" customHeight="1" x14ac:dyDescent="0.25">
      <c r="A26" s="472">
        <v>45</v>
      </c>
      <c r="B26" s="472" t="str">
        <f t="shared" si="0"/>
        <v>2</v>
      </c>
      <c r="C26" s="472">
        <v>294</v>
      </c>
      <c r="D26" s="472" t="s">
        <v>1813</v>
      </c>
      <c r="E26" s="472">
        <v>294</v>
      </c>
      <c r="F26" s="472" t="s">
        <v>441</v>
      </c>
      <c r="G26" s="473">
        <v>12000</v>
      </c>
      <c r="H26" s="472"/>
      <c r="I26" s="473">
        <v>0</v>
      </c>
      <c r="J26" s="473">
        <v>0</v>
      </c>
      <c r="K26" s="473">
        <v>0</v>
      </c>
      <c r="L26" s="473">
        <v>0</v>
      </c>
      <c r="M26" s="473">
        <v>0</v>
      </c>
      <c r="N26" s="473">
        <v>0</v>
      </c>
      <c r="O26" s="473">
        <v>0</v>
      </c>
      <c r="P26" s="473">
        <v>0</v>
      </c>
      <c r="Q26" s="473">
        <f t="shared" si="1"/>
        <v>12000</v>
      </c>
      <c r="R26" s="472"/>
    </row>
    <row r="27" spans="1:18" ht="14.45" customHeight="1" x14ac:dyDescent="0.25">
      <c r="A27" s="472">
        <v>48</v>
      </c>
      <c r="B27" s="472" t="str">
        <f t="shared" si="0"/>
        <v>3</v>
      </c>
      <c r="C27" s="472">
        <v>331</v>
      </c>
      <c r="D27" s="472" t="s">
        <v>1813</v>
      </c>
      <c r="E27" s="472">
        <v>331</v>
      </c>
      <c r="F27" s="472" t="s">
        <v>468</v>
      </c>
      <c r="G27" s="473">
        <v>0</v>
      </c>
      <c r="H27" s="472"/>
      <c r="I27" s="473">
        <v>0</v>
      </c>
      <c r="J27" s="473">
        <v>0</v>
      </c>
      <c r="K27" s="473">
        <v>0</v>
      </c>
      <c r="L27" s="473">
        <v>0</v>
      </c>
      <c r="M27" s="473">
        <v>0</v>
      </c>
      <c r="N27" s="473">
        <v>0</v>
      </c>
      <c r="O27" s="473">
        <v>0</v>
      </c>
      <c r="P27" s="473">
        <v>0</v>
      </c>
      <c r="Q27" s="473">
        <f t="shared" si="1"/>
        <v>0</v>
      </c>
      <c r="R27" s="472"/>
    </row>
    <row r="28" spans="1:18" ht="14.45" customHeight="1" x14ac:dyDescent="0.25">
      <c r="A28" s="472">
        <v>49</v>
      </c>
      <c r="B28" s="472" t="str">
        <f t="shared" si="0"/>
        <v>3</v>
      </c>
      <c r="C28" s="472">
        <v>332</v>
      </c>
      <c r="D28" s="472" t="s">
        <v>1813</v>
      </c>
      <c r="E28" s="472">
        <v>332</v>
      </c>
      <c r="F28" s="472" t="s">
        <v>469</v>
      </c>
      <c r="G28" s="473">
        <v>100000</v>
      </c>
      <c r="H28" s="472"/>
      <c r="I28" s="473">
        <v>0</v>
      </c>
      <c r="J28" s="473">
        <v>0</v>
      </c>
      <c r="K28" s="473">
        <v>0</v>
      </c>
      <c r="L28" s="473">
        <v>0</v>
      </c>
      <c r="M28" s="473">
        <v>0</v>
      </c>
      <c r="N28" s="473">
        <v>0</v>
      </c>
      <c r="O28" s="473">
        <v>0</v>
      </c>
      <c r="P28" s="473">
        <v>0</v>
      </c>
      <c r="Q28" s="473">
        <f t="shared" si="1"/>
        <v>100000</v>
      </c>
      <c r="R28" s="472"/>
    </row>
    <row r="29" spans="1:18" ht="14.45" customHeight="1" x14ac:dyDescent="0.25">
      <c r="A29" s="472">
        <v>51</v>
      </c>
      <c r="B29" s="472" t="str">
        <f t="shared" si="0"/>
        <v>3</v>
      </c>
      <c r="C29" s="472">
        <v>353</v>
      </c>
      <c r="D29" s="472" t="s">
        <v>1813</v>
      </c>
      <c r="E29" s="472">
        <v>353</v>
      </c>
      <c r="F29" s="472" t="s">
        <v>490</v>
      </c>
      <c r="G29" s="473">
        <v>12000</v>
      </c>
      <c r="H29" s="472"/>
      <c r="I29" s="473">
        <v>0</v>
      </c>
      <c r="J29" s="473">
        <v>0</v>
      </c>
      <c r="K29" s="473">
        <v>0</v>
      </c>
      <c r="L29" s="473">
        <v>0</v>
      </c>
      <c r="M29" s="473">
        <v>0</v>
      </c>
      <c r="N29" s="473">
        <v>0</v>
      </c>
      <c r="O29" s="473">
        <v>0</v>
      </c>
      <c r="P29" s="473">
        <v>0</v>
      </c>
      <c r="Q29" s="473">
        <f t="shared" si="1"/>
        <v>12000</v>
      </c>
      <c r="R29" s="472"/>
    </row>
    <row r="30" spans="1:18" ht="14.45" customHeight="1" x14ac:dyDescent="0.25">
      <c r="A30" s="472">
        <v>52</v>
      </c>
      <c r="B30" s="472" t="str">
        <f t="shared" si="0"/>
        <v>3</v>
      </c>
      <c r="C30" s="472">
        <v>357</v>
      </c>
      <c r="D30" s="472" t="s">
        <v>1813</v>
      </c>
      <c r="E30" s="472">
        <v>357</v>
      </c>
      <c r="F30" s="472" t="s">
        <v>494</v>
      </c>
      <c r="G30" s="473">
        <v>0</v>
      </c>
      <c r="H30" s="472"/>
      <c r="I30" s="473">
        <v>0</v>
      </c>
      <c r="J30" s="473">
        <v>0</v>
      </c>
      <c r="K30" s="473">
        <v>0</v>
      </c>
      <c r="L30" s="473">
        <v>0</v>
      </c>
      <c r="M30" s="473">
        <v>0</v>
      </c>
      <c r="N30" s="473">
        <v>0</v>
      </c>
      <c r="O30" s="473">
        <v>0</v>
      </c>
      <c r="P30" s="473">
        <v>0</v>
      </c>
      <c r="Q30" s="473">
        <f t="shared" si="1"/>
        <v>0</v>
      </c>
      <c r="R30" s="472"/>
    </row>
    <row r="31" spans="1:18" ht="14.45" customHeight="1" x14ac:dyDescent="0.25">
      <c r="A31" s="472">
        <v>54</v>
      </c>
      <c r="B31" s="472" t="str">
        <f t="shared" si="0"/>
        <v>3</v>
      </c>
      <c r="C31" s="472">
        <v>371</v>
      </c>
      <c r="D31" s="472" t="s">
        <v>1813</v>
      </c>
      <c r="E31" s="472">
        <v>371</v>
      </c>
      <c r="F31" s="472" t="s">
        <v>506</v>
      </c>
      <c r="G31" s="473">
        <v>30000</v>
      </c>
      <c r="H31" s="472"/>
      <c r="I31" s="473">
        <v>0</v>
      </c>
      <c r="J31" s="473">
        <v>0</v>
      </c>
      <c r="K31" s="473">
        <v>0</v>
      </c>
      <c r="L31" s="473">
        <v>0</v>
      </c>
      <c r="M31" s="473">
        <v>0</v>
      </c>
      <c r="N31" s="473">
        <v>0</v>
      </c>
      <c r="O31" s="473">
        <v>0</v>
      </c>
      <c r="P31" s="473">
        <v>0</v>
      </c>
      <c r="Q31" s="473">
        <f t="shared" si="1"/>
        <v>30000</v>
      </c>
      <c r="R31" s="472"/>
    </row>
    <row r="32" spans="1:18" ht="14.45" customHeight="1" x14ac:dyDescent="0.25">
      <c r="A32" s="472">
        <v>55</v>
      </c>
      <c r="B32" s="472" t="str">
        <f t="shared" si="0"/>
        <v>3</v>
      </c>
      <c r="C32" s="472">
        <v>372</v>
      </c>
      <c r="D32" s="472" t="s">
        <v>1813</v>
      </c>
      <c r="E32" s="472">
        <v>372</v>
      </c>
      <c r="F32" s="472" t="s">
        <v>507</v>
      </c>
      <c r="G32" s="473">
        <v>0</v>
      </c>
      <c r="H32" s="472"/>
      <c r="I32" s="473">
        <v>0</v>
      </c>
      <c r="J32" s="473">
        <v>0</v>
      </c>
      <c r="K32" s="473">
        <v>0</v>
      </c>
      <c r="L32" s="473">
        <v>0</v>
      </c>
      <c r="M32" s="473">
        <v>0</v>
      </c>
      <c r="N32" s="473">
        <v>0</v>
      </c>
      <c r="O32" s="473">
        <v>0</v>
      </c>
      <c r="P32" s="473">
        <v>0</v>
      </c>
      <c r="Q32" s="473">
        <f t="shared" si="1"/>
        <v>0</v>
      </c>
      <c r="R32" s="472"/>
    </row>
    <row r="33" spans="1:18" ht="14.45" customHeight="1" x14ac:dyDescent="0.25">
      <c r="A33" s="472">
        <v>56</v>
      </c>
      <c r="B33" s="472" t="str">
        <f t="shared" si="0"/>
        <v>3</v>
      </c>
      <c r="C33" s="472">
        <v>375</v>
      </c>
      <c r="D33" s="472" t="s">
        <v>1813</v>
      </c>
      <c r="E33" s="472">
        <v>375</v>
      </c>
      <c r="F33" s="472" t="s">
        <v>510</v>
      </c>
      <c r="G33" s="473">
        <v>30000</v>
      </c>
      <c r="H33" s="472"/>
      <c r="I33" s="473">
        <v>0</v>
      </c>
      <c r="J33" s="473">
        <v>0</v>
      </c>
      <c r="K33" s="473">
        <v>0</v>
      </c>
      <c r="L33" s="473">
        <v>0</v>
      </c>
      <c r="M33" s="473">
        <v>0</v>
      </c>
      <c r="N33" s="473">
        <v>0</v>
      </c>
      <c r="O33" s="473">
        <v>0</v>
      </c>
      <c r="P33" s="473">
        <v>0</v>
      </c>
      <c r="Q33" s="473">
        <f t="shared" si="1"/>
        <v>30000</v>
      </c>
      <c r="R33" s="472"/>
    </row>
    <row r="34" spans="1:18" ht="14.45" customHeight="1" x14ac:dyDescent="0.25">
      <c r="A34" s="472">
        <v>59</v>
      </c>
      <c r="B34" s="472" t="str">
        <f t="shared" si="0"/>
        <v>5</v>
      </c>
      <c r="C34" s="472">
        <v>515</v>
      </c>
      <c r="D34" s="472" t="s">
        <v>1813</v>
      </c>
      <c r="E34" s="472">
        <v>515</v>
      </c>
      <c r="F34" s="472" t="s">
        <v>592</v>
      </c>
      <c r="G34" s="473">
        <v>10000</v>
      </c>
      <c r="H34" s="472"/>
      <c r="I34" s="473">
        <v>0</v>
      </c>
      <c r="J34" s="473">
        <v>0</v>
      </c>
      <c r="K34" s="473">
        <v>0</v>
      </c>
      <c r="L34" s="473">
        <v>0</v>
      </c>
      <c r="M34" s="473">
        <v>0</v>
      </c>
      <c r="N34" s="473">
        <v>0</v>
      </c>
      <c r="O34" s="473">
        <v>0</v>
      </c>
      <c r="P34" s="473">
        <v>0</v>
      </c>
      <c r="Q34" s="473">
        <f t="shared" si="1"/>
        <v>10000</v>
      </c>
      <c r="R34" s="472"/>
    </row>
    <row r="35" spans="1:18" ht="14.45" customHeight="1" x14ac:dyDescent="0.25">
      <c r="A35" s="472">
        <v>61</v>
      </c>
      <c r="B35" s="472" t="str">
        <f t="shared" si="0"/>
        <v>5</v>
      </c>
      <c r="C35" s="472">
        <v>563</v>
      </c>
      <c r="D35" s="472" t="s">
        <v>1813</v>
      </c>
      <c r="E35" s="472">
        <v>563</v>
      </c>
      <c r="F35" s="472" t="s">
        <v>614</v>
      </c>
      <c r="G35" s="473">
        <v>0</v>
      </c>
      <c r="H35" s="472"/>
      <c r="I35" s="473">
        <v>0</v>
      </c>
      <c r="J35" s="473">
        <v>0</v>
      </c>
      <c r="K35" s="473">
        <v>0</v>
      </c>
      <c r="L35" s="473">
        <v>0</v>
      </c>
      <c r="M35" s="473">
        <v>0</v>
      </c>
      <c r="N35" s="473">
        <v>0</v>
      </c>
      <c r="O35" s="473">
        <v>0</v>
      </c>
      <c r="P35" s="473">
        <v>0</v>
      </c>
      <c r="Q35" s="473">
        <f t="shared" si="1"/>
        <v>0</v>
      </c>
      <c r="R35" s="472"/>
    </row>
    <row r="36" spans="1:18" ht="14.45" customHeight="1" x14ac:dyDescent="0.25">
      <c r="A36" s="472">
        <v>63</v>
      </c>
      <c r="B36" s="472" t="str">
        <f t="shared" si="0"/>
        <v>5</v>
      </c>
      <c r="C36" s="472">
        <v>591</v>
      </c>
      <c r="D36" s="472" t="s">
        <v>1813</v>
      </c>
      <c r="E36" s="472">
        <v>591</v>
      </c>
      <c r="F36" s="472" t="s">
        <v>636</v>
      </c>
      <c r="G36" s="473">
        <v>30000</v>
      </c>
      <c r="H36" s="472"/>
      <c r="I36" s="473">
        <v>0</v>
      </c>
      <c r="J36" s="473">
        <v>0</v>
      </c>
      <c r="K36" s="473">
        <v>0</v>
      </c>
      <c r="L36" s="473">
        <v>0</v>
      </c>
      <c r="M36" s="473">
        <v>0</v>
      </c>
      <c r="N36" s="473">
        <v>0</v>
      </c>
      <c r="O36" s="473">
        <v>0</v>
      </c>
      <c r="P36" s="473">
        <v>0</v>
      </c>
      <c r="Q36" s="473">
        <f t="shared" si="1"/>
        <v>30000</v>
      </c>
      <c r="R36" s="472"/>
    </row>
    <row r="37" spans="1:18" ht="14.45" customHeight="1" x14ac:dyDescent="0.25">
      <c r="A37" s="472">
        <v>67</v>
      </c>
      <c r="B37" s="472" t="str">
        <f t="shared" si="0"/>
        <v>2</v>
      </c>
      <c r="C37" s="472">
        <v>211</v>
      </c>
      <c r="D37" s="472" t="s">
        <v>1814</v>
      </c>
      <c r="E37" s="472">
        <v>211</v>
      </c>
      <c r="F37" s="472" t="s">
        <v>384</v>
      </c>
      <c r="G37" s="473">
        <v>0</v>
      </c>
      <c r="H37" s="472"/>
      <c r="I37" s="473">
        <v>0</v>
      </c>
      <c r="J37" s="473">
        <v>0</v>
      </c>
      <c r="K37" s="473">
        <v>0</v>
      </c>
      <c r="L37" s="473">
        <v>0</v>
      </c>
      <c r="M37" s="473">
        <v>0</v>
      </c>
      <c r="N37" s="473">
        <v>0</v>
      </c>
      <c r="O37" s="473">
        <v>0</v>
      </c>
      <c r="P37" s="473">
        <v>0</v>
      </c>
      <c r="Q37" s="473">
        <f t="shared" si="1"/>
        <v>0</v>
      </c>
      <c r="R37" s="472"/>
    </row>
    <row r="38" spans="1:18" ht="14.45" customHeight="1" x14ac:dyDescent="0.25">
      <c r="A38" s="472">
        <v>68</v>
      </c>
      <c r="B38" s="472" t="str">
        <f t="shared" si="0"/>
        <v>2</v>
      </c>
      <c r="C38" s="472">
        <v>212</v>
      </c>
      <c r="D38" s="472" t="s">
        <v>1814</v>
      </c>
      <c r="E38" s="472">
        <v>212</v>
      </c>
      <c r="F38" s="472" t="s">
        <v>385</v>
      </c>
      <c r="G38" s="473">
        <v>0</v>
      </c>
      <c r="H38" s="472"/>
      <c r="I38" s="473">
        <v>0</v>
      </c>
      <c r="J38" s="473">
        <v>0</v>
      </c>
      <c r="K38" s="473">
        <v>0</v>
      </c>
      <c r="L38" s="473">
        <v>0</v>
      </c>
      <c r="M38" s="473">
        <v>0</v>
      </c>
      <c r="N38" s="473">
        <v>0</v>
      </c>
      <c r="O38" s="473">
        <v>0</v>
      </c>
      <c r="P38" s="473">
        <v>0</v>
      </c>
      <c r="Q38" s="473">
        <f t="shared" si="1"/>
        <v>0</v>
      </c>
      <c r="R38" s="472"/>
    </row>
    <row r="39" spans="1:18" ht="14.45" customHeight="1" x14ac:dyDescent="0.25">
      <c r="A39" s="472">
        <v>70</v>
      </c>
      <c r="B39" s="472" t="str">
        <f t="shared" si="0"/>
        <v>2</v>
      </c>
      <c r="C39" s="472">
        <v>221</v>
      </c>
      <c r="D39" s="472" t="s">
        <v>1814</v>
      </c>
      <c r="E39" s="472">
        <v>221</v>
      </c>
      <c r="F39" s="472" t="s">
        <v>393</v>
      </c>
      <c r="G39" s="473">
        <v>0</v>
      </c>
      <c r="H39" s="472"/>
      <c r="I39" s="473">
        <v>0</v>
      </c>
      <c r="J39" s="473">
        <v>0</v>
      </c>
      <c r="K39" s="473">
        <v>0</v>
      </c>
      <c r="L39" s="473">
        <v>0</v>
      </c>
      <c r="M39" s="473">
        <v>0</v>
      </c>
      <c r="N39" s="473">
        <v>0</v>
      </c>
      <c r="O39" s="473">
        <v>0</v>
      </c>
      <c r="P39" s="473">
        <v>0</v>
      </c>
      <c r="Q39" s="473">
        <f t="shared" si="1"/>
        <v>0</v>
      </c>
      <c r="R39" s="472"/>
    </row>
    <row r="40" spans="1:18" ht="14.45" customHeight="1" x14ac:dyDescent="0.25">
      <c r="A40" s="472">
        <v>72</v>
      </c>
      <c r="B40" s="472" t="str">
        <f t="shared" si="0"/>
        <v>2</v>
      </c>
      <c r="C40" s="472">
        <v>234</v>
      </c>
      <c r="D40" s="472" t="s">
        <v>1814</v>
      </c>
      <c r="E40" s="472">
        <v>234</v>
      </c>
      <c r="F40" s="472" t="s">
        <v>400</v>
      </c>
      <c r="G40" s="473">
        <v>0</v>
      </c>
      <c r="H40" s="472"/>
      <c r="I40" s="473">
        <v>0</v>
      </c>
      <c r="J40" s="473">
        <v>0</v>
      </c>
      <c r="K40" s="473">
        <v>0</v>
      </c>
      <c r="L40" s="473">
        <v>0</v>
      </c>
      <c r="M40" s="473">
        <v>0</v>
      </c>
      <c r="N40" s="473">
        <v>0</v>
      </c>
      <c r="O40" s="473">
        <v>0</v>
      </c>
      <c r="P40" s="473">
        <v>0</v>
      </c>
      <c r="Q40" s="473">
        <f t="shared" si="1"/>
        <v>0</v>
      </c>
      <c r="R40" s="472"/>
    </row>
    <row r="41" spans="1:18" ht="14.45" customHeight="1" x14ac:dyDescent="0.25">
      <c r="A41" s="472">
        <v>74</v>
      </c>
      <c r="B41" s="472" t="str">
        <f t="shared" si="0"/>
        <v>2</v>
      </c>
      <c r="C41" s="472">
        <v>242</v>
      </c>
      <c r="D41" s="472" t="s">
        <v>1814</v>
      </c>
      <c r="E41" s="472">
        <v>242</v>
      </c>
      <c r="F41" s="472" t="s">
        <v>408</v>
      </c>
      <c r="G41" s="473">
        <v>400000</v>
      </c>
      <c r="H41" s="472"/>
      <c r="I41" s="473">
        <v>0</v>
      </c>
      <c r="J41" s="473">
        <v>0</v>
      </c>
      <c r="K41" s="473">
        <v>0</v>
      </c>
      <c r="L41" s="473">
        <v>0</v>
      </c>
      <c r="M41" s="473">
        <v>0</v>
      </c>
      <c r="N41" s="473">
        <v>0</v>
      </c>
      <c r="O41" s="473">
        <v>0</v>
      </c>
      <c r="P41" s="473">
        <v>0</v>
      </c>
      <c r="Q41" s="473">
        <f t="shared" si="1"/>
        <v>400000</v>
      </c>
      <c r="R41" s="472"/>
    </row>
    <row r="42" spans="1:18" ht="14.45" customHeight="1" x14ac:dyDescent="0.25">
      <c r="A42" s="472">
        <v>75</v>
      </c>
      <c r="B42" s="472" t="str">
        <f t="shared" si="0"/>
        <v>2</v>
      </c>
      <c r="C42" s="472">
        <v>243</v>
      </c>
      <c r="D42" s="472" t="s">
        <v>1814</v>
      </c>
      <c r="E42" s="472">
        <v>243</v>
      </c>
      <c r="F42" s="472" t="s">
        <v>409</v>
      </c>
      <c r="G42" s="473">
        <v>10000</v>
      </c>
      <c r="H42" s="472"/>
      <c r="I42" s="473">
        <v>0</v>
      </c>
      <c r="J42" s="473">
        <v>0</v>
      </c>
      <c r="K42" s="473">
        <v>0</v>
      </c>
      <c r="L42" s="473">
        <v>0</v>
      </c>
      <c r="M42" s="473">
        <v>0</v>
      </c>
      <c r="N42" s="473">
        <v>0</v>
      </c>
      <c r="O42" s="473">
        <v>0</v>
      </c>
      <c r="P42" s="473">
        <v>0</v>
      </c>
      <c r="Q42" s="473">
        <f t="shared" si="1"/>
        <v>10000</v>
      </c>
      <c r="R42" s="472"/>
    </row>
    <row r="43" spans="1:18" ht="14.45" customHeight="1" x14ac:dyDescent="0.25">
      <c r="A43" s="472">
        <v>76</v>
      </c>
      <c r="B43" s="472" t="str">
        <f t="shared" si="0"/>
        <v>2</v>
      </c>
      <c r="C43" s="472">
        <v>244</v>
      </c>
      <c r="D43" s="472" t="s">
        <v>1814</v>
      </c>
      <c r="E43" s="472">
        <v>244</v>
      </c>
      <c r="F43" s="472" t="s">
        <v>410</v>
      </c>
      <c r="G43" s="473">
        <v>50000</v>
      </c>
      <c r="H43" s="472"/>
      <c r="I43" s="473">
        <v>0</v>
      </c>
      <c r="J43" s="473">
        <v>0</v>
      </c>
      <c r="K43" s="473">
        <v>0</v>
      </c>
      <c r="L43" s="473">
        <v>0</v>
      </c>
      <c r="M43" s="473">
        <v>0</v>
      </c>
      <c r="N43" s="473">
        <v>0</v>
      </c>
      <c r="O43" s="473">
        <v>0</v>
      </c>
      <c r="P43" s="473">
        <v>0</v>
      </c>
      <c r="Q43" s="473">
        <f t="shared" si="1"/>
        <v>50000</v>
      </c>
      <c r="R43" s="472"/>
    </row>
    <row r="44" spans="1:18" ht="14.45" customHeight="1" x14ac:dyDescent="0.25">
      <c r="A44" s="472">
        <v>77</v>
      </c>
      <c r="B44" s="472" t="str">
        <f t="shared" si="0"/>
        <v>2</v>
      </c>
      <c r="C44" s="472">
        <v>245</v>
      </c>
      <c r="D44" s="472" t="s">
        <v>1814</v>
      </c>
      <c r="E44" s="472">
        <v>245</v>
      </c>
      <c r="F44" s="472" t="s">
        <v>411</v>
      </c>
      <c r="G44" s="473">
        <v>10000</v>
      </c>
      <c r="H44" s="472"/>
      <c r="I44" s="473">
        <v>0</v>
      </c>
      <c r="J44" s="473">
        <v>0</v>
      </c>
      <c r="K44" s="473">
        <v>0</v>
      </c>
      <c r="L44" s="473">
        <v>0</v>
      </c>
      <c r="M44" s="473">
        <v>0</v>
      </c>
      <c r="N44" s="473">
        <v>0</v>
      </c>
      <c r="O44" s="473">
        <v>0</v>
      </c>
      <c r="P44" s="473">
        <v>0</v>
      </c>
      <c r="Q44" s="473">
        <f t="shared" si="1"/>
        <v>10000</v>
      </c>
      <c r="R44" s="472"/>
    </row>
    <row r="45" spans="1:18" ht="14.45" customHeight="1" x14ac:dyDescent="0.25">
      <c r="A45" s="472">
        <v>78</v>
      </c>
      <c r="B45" s="472" t="str">
        <f t="shared" si="0"/>
        <v>2</v>
      </c>
      <c r="C45" s="472">
        <v>246</v>
      </c>
      <c r="D45" s="472" t="s">
        <v>1814</v>
      </c>
      <c r="E45" s="472">
        <v>246</v>
      </c>
      <c r="F45" s="472" t="s">
        <v>412</v>
      </c>
      <c r="G45" s="473">
        <v>0</v>
      </c>
      <c r="H45" s="472"/>
      <c r="I45" s="473">
        <v>0</v>
      </c>
      <c r="J45" s="473">
        <v>0</v>
      </c>
      <c r="K45" s="473">
        <v>0</v>
      </c>
      <c r="L45" s="473">
        <v>0</v>
      </c>
      <c r="M45" s="473">
        <v>0</v>
      </c>
      <c r="N45" s="473">
        <v>0</v>
      </c>
      <c r="O45" s="473">
        <v>0</v>
      </c>
      <c r="P45" s="473">
        <v>0</v>
      </c>
      <c r="Q45" s="473">
        <f t="shared" si="1"/>
        <v>0</v>
      </c>
      <c r="R45" s="472"/>
    </row>
    <row r="46" spans="1:18" ht="14.45" customHeight="1" x14ac:dyDescent="0.25">
      <c r="A46" s="472">
        <v>79</v>
      </c>
      <c r="B46" s="472" t="str">
        <f t="shared" si="0"/>
        <v>2</v>
      </c>
      <c r="C46" s="472">
        <v>247</v>
      </c>
      <c r="D46" s="472" t="s">
        <v>1814</v>
      </c>
      <c r="E46" s="472">
        <v>247</v>
      </c>
      <c r="F46" s="472" t="s">
        <v>413</v>
      </c>
      <c r="G46" s="473">
        <v>315000</v>
      </c>
      <c r="H46" s="472"/>
      <c r="I46" s="473">
        <v>0</v>
      </c>
      <c r="J46" s="473">
        <v>0</v>
      </c>
      <c r="K46" s="473">
        <v>0</v>
      </c>
      <c r="L46" s="473">
        <v>0</v>
      </c>
      <c r="M46" s="473">
        <v>0</v>
      </c>
      <c r="N46" s="473">
        <v>0</v>
      </c>
      <c r="O46" s="473">
        <v>0</v>
      </c>
      <c r="P46" s="473">
        <v>0</v>
      </c>
      <c r="Q46" s="473">
        <f t="shared" si="1"/>
        <v>315000</v>
      </c>
      <c r="R46" s="472"/>
    </row>
    <row r="47" spans="1:18" ht="14.45" customHeight="1" x14ac:dyDescent="0.25">
      <c r="A47" s="472">
        <v>80</v>
      </c>
      <c r="B47" s="472" t="str">
        <f t="shared" si="0"/>
        <v>2</v>
      </c>
      <c r="C47" s="472">
        <v>248</v>
      </c>
      <c r="D47" s="472" t="s">
        <v>1814</v>
      </c>
      <c r="E47" s="472">
        <v>248</v>
      </c>
      <c r="F47" s="472" t="s">
        <v>414</v>
      </c>
      <c r="G47" s="473">
        <v>50000</v>
      </c>
      <c r="H47" s="472"/>
      <c r="I47" s="473">
        <v>0</v>
      </c>
      <c r="J47" s="473">
        <v>0</v>
      </c>
      <c r="K47" s="473">
        <v>0</v>
      </c>
      <c r="L47" s="473">
        <v>0</v>
      </c>
      <c r="M47" s="473">
        <v>0</v>
      </c>
      <c r="N47" s="473">
        <v>0</v>
      </c>
      <c r="O47" s="473">
        <v>0</v>
      </c>
      <c r="P47" s="473">
        <v>0</v>
      </c>
      <c r="Q47" s="473">
        <f t="shared" si="1"/>
        <v>50000</v>
      </c>
      <c r="R47" s="472"/>
    </row>
    <row r="48" spans="1:18" ht="14.45" customHeight="1" x14ac:dyDescent="0.25">
      <c r="A48" s="472">
        <v>81</v>
      </c>
      <c r="B48" s="472" t="str">
        <f t="shared" si="0"/>
        <v>2</v>
      </c>
      <c r="C48" s="472">
        <v>249</v>
      </c>
      <c r="D48" s="472" t="s">
        <v>1814</v>
      </c>
      <c r="E48" s="472">
        <v>249</v>
      </c>
      <c r="F48" s="472" t="s">
        <v>415</v>
      </c>
      <c r="G48" s="473">
        <v>350000</v>
      </c>
      <c r="H48" s="472"/>
      <c r="I48" s="473">
        <v>0</v>
      </c>
      <c r="J48" s="473">
        <v>0</v>
      </c>
      <c r="K48" s="473">
        <v>0</v>
      </c>
      <c r="L48" s="473">
        <v>0</v>
      </c>
      <c r="M48" s="473">
        <v>0</v>
      </c>
      <c r="N48" s="473">
        <v>0</v>
      </c>
      <c r="O48" s="473">
        <v>0</v>
      </c>
      <c r="P48" s="473">
        <v>0</v>
      </c>
      <c r="Q48" s="473">
        <f t="shared" si="1"/>
        <v>350000</v>
      </c>
      <c r="R48" s="472"/>
    </row>
    <row r="49" spans="1:18" ht="14.45" customHeight="1" x14ac:dyDescent="0.25">
      <c r="A49" s="472">
        <v>83</v>
      </c>
      <c r="B49" s="472" t="str">
        <f t="shared" si="0"/>
        <v>2</v>
      </c>
      <c r="C49" s="472">
        <v>261</v>
      </c>
      <c r="D49" s="472" t="s">
        <v>1814</v>
      </c>
      <c r="E49" s="472">
        <v>261</v>
      </c>
      <c r="F49" s="472" t="s">
        <v>425</v>
      </c>
      <c r="G49" s="532">
        <v>1500000</v>
      </c>
      <c r="H49" s="472"/>
      <c r="I49" s="473">
        <v>0</v>
      </c>
      <c r="J49" s="473">
        <v>0</v>
      </c>
      <c r="K49" s="473">
        <v>0</v>
      </c>
      <c r="L49" s="473">
        <v>0</v>
      </c>
      <c r="M49" s="473">
        <v>0</v>
      </c>
      <c r="N49" s="473">
        <v>0</v>
      </c>
      <c r="O49" s="473">
        <v>0</v>
      </c>
      <c r="P49" s="473">
        <v>0</v>
      </c>
      <c r="Q49" s="473">
        <f t="shared" si="1"/>
        <v>1500000</v>
      </c>
      <c r="R49" s="472"/>
    </row>
    <row r="50" spans="1:18" ht="14.45" customHeight="1" x14ac:dyDescent="0.25">
      <c r="A50" s="472">
        <v>85</v>
      </c>
      <c r="B50" s="472" t="str">
        <f t="shared" si="0"/>
        <v>2</v>
      </c>
      <c r="C50" s="472">
        <v>272</v>
      </c>
      <c r="D50" s="472" t="s">
        <v>1814</v>
      </c>
      <c r="E50" s="472">
        <v>272</v>
      </c>
      <c r="F50" s="472" t="s">
        <v>429</v>
      </c>
      <c r="G50" s="473">
        <v>50000</v>
      </c>
      <c r="H50" s="472"/>
      <c r="I50" s="473">
        <v>0</v>
      </c>
      <c r="J50" s="473">
        <v>0</v>
      </c>
      <c r="K50" s="473">
        <v>0</v>
      </c>
      <c r="L50" s="473">
        <v>0</v>
      </c>
      <c r="M50" s="473">
        <v>0</v>
      </c>
      <c r="N50" s="473">
        <v>0</v>
      </c>
      <c r="O50" s="473">
        <v>0</v>
      </c>
      <c r="P50" s="473">
        <v>0</v>
      </c>
      <c r="Q50" s="473">
        <f t="shared" si="1"/>
        <v>50000</v>
      </c>
      <c r="R50" s="472"/>
    </row>
    <row r="51" spans="1:18" ht="14.45" customHeight="1" x14ac:dyDescent="0.25">
      <c r="A51" s="472">
        <v>87</v>
      </c>
      <c r="B51" s="472" t="str">
        <f t="shared" si="0"/>
        <v>2</v>
      </c>
      <c r="C51" s="472">
        <v>291</v>
      </c>
      <c r="D51" s="472" t="s">
        <v>1814</v>
      </c>
      <c r="E51" s="472">
        <v>291</v>
      </c>
      <c r="F51" s="472" t="s">
        <v>438</v>
      </c>
      <c r="G51" s="473">
        <v>120000</v>
      </c>
      <c r="H51" s="472"/>
      <c r="I51" s="473">
        <v>0</v>
      </c>
      <c r="J51" s="473">
        <v>0</v>
      </c>
      <c r="K51" s="473">
        <v>0</v>
      </c>
      <c r="L51" s="473">
        <v>0</v>
      </c>
      <c r="M51" s="473">
        <v>0</v>
      </c>
      <c r="N51" s="473">
        <v>0</v>
      </c>
      <c r="O51" s="473">
        <v>0</v>
      </c>
      <c r="P51" s="473">
        <v>0</v>
      </c>
      <c r="Q51" s="473">
        <f t="shared" si="1"/>
        <v>120000</v>
      </c>
      <c r="R51" s="472"/>
    </row>
    <row r="52" spans="1:18" ht="14.45" customHeight="1" x14ac:dyDescent="0.25">
      <c r="A52" s="472">
        <v>88</v>
      </c>
      <c r="B52" s="472" t="str">
        <f t="shared" si="0"/>
        <v>2</v>
      </c>
      <c r="C52" s="472">
        <v>292</v>
      </c>
      <c r="D52" s="472" t="s">
        <v>1814</v>
      </c>
      <c r="E52" s="472">
        <v>292</v>
      </c>
      <c r="F52" s="472" t="s">
        <v>439</v>
      </c>
      <c r="G52" s="473">
        <v>0</v>
      </c>
      <c r="H52" s="472"/>
      <c r="I52" s="473">
        <v>0</v>
      </c>
      <c r="J52" s="473">
        <v>0</v>
      </c>
      <c r="K52" s="473">
        <v>0</v>
      </c>
      <c r="L52" s="473">
        <v>0</v>
      </c>
      <c r="M52" s="473">
        <v>0</v>
      </c>
      <c r="N52" s="473">
        <v>0</v>
      </c>
      <c r="O52" s="473">
        <v>0</v>
      </c>
      <c r="P52" s="473">
        <v>0</v>
      </c>
      <c r="Q52" s="473">
        <f t="shared" si="1"/>
        <v>0</v>
      </c>
      <c r="R52" s="472"/>
    </row>
    <row r="53" spans="1:18" ht="14.45" customHeight="1" x14ac:dyDescent="0.25">
      <c r="A53" s="472">
        <v>89</v>
      </c>
      <c r="B53" s="472" t="str">
        <f t="shared" si="0"/>
        <v>2</v>
      </c>
      <c r="C53" s="472">
        <v>293</v>
      </c>
      <c r="D53" s="472" t="s">
        <v>1814</v>
      </c>
      <c r="E53" s="472">
        <v>293</v>
      </c>
      <c r="F53" s="472" t="s">
        <v>440</v>
      </c>
      <c r="G53" s="473">
        <v>0</v>
      </c>
      <c r="H53" s="472"/>
      <c r="I53" s="473">
        <v>0</v>
      </c>
      <c r="J53" s="473">
        <v>0</v>
      </c>
      <c r="K53" s="473">
        <v>0</v>
      </c>
      <c r="L53" s="473">
        <v>0</v>
      </c>
      <c r="M53" s="473">
        <v>0</v>
      </c>
      <c r="N53" s="473">
        <v>0</v>
      </c>
      <c r="O53" s="473">
        <v>0</v>
      </c>
      <c r="P53" s="473">
        <v>0</v>
      </c>
      <c r="Q53" s="473">
        <f t="shared" si="1"/>
        <v>0</v>
      </c>
      <c r="R53" s="472"/>
    </row>
    <row r="54" spans="1:18" ht="14.45" customHeight="1" x14ac:dyDescent="0.25">
      <c r="A54" s="472">
        <v>90</v>
      </c>
      <c r="B54" s="472" t="str">
        <f t="shared" si="0"/>
        <v>2</v>
      </c>
      <c r="C54" s="472">
        <v>294</v>
      </c>
      <c r="D54" s="472" t="s">
        <v>1814</v>
      </c>
      <c r="E54" s="472">
        <v>294</v>
      </c>
      <c r="F54" s="472" t="s">
        <v>441</v>
      </c>
      <c r="G54" s="473">
        <v>0</v>
      </c>
      <c r="H54" s="472"/>
      <c r="I54" s="473">
        <v>0</v>
      </c>
      <c r="J54" s="473">
        <v>0</v>
      </c>
      <c r="K54" s="473">
        <v>0</v>
      </c>
      <c r="L54" s="473">
        <v>0</v>
      </c>
      <c r="M54" s="473">
        <v>0</v>
      </c>
      <c r="N54" s="473">
        <v>0</v>
      </c>
      <c r="O54" s="473">
        <v>0</v>
      </c>
      <c r="P54" s="473">
        <v>0</v>
      </c>
      <c r="Q54" s="473">
        <f t="shared" si="1"/>
        <v>0</v>
      </c>
      <c r="R54" s="472"/>
    </row>
    <row r="55" spans="1:18" ht="14.45" customHeight="1" x14ac:dyDescent="0.25">
      <c r="A55" s="472">
        <v>91</v>
      </c>
      <c r="B55" s="472" t="str">
        <f t="shared" si="0"/>
        <v>2</v>
      </c>
      <c r="C55" s="472">
        <v>296</v>
      </c>
      <c r="D55" s="472" t="s">
        <v>1814</v>
      </c>
      <c r="E55" s="472">
        <v>296</v>
      </c>
      <c r="F55" s="472" t="s">
        <v>443</v>
      </c>
      <c r="G55" s="473">
        <v>300000</v>
      </c>
      <c r="H55" s="472"/>
      <c r="I55" s="473">
        <v>0</v>
      </c>
      <c r="J55" s="473">
        <v>0</v>
      </c>
      <c r="K55" s="473">
        <v>0</v>
      </c>
      <c r="L55" s="473">
        <v>0</v>
      </c>
      <c r="M55" s="473">
        <v>0</v>
      </c>
      <c r="N55" s="473">
        <v>0</v>
      </c>
      <c r="O55" s="473">
        <v>0</v>
      </c>
      <c r="P55" s="473">
        <v>0</v>
      </c>
      <c r="Q55" s="473">
        <f t="shared" si="1"/>
        <v>300000</v>
      </c>
      <c r="R55" s="472"/>
    </row>
    <row r="56" spans="1:18" ht="14.45" customHeight="1" x14ac:dyDescent="0.25">
      <c r="A56" s="472">
        <v>92</v>
      </c>
      <c r="B56" s="472" t="str">
        <f t="shared" si="0"/>
        <v>2</v>
      </c>
      <c r="C56" s="472">
        <v>298</v>
      </c>
      <c r="D56" s="472" t="s">
        <v>1814</v>
      </c>
      <c r="E56" s="472">
        <v>298</v>
      </c>
      <c r="F56" s="472" t="s">
        <v>445</v>
      </c>
      <c r="G56" s="473">
        <v>500000</v>
      </c>
      <c r="H56" s="472"/>
      <c r="I56" s="473">
        <v>0</v>
      </c>
      <c r="J56" s="473">
        <v>0</v>
      </c>
      <c r="K56" s="473">
        <v>0</v>
      </c>
      <c r="L56" s="473">
        <v>0</v>
      </c>
      <c r="M56" s="473">
        <v>0</v>
      </c>
      <c r="N56" s="473">
        <v>0</v>
      </c>
      <c r="O56" s="473">
        <v>0</v>
      </c>
      <c r="P56" s="473">
        <v>0</v>
      </c>
      <c r="Q56" s="473">
        <f t="shared" si="1"/>
        <v>500000</v>
      </c>
      <c r="R56" s="472"/>
    </row>
    <row r="57" spans="1:18" ht="14.45" customHeight="1" x14ac:dyDescent="0.25">
      <c r="A57" s="472">
        <v>95</v>
      </c>
      <c r="B57" s="472" t="str">
        <f t="shared" si="0"/>
        <v>3</v>
      </c>
      <c r="C57" s="472">
        <v>326</v>
      </c>
      <c r="D57" s="472" t="s">
        <v>1814</v>
      </c>
      <c r="E57" s="472">
        <v>326</v>
      </c>
      <c r="F57" s="472" t="s">
        <v>463</v>
      </c>
      <c r="G57" s="473">
        <v>360000</v>
      </c>
      <c r="H57" s="472"/>
      <c r="I57" s="473">
        <v>0</v>
      </c>
      <c r="J57" s="473">
        <v>0</v>
      </c>
      <c r="K57" s="473">
        <v>0</v>
      </c>
      <c r="L57" s="473">
        <v>0</v>
      </c>
      <c r="M57" s="473">
        <v>0</v>
      </c>
      <c r="N57" s="473">
        <v>0</v>
      </c>
      <c r="O57" s="473">
        <v>0</v>
      </c>
      <c r="P57" s="473">
        <v>0</v>
      </c>
      <c r="Q57" s="473">
        <f t="shared" si="1"/>
        <v>360000</v>
      </c>
      <c r="R57" s="472"/>
    </row>
    <row r="58" spans="1:18" ht="14.45" customHeight="1" x14ac:dyDescent="0.25">
      <c r="A58" s="472">
        <v>97</v>
      </c>
      <c r="B58" s="472" t="str">
        <f t="shared" si="0"/>
        <v>3</v>
      </c>
      <c r="C58" s="472">
        <v>353</v>
      </c>
      <c r="D58" s="472" t="s">
        <v>1814</v>
      </c>
      <c r="E58" s="472">
        <v>353</v>
      </c>
      <c r="F58" s="472" t="s">
        <v>490</v>
      </c>
      <c r="G58" s="473">
        <v>0</v>
      </c>
      <c r="H58" s="472"/>
      <c r="I58" s="473">
        <v>0</v>
      </c>
      <c r="J58" s="473">
        <v>0</v>
      </c>
      <c r="K58" s="473">
        <v>0</v>
      </c>
      <c r="L58" s="473">
        <v>0</v>
      </c>
      <c r="M58" s="473">
        <v>0</v>
      </c>
      <c r="N58" s="473">
        <v>0</v>
      </c>
      <c r="O58" s="473">
        <v>0</v>
      </c>
      <c r="P58" s="473">
        <v>0</v>
      </c>
      <c r="Q58" s="473">
        <f t="shared" si="1"/>
        <v>0</v>
      </c>
      <c r="R58" s="472"/>
    </row>
    <row r="59" spans="1:18" ht="14.45" customHeight="1" x14ac:dyDescent="0.25">
      <c r="A59" s="472">
        <v>98</v>
      </c>
      <c r="B59" s="472" t="str">
        <f t="shared" si="0"/>
        <v>3</v>
      </c>
      <c r="C59" s="472">
        <v>357</v>
      </c>
      <c r="D59" s="472" t="s">
        <v>1814</v>
      </c>
      <c r="E59" s="472">
        <v>357</v>
      </c>
      <c r="F59" s="472" t="s">
        <v>494</v>
      </c>
      <c r="G59" s="473">
        <v>300000</v>
      </c>
      <c r="H59" s="472"/>
      <c r="I59" s="473">
        <v>0</v>
      </c>
      <c r="J59" s="473">
        <v>0</v>
      </c>
      <c r="K59" s="473">
        <v>0</v>
      </c>
      <c r="L59" s="473">
        <v>0</v>
      </c>
      <c r="M59" s="473">
        <v>0</v>
      </c>
      <c r="N59" s="473">
        <v>0</v>
      </c>
      <c r="O59" s="473">
        <v>0</v>
      </c>
      <c r="P59" s="473">
        <v>0</v>
      </c>
      <c r="Q59" s="473">
        <f t="shared" si="1"/>
        <v>300000</v>
      </c>
      <c r="R59" s="472"/>
    </row>
    <row r="60" spans="1:18" ht="14.45" customHeight="1" x14ac:dyDescent="0.25">
      <c r="A60" s="472">
        <v>100</v>
      </c>
      <c r="B60" s="472" t="str">
        <f t="shared" si="0"/>
        <v>3</v>
      </c>
      <c r="C60" s="472">
        <v>375</v>
      </c>
      <c r="D60" s="472" t="s">
        <v>1814</v>
      </c>
      <c r="E60" s="472">
        <v>375</v>
      </c>
      <c r="F60" s="472" t="s">
        <v>510</v>
      </c>
      <c r="G60" s="473">
        <v>15000</v>
      </c>
      <c r="H60" s="472"/>
      <c r="I60" s="473">
        <v>0</v>
      </c>
      <c r="J60" s="473">
        <v>0</v>
      </c>
      <c r="K60" s="473">
        <v>0</v>
      </c>
      <c r="L60" s="473">
        <v>0</v>
      </c>
      <c r="M60" s="473">
        <v>0</v>
      </c>
      <c r="N60" s="473">
        <v>0</v>
      </c>
      <c r="O60" s="473">
        <v>0</v>
      </c>
      <c r="P60" s="473">
        <v>0</v>
      </c>
      <c r="Q60" s="473">
        <f t="shared" si="1"/>
        <v>15000</v>
      </c>
      <c r="R60" s="472"/>
    </row>
    <row r="61" spans="1:18" ht="14.45" customHeight="1" x14ac:dyDescent="0.25">
      <c r="A61" s="472">
        <v>113</v>
      </c>
      <c r="B61" s="472" t="str">
        <f t="shared" si="0"/>
        <v>1</v>
      </c>
      <c r="C61" s="472">
        <v>113</v>
      </c>
      <c r="D61" s="472" t="s">
        <v>1815</v>
      </c>
      <c r="E61" s="472">
        <v>113</v>
      </c>
      <c r="F61" s="472" t="s">
        <v>349</v>
      </c>
      <c r="G61" s="473">
        <v>0</v>
      </c>
      <c r="H61" s="473"/>
      <c r="I61" s="473"/>
      <c r="J61" s="473"/>
      <c r="K61" s="473"/>
      <c r="L61" s="473"/>
      <c r="M61" s="473"/>
      <c r="N61" s="473"/>
      <c r="O61" s="473"/>
      <c r="P61" s="473"/>
      <c r="Q61" s="473">
        <f t="shared" si="1"/>
        <v>0</v>
      </c>
      <c r="R61" s="472"/>
    </row>
    <row r="62" spans="1:18" ht="14.45" customHeight="1" x14ac:dyDescent="0.25">
      <c r="A62" s="472">
        <v>115</v>
      </c>
      <c r="B62" s="472" t="str">
        <f t="shared" si="0"/>
        <v>1</v>
      </c>
      <c r="C62" s="472">
        <v>132</v>
      </c>
      <c r="D62" s="472" t="s">
        <v>1815</v>
      </c>
      <c r="E62" s="472">
        <v>132</v>
      </c>
      <c r="F62" s="472" t="s">
        <v>358</v>
      </c>
      <c r="G62" s="473"/>
      <c r="H62" s="473"/>
      <c r="I62" s="473"/>
      <c r="J62" s="473"/>
      <c r="K62" s="473"/>
      <c r="L62" s="473"/>
      <c r="M62" s="473"/>
      <c r="N62" s="473"/>
      <c r="O62" s="473"/>
      <c r="P62" s="473"/>
      <c r="Q62" s="473">
        <f t="shared" si="1"/>
        <v>0</v>
      </c>
      <c r="R62" s="472"/>
    </row>
    <row r="63" spans="1:18" ht="14.45" customHeight="1" x14ac:dyDescent="0.25">
      <c r="A63" s="472">
        <v>117</v>
      </c>
      <c r="B63" s="472" t="str">
        <f t="shared" si="0"/>
        <v>1</v>
      </c>
      <c r="C63" s="472">
        <v>159</v>
      </c>
      <c r="D63" s="472" t="s">
        <v>1815</v>
      </c>
      <c r="E63" s="472">
        <v>159</v>
      </c>
      <c r="F63" s="472" t="s">
        <v>377</v>
      </c>
      <c r="G63" s="473">
        <v>0</v>
      </c>
      <c r="H63" s="473"/>
      <c r="I63" s="473"/>
      <c r="J63" s="473"/>
      <c r="K63" s="473"/>
      <c r="L63" s="473"/>
      <c r="M63" s="473"/>
      <c r="N63" s="473"/>
      <c r="O63" s="473"/>
      <c r="P63" s="473"/>
      <c r="Q63" s="473">
        <f t="shared" si="1"/>
        <v>0</v>
      </c>
      <c r="R63" s="472" t="s">
        <v>1920</v>
      </c>
    </row>
    <row r="64" spans="1:18" ht="14.45" customHeight="1" x14ac:dyDescent="0.25">
      <c r="A64" s="472">
        <v>120</v>
      </c>
      <c r="B64" s="472" t="str">
        <f t="shared" si="0"/>
        <v>2</v>
      </c>
      <c r="C64" s="472">
        <v>211</v>
      </c>
      <c r="D64" s="472" t="s">
        <v>1815</v>
      </c>
      <c r="E64" s="472">
        <v>211</v>
      </c>
      <c r="F64" s="472" t="s">
        <v>384</v>
      </c>
      <c r="G64" s="473">
        <v>6000</v>
      </c>
      <c r="H64" s="473"/>
      <c r="I64" s="473"/>
      <c r="J64" s="473"/>
      <c r="K64" s="473"/>
      <c r="L64" s="473"/>
      <c r="M64" s="473"/>
      <c r="N64" s="473"/>
      <c r="O64" s="473"/>
      <c r="P64" s="473"/>
      <c r="Q64" s="473">
        <f t="shared" si="1"/>
        <v>6000</v>
      </c>
      <c r="R64" s="472"/>
    </row>
    <row r="65" spans="1:18" ht="14.45" customHeight="1" x14ac:dyDescent="0.25">
      <c r="A65" s="472">
        <v>121</v>
      </c>
      <c r="B65" s="472" t="str">
        <f t="shared" si="0"/>
        <v>2</v>
      </c>
      <c r="C65" s="472">
        <v>212</v>
      </c>
      <c r="D65" s="472" t="s">
        <v>1815</v>
      </c>
      <c r="E65" s="472">
        <v>212</v>
      </c>
      <c r="F65" s="472" t="s">
        <v>385</v>
      </c>
      <c r="G65" s="473">
        <v>500</v>
      </c>
      <c r="H65" s="473"/>
      <c r="I65" s="473"/>
      <c r="J65" s="473"/>
      <c r="K65" s="473"/>
      <c r="L65" s="473"/>
      <c r="M65" s="473"/>
      <c r="N65" s="473"/>
      <c r="O65" s="473"/>
      <c r="P65" s="473"/>
      <c r="Q65" s="473">
        <f t="shared" si="1"/>
        <v>500</v>
      </c>
      <c r="R65" s="472"/>
    </row>
    <row r="66" spans="1:18" ht="14.45" customHeight="1" x14ac:dyDescent="0.25">
      <c r="A66" s="472">
        <v>122</v>
      </c>
      <c r="B66" s="472" t="str">
        <f t="shared" si="0"/>
        <v>2</v>
      </c>
      <c r="C66" s="472">
        <v>214</v>
      </c>
      <c r="D66" s="472" t="s">
        <v>1815</v>
      </c>
      <c r="E66" s="472">
        <v>214</v>
      </c>
      <c r="F66" s="472" t="s">
        <v>387</v>
      </c>
      <c r="G66" s="473">
        <v>1500</v>
      </c>
      <c r="H66" s="472"/>
      <c r="I66" s="473"/>
      <c r="J66" s="473"/>
      <c r="K66" s="473"/>
      <c r="L66" s="473"/>
      <c r="M66" s="473"/>
      <c r="N66" s="473"/>
      <c r="O66" s="473"/>
      <c r="P66" s="473"/>
      <c r="Q66" s="473">
        <f t="shared" si="1"/>
        <v>1500</v>
      </c>
      <c r="R66" s="472"/>
    </row>
    <row r="67" spans="1:18" ht="14.45" customHeight="1" x14ac:dyDescent="0.25">
      <c r="A67" s="472">
        <v>123</v>
      </c>
      <c r="B67" s="472" t="str">
        <f t="shared" si="0"/>
        <v>2</v>
      </c>
      <c r="C67" s="472">
        <v>216</v>
      </c>
      <c r="D67" s="472" t="s">
        <v>1815</v>
      </c>
      <c r="E67" s="472">
        <v>216</v>
      </c>
      <c r="F67" s="472" t="s">
        <v>389</v>
      </c>
      <c r="G67" s="473"/>
      <c r="H67" s="473"/>
      <c r="I67" s="473"/>
      <c r="J67" s="473"/>
      <c r="K67" s="473"/>
      <c r="L67" s="473"/>
      <c r="M67" s="473"/>
      <c r="N67" s="473"/>
      <c r="O67" s="473"/>
      <c r="P67" s="473"/>
      <c r="Q67" s="473">
        <f t="shared" si="1"/>
        <v>0</v>
      </c>
      <c r="R67" s="472"/>
    </row>
    <row r="68" spans="1:18" ht="14.45" customHeight="1" x14ac:dyDescent="0.25">
      <c r="A68" s="472">
        <v>125</v>
      </c>
      <c r="B68" s="472" t="str">
        <f t="shared" si="0"/>
        <v>2</v>
      </c>
      <c r="C68" s="472">
        <v>261</v>
      </c>
      <c r="D68" s="472" t="s">
        <v>1815</v>
      </c>
      <c r="E68" s="472">
        <v>261</v>
      </c>
      <c r="F68" s="472" t="s">
        <v>425</v>
      </c>
      <c r="G68" s="473">
        <v>18000</v>
      </c>
      <c r="H68" s="473"/>
      <c r="I68" s="473"/>
      <c r="J68" s="473"/>
      <c r="K68" s="473"/>
      <c r="L68" s="473"/>
      <c r="M68" s="473"/>
      <c r="N68" s="473"/>
      <c r="O68" s="473"/>
      <c r="P68" s="473"/>
      <c r="Q68" s="473">
        <f t="shared" si="1"/>
        <v>18000</v>
      </c>
      <c r="R68" s="472"/>
    </row>
    <row r="69" spans="1:18" ht="14.45" customHeight="1" x14ac:dyDescent="0.25">
      <c r="A69" s="472">
        <v>127</v>
      </c>
      <c r="B69" s="472" t="str">
        <f t="shared" si="0"/>
        <v>2</v>
      </c>
      <c r="C69" s="472">
        <v>271</v>
      </c>
      <c r="D69" s="472" t="s">
        <v>1815</v>
      </c>
      <c r="E69" s="472">
        <v>271</v>
      </c>
      <c r="F69" s="472" t="s">
        <v>428</v>
      </c>
      <c r="G69" s="473">
        <v>0</v>
      </c>
      <c r="H69" s="473"/>
      <c r="I69" s="473"/>
      <c r="J69" s="473"/>
      <c r="K69" s="473"/>
      <c r="L69" s="473"/>
      <c r="M69" s="473"/>
      <c r="N69" s="473"/>
      <c r="O69" s="473"/>
      <c r="P69" s="473"/>
      <c r="Q69" s="473">
        <f t="shared" si="1"/>
        <v>0</v>
      </c>
      <c r="R69" s="472"/>
    </row>
    <row r="70" spans="1:18" ht="14.45" customHeight="1" x14ac:dyDescent="0.25">
      <c r="A70" s="472">
        <v>128</v>
      </c>
      <c r="B70" s="472" t="str">
        <f t="shared" ref="B70:B133" si="2">MID(C70,1,1)</f>
        <v>3</v>
      </c>
      <c r="C70" s="472">
        <v>315</v>
      </c>
      <c r="D70" s="472" t="s">
        <v>1815</v>
      </c>
      <c r="E70" s="472">
        <v>315</v>
      </c>
      <c r="F70" s="472" t="s">
        <v>452</v>
      </c>
      <c r="G70" s="473">
        <v>4000</v>
      </c>
      <c r="H70" s="473"/>
      <c r="I70" s="473"/>
      <c r="J70" s="473"/>
      <c r="K70" s="473"/>
      <c r="L70" s="473"/>
      <c r="M70" s="473"/>
      <c r="N70" s="473"/>
      <c r="O70" s="473"/>
      <c r="P70" s="473"/>
      <c r="Q70" s="473">
        <f t="shared" ref="Q70:Q133" si="3">SUM(G70:P70)</f>
        <v>4000</v>
      </c>
      <c r="R70" s="472"/>
    </row>
    <row r="71" spans="1:18" ht="14.45" customHeight="1" x14ac:dyDescent="0.25">
      <c r="A71" s="472">
        <v>129</v>
      </c>
      <c r="B71" s="472" t="str">
        <f t="shared" si="2"/>
        <v>3</v>
      </c>
      <c r="C71" s="472">
        <v>318</v>
      </c>
      <c r="D71" s="472" t="s">
        <v>1815</v>
      </c>
      <c r="E71" s="472">
        <v>318</v>
      </c>
      <c r="F71" s="472" t="s">
        <v>455</v>
      </c>
      <c r="G71" s="473"/>
      <c r="H71" s="473"/>
      <c r="I71" s="473"/>
      <c r="J71" s="473"/>
      <c r="K71" s="473"/>
      <c r="L71" s="473"/>
      <c r="M71" s="473"/>
      <c r="N71" s="473"/>
      <c r="O71" s="473"/>
      <c r="P71" s="473"/>
      <c r="Q71" s="473">
        <f t="shared" si="3"/>
        <v>0</v>
      </c>
      <c r="R71" s="472"/>
    </row>
    <row r="72" spans="1:18" ht="14.45" customHeight="1" x14ac:dyDescent="0.25">
      <c r="A72" s="472">
        <v>130</v>
      </c>
      <c r="B72" s="472" t="str">
        <f t="shared" si="2"/>
        <v>3</v>
      </c>
      <c r="C72" s="472">
        <v>353</v>
      </c>
      <c r="D72" s="472" t="s">
        <v>1815</v>
      </c>
      <c r="E72" s="472">
        <v>353</v>
      </c>
      <c r="F72" s="472" t="s">
        <v>490</v>
      </c>
      <c r="G72" s="473"/>
      <c r="H72" s="473"/>
      <c r="I72" s="473"/>
      <c r="J72" s="473"/>
      <c r="K72" s="473"/>
      <c r="L72" s="473"/>
      <c r="M72" s="473"/>
      <c r="N72" s="473"/>
      <c r="O72" s="473"/>
      <c r="P72" s="473"/>
      <c r="Q72" s="473">
        <f t="shared" si="3"/>
        <v>0</v>
      </c>
      <c r="R72" s="472"/>
    </row>
    <row r="73" spans="1:18" ht="14.45" customHeight="1" x14ac:dyDescent="0.25">
      <c r="A73" s="472">
        <v>132</v>
      </c>
      <c r="B73" s="472" t="str">
        <f t="shared" si="2"/>
        <v>3</v>
      </c>
      <c r="C73" s="472">
        <v>372</v>
      </c>
      <c r="D73" s="472" t="s">
        <v>1815</v>
      </c>
      <c r="E73" s="472">
        <v>372</v>
      </c>
      <c r="F73" s="472" t="s">
        <v>507</v>
      </c>
      <c r="G73" s="473"/>
      <c r="H73" s="473"/>
      <c r="I73" s="473"/>
      <c r="J73" s="473"/>
      <c r="K73" s="473"/>
      <c r="L73" s="473"/>
      <c r="M73" s="473"/>
      <c r="N73" s="473"/>
      <c r="O73" s="473"/>
      <c r="P73" s="473"/>
      <c r="Q73" s="473">
        <f t="shared" si="3"/>
        <v>0</v>
      </c>
      <c r="R73" s="472"/>
    </row>
    <row r="74" spans="1:18" ht="14.45" customHeight="1" x14ac:dyDescent="0.25">
      <c r="A74" s="472">
        <v>133</v>
      </c>
      <c r="B74" s="472" t="str">
        <f t="shared" si="2"/>
        <v>3</v>
      </c>
      <c r="C74" s="472">
        <v>375</v>
      </c>
      <c r="D74" s="472" t="s">
        <v>1815</v>
      </c>
      <c r="E74" s="472">
        <v>375</v>
      </c>
      <c r="F74" s="472" t="s">
        <v>510</v>
      </c>
      <c r="G74" s="473">
        <v>21600</v>
      </c>
      <c r="H74" s="473"/>
      <c r="I74" s="473"/>
      <c r="J74" s="473"/>
      <c r="K74" s="473"/>
      <c r="L74" s="473"/>
      <c r="M74" s="473"/>
      <c r="N74" s="473"/>
      <c r="O74" s="473"/>
      <c r="P74" s="473"/>
      <c r="Q74" s="473">
        <f t="shared" si="3"/>
        <v>21600</v>
      </c>
      <c r="R74" s="472"/>
    </row>
    <row r="75" spans="1:18" ht="14.45" customHeight="1" x14ac:dyDescent="0.25">
      <c r="A75" s="472">
        <v>136</v>
      </c>
      <c r="B75" s="472" t="str">
        <f t="shared" si="2"/>
        <v>5</v>
      </c>
      <c r="C75" s="472">
        <v>515</v>
      </c>
      <c r="D75" s="472" t="s">
        <v>1815</v>
      </c>
      <c r="E75" s="472">
        <v>515</v>
      </c>
      <c r="F75" s="472" t="s">
        <v>592</v>
      </c>
      <c r="G75" s="473">
        <v>18000</v>
      </c>
      <c r="H75" s="473"/>
      <c r="I75" s="473"/>
      <c r="J75" s="473"/>
      <c r="K75" s="473"/>
      <c r="L75" s="473"/>
      <c r="M75" s="473"/>
      <c r="N75" s="473"/>
      <c r="O75" s="473"/>
      <c r="P75" s="473"/>
      <c r="Q75" s="473">
        <f t="shared" si="3"/>
        <v>18000</v>
      </c>
      <c r="R75" s="472"/>
    </row>
    <row r="76" spans="1:18" ht="14.45" customHeight="1" x14ac:dyDescent="0.25">
      <c r="A76" s="472">
        <v>142</v>
      </c>
      <c r="B76" s="472" t="str">
        <f t="shared" si="2"/>
        <v>1</v>
      </c>
      <c r="C76" s="472">
        <v>113</v>
      </c>
      <c r="D76" s="472" t="s">
        <v>1816</v>
      </c>
      <c r="E76" s="472">
        <v>113</v>
      </c>
      <c r="F76" s="472" t="s">
        <v>349</v>
      </c>
      <c r="G76" s="473"/>
      <c r="H76" s="473"/>
      <c r="I76" s="473"/>
      <c r="J76" s="473"/>
      <c r="K76" s="473"/>
      <c r="L76" s="473"/>
      <c r="M76" s="473"/>
      <c r="N76" s="473"/>
      <c r="O76" s="473"/>
      <c r="P76" s="473"/>
      <c r="Q76" s="473">
        <f t="shared" si="3"/>
        <v>0</v>
      </c>
      <c r="R76" s="472"/>
    </row>
    <row r="77" spans="1:18" ht="14.45" customHeight="1" x14ac:dyDescent="0.25">
      <c r="A77" s="472">
        <v>144</v>
      </c>
      <c r="B77" s="472" t="str">
        <f t="shared" si="2"/>
        <v>1</v>
      </c>
      <c r="C77" s="472">
        <v>132</v>
      </c>
      <c r="D77" s="472" t="s">
        <v>1816</v>
      </c>
      <c r="E77" s="472">
        <v>132</v>
      </c>
      <c r="F77" s="472" t="s">
        <v>358</v>
      </c>
      <c r="G77" s="473"/>
      <c r="H77" s="473"/>
      <c r="I77" s="473"/>
      <c r="J77" s="473"/>
      <c r="K77" s="473"/>
      <c r="L77" s="473"/>
      <c r="M77" s="473"/>
      <c r="N77" s="473"/>
      <c r="O77" s="473"/>
      <c r="P77" s="473"/>
      <c r="Q77" s="473">
        <f t="shared" si="3"/>
        <v>0</v>
      </c>
      <c r="R77" s="472"/>
    </row>
    <row r="78" spans="1:18" ht="14.45" customHeight="1" x14ac:dyDescent="0.25">
      <c r="A78" s="472">
        <v>146</v>
      </c>
      <c r="B78" s="472" t="str">
        <f t="shared" si="2"/>
        <v>1</v>
      </c>
      <c r="C78" s="472">
        <v>159</v>
      </c>
      <c r="D78" s="472" t="s">
        <v>1816</v>
      </c>
      <c r="E78" s="472">
        <v>159</v>
      </c>
      <c r="F78" s="472" t="s">
        <v>377</v>
      </c>
      <c r="G78" s="473">
        <v>0</v>
      </c>
      <c r="H78" s="473"/>
      <c r="I78" s="473"/>
      <c r="J78" s="473"/>
      <c r="K78" s="473"/>
      <c r="L78" s="473"/>
      <c r="M78" s="473"/>
      <c r="N78" s="473"/>
      <c r="O78" s="473"/>
      <c r="P78" s="473"/>
      <c r="Q78" s="473">
        <f t="shared" si="3"/>
        <v>0</v>
      </c>
      <c r="R78" s="472" t="s">
        <v>1920</v>
      </c>
    </row>
    <row r="79" spans="1:18" ht="14.45" customHeight="1" x14ac:dyDescent="0.25">
      <c r="A79" s="472">
        <v>149</v>
      </c>
      <c r="B79" s="472" t="str">
        <f t="shared" si="2"/>
        <v>2</v>
      </c>
      <c r="C79" s="472">
        <v>211</v>
      </c>
      <c r="D79" s="472" t="s">
        <v>1816</v>
      </c>
      <c r="E79" s="472">
        <v>211</v>
      </c>
      <c r="F79" s="472" t="s">
        <v>384</v>
      </c>
      <c r="G79" s="473">
        <v>8000</v>
      </c>
      <c r="H79" s="473"/>
      <c r="I79" s="473"/>
      <c r="J79" s="473"/>
      <c r="K79" s="473"/>
      <c r="L79" s="473"/>
      <c r="M79" s="473"/>
      <c r="N79" s="473"/>
      <c r="O79" s="473"/>
      <c r="P79" s="473"/>
      <c r="Q79" s="473">
        <f t="shared" si="3"/>
        <v>8000</v>
      </c>
      <c r="R79" s="472"/>
    </row>
    <row r="80" spans="1:18" ht="14.45" customHeight="1" x14ac:dyDescent="0.25">
      <c r="A80" s="472">
        <v>150</v>
      </c>
      <c r="B80" s="472" t="str">
        <f t="shared" si="2"/>
        <v>2</v>
      </c>
      <c r="C80" s="472">
        <v>212</v>
      </c>
      <c r="D80" s="472" t="s">
        <v>1816</v>
      </c>
      <c r="E80" s="472">
        <v>212</v>
      </c>
      <c r="F80" s="472" t="s">
        <v>385</v>
      </c>
      <c r="G80" s="473">
        <v>15000</v>
      </c>
      <c r="H80" s="473"/>
      <c r="I80" s="473"/>
      <c r="J80" s="473"/>
      <c r="K80" s="473"/>
      <c r="L80" s="473"/>
      <c r="M80" s="473"/>
      <c r="N80" s="473"/>
      <c r="O80" s="473"/>
      <c r="P80" s="473"/>
      <c r="Q80" s="473">
        <f t="shared" si="3"/>
        <v>15000</v>
      </c>
      <c r="R80" s="472"/>
    </row>
    <row r="81" spans="1:18" ht="14.45" customHeight="1" x14ac:dyDescent="0.25">
      <c r="A81" s="472">
        <v>151</v>
      </c>
      <c r="B81" s="472" t="str">
        <f t="shared" si="2"/>
        <v>2</v>
      </c>
      <c r="C81" s="472">
        <v>214</v>
      </c>
      <c r="D81" s="472" t="s">
        <v>1816</v>
      </c>
      <c r="E81" s="472">
        <v>214</v>
      </c>
      <c r="F81" s="472" t="s">
        <v>387</v>
      </c>
      <c r="G81" s="473">
        <v>1500</v>
      </c>
      <c r="H81" s="472"/>
      <c r="I81" s="473"/>
      <c r="J81" s="473"/>
      <c r="K81" s="473"/>
      <c r="L81" s="473"/>
      <c r="M81" s="473"/>
      <c r="N81" s="473"/>
      <c r="O81" s="473"/>
      <c r="P81" s="473"/>
      <c r="Q81" s="473">
        <f t="shared" si="3"/>
        <v>1500</v>
      </c>
      <c r="R81" s="472"/>
    </row>
    <row r="82" spans="1:18" ht="14.45" customHeight="1" x14ac:dyDescent="0.25">
      <c r="A82" s="472">
        <v>152</v>
      </c>
      <c r="B82" s="472" t="str">
        <f t="shared" si="2"/>
        <v>2</v>
      </c>
      <c r="C82" s="472">
        <v>216</v>
      </c>
      <c r="D82" s="472" t="s">
        <v>1816</v>
      </c>
      <c r="E82" s="472">
        <v>216</v>
      </c>
      <c r="F82" s="472" t="s">
        <v>389</v>
      </c>
      <c r="G82" s="473">
        <v>0</v>
      </c>
      <c r="H82" s="473"/>
      <c r="I82" s="473"/>
      <c r="J82" s="473"/>
      <c r="K82" s="473"/>
      <c r="L82" s="473"/>
      <c r="M82" s="473"/>
      <c r="N82" s="473"/>
      <c r="O82" s="473"/>
      <c r="P82" s="473"/>
      <c r="Q82" s="473">
        <f t="shared" si="3"/>
        <v>0</v>
      </c>
      <c r="R82" s="472"/>
    </row>
    <row r="83" spans="1:18" ht="14.45" customHeight="1" x14ac:dyDescent="0.25">
      <c r="A83" s="472">
        <v>154</v>
      </c>
      <c r="B83" s="472" t="str">
        <f t="shared" si="2"/>
        <v>2</v>
      </c>
      <c r="C83" s="472">
        <v>261</v>
      </c>
      <c r="D83" s="472" t="s">
        <v>1816</v>
      </c>
      <c r="E83" s="472">
        <v>261</v>
      </c>
      <c r="F83" s="472" t="s">
        <v>425</v>
      </c>
      <c r="G83" s="473">
        <v>12000</v>
      </c>
      <c r="H83" s="473"/>
      <c r="I83" s="473"/>
      <c r="J83" s="473"/>
      <c r="K83" s="473"/>
      <c r="L83" s="473"/>
      <c r="M83" s="473"/>
      <c r="N83" s="473"/>
      <c r="O83" s="473"/>
      <c r="P83" s="473"/>
      <c r="Q83" s="473">
        <f t="shared" si="3"/>
        <v>12000</v>
      </c>
      <c r="R83" s="472"/>
    </row>
    <row r="84" spans="1:18" ht="14.45" customHeight="1" x14ac:dyDescent="0.25">
      <c r="A84" s="472">
        <v>156</v>
      </c>
      <c r="B84" s="472" t="str">
        <f t="shared" si="2"/>
        <v>2</v>
      </c>
      <c r="C84" s="472">
        <v>271</v>
      </c>
      <c r="D84" s="472" t="s">
        <v>1816</v>
      </c>
      <c r="E84" s="472">
        <v>271</v>
      </c>
      <c r="F84" s="472" t="s">
        <v>428</v>
      </c>
      <c r="G84" s="473">
        <v>0</v>
      </c>
      <c r="H84" s="473"/>
      <c r="I84" s="473"/>
      <c r="J84" s="473"/>
      <c r="K84" s="473"/>
      <c r="L84" s="473"/>
      <c r="M84" s="473"/>
      <c r="N84" s="473"/>
      <c r="O84" s="473"/>
      <c r="P84" s="473"/>
      <c r="Q84" s="473">
        <f t="shared" si="3"/>
        <v>0</v>
      </c>
      <c r="R84" s="472"/>
    </row>
    <row r="85" spans="1:18" ht="14.45" customHeight="1" x14ac:dyDescent="0.25">
      <c r="A85" s="472">
        <v>159</v>
      </c>
      <c r="B85" s="472" t="str">
        <f t="shared" si="2"/>
        <v>3</v>
      </c>
      <c r="C85" s="472">
        <v>318</v>
      </c>
      <c r="D85" s="472" t="s">
        <v>1816</v>
      </c>
      <c r="E85" s="472">
        <v>318</v>
      </c>
      <c r="F85" s="472" t="s">
        <v>455</v>
      </c>
      <c r="G85" s="473">
        <v>4800</v>
      </c>
      <c r="H85" s="473"/>
      <c r="I85" s="473"/>
      <c r="J85" s="473"/>
      <c r="K85" s="473"/>
      <c r="L85" s="473"/>
      <c r="M85" s="473"/>
      <c r="N85" s="473"/>
      <c r="O85" s="473"/>
      <c r="P85" s="473"/>
      <c r="Q85" s="473">
        <f t="shared" si="3"/>
        <v>4800</v>
      </c>
      <c r="R85" s="472"/>
    </row>
    <row r="86" spans="1:18" ht="14.45" customHeight="1" x14ac:dyDescent="0.25">
      <c r="A86" s="472">
        <v>161</v>
      </c>
      <c r="B86" s="472" t="str">
        <f t="shared" si="2"/>
        <v>3</v>
      </c>
      <c r="C86" s="472">
        <v>331</v>
      </c>
      <c r="D86" s="472" t="s">
        <v>1816</v>
      </c>
      <c r="E86" s="472">
        <v>331</v>
      </c>
      <c r="F86" s="472" t="s">
        <v>468</v>
      </c>
      <c r="G86" s="473">
        <v>0</v>
      </c>
      <c r="H86" s="473"/>
      <c r="I86" s="473"/>
      <c r="J86" s="473"/>
      <c r="K86" s="473"/>
      <c r="L86" s="473"/>
      <c r="M86" s="473"/>
      <c r="N86" s="473"/>
      <c r="O86" s="473"/>
      <c r="P86" s="473"/>
      <c r="Q86" s="473">
        <f t="shared" si="3"/>
        <v>0</v>
      </c>
      <c r="R86" s="472"/>
    </row>
    <row r="87" spans="1:18" ht="14.45" customHeight="1" x14ac:dyDescent="0.25">
      <c r="A87" s="472">
        <v>163</v>
      </c>
      <c r="B87" s="472" t="str">
        <f t="shared" si="2"/>
        <v>3</v>
      </c>
      <c r="C87" s="472">
        <v>351</v>
      </c>
      <c r="D87" s="472" t="s">
        <v>1816</v>
      </c>
      <c r="E87" s="472">
        <v>351</v>
      </c>
      <c r="F87" s="472" t="s">
        <v>488</v>
      </c>
      <c r="G87" s="473">
        <v>0</v>
      </c>
      <c r="H87" s="473"/>
      <c r="I87" s="473"/>
      <c r="J87" s="473"/>
      <c r="K87" s="473"/>
      <c r="L87" s="473"/>
      <c r="M87" s="473"/>
      <c r="N87" s="473"/>
      <c r="O87" s="473"/>
      <c r="P87" s="473"/>
      <c r="Q87" s="473">
        <f t="shared" si="3"/>
        <v>0</v>
      </c>
      <c r="R87" s="472"/>
    </row>
    <row r="88" spans="1:18" ht="14.45" customHeight="1" x14ac:dyDescent="0.25">
      <c r="A88" s="472">
        <v>164</v>
      </c>
      <c r="B88" s="472" t="str">
        <f t="shared" si="2"/>
        <v>3</v>
      </c>
      <c r="C88" s="472">
        <v>353</v>
      </c>
      <c r="D88" s="472" t="s">
        <v>1816</v>
      </c>
      <c r="E88" s="472">
        <v>353</v>
      </c>
      <c r="F88" s="472" t="s">
        <v>490</v>
      </c>
      <c r="G88" s="473">
        <v>3000</v>
      </c>
      <c r="H88" s="473"/>
      <c r="I88" s="473"/>
      <c r="J88" s="473"/>
      <c r="K88" s="473"/>
      <c r="L88" s="473"/>
      <c r="M88" s="473"/>
      <c r="N88" s="473"/>
      <c r="O88" s="473"/>
      <c r="P88" s="473"/>
      <c r="Q88" s="473">
        <f t="shared" si="3"/>
        <v>3000</v>
      </c>
      <c r="R88" s="472"/>
    </row>
    <row r="89" spans="1:18" ht="14.45" customHeight="1" x14ac:dyDescent="0.25">
      <c r="A89" s="472">
        <v>165</v>
      </c>
      <c r="B89" s="472" t="str">
        <f t="shared" si="2"/>
        <v>3</v>
      </c>
      <c r="C89" s="472">
        <v>358</v>
      </c>
      <c r="D89" s="472" t="s">
        <v>1816</v>
      </c>
      <c r="E89" s="472">
        <v>358</v>
      </c>
      <c r="F89" s="472" t="s">
        <v>495</v>
      </c>
      <c r="G89" s="473"/>
      <c r="H89" s="473"/>
      <c r="I89" s="473"/>
      <c r="J89" s="473"/>
      <c r="K89" s="473"/>
      <c r="L89" s="473"/>
      <c r="M89" s="473"/>
      <c r="N89" s="473"/>
      <c r="O89" s="473"/>
      <c r="P89" s="473"/>
      <c r="Q89" s="473">
        <f t="shared" si="3"/>
        <v>0</v>
      </c>
      <c r="R89" s="472"/>
    </row>
    <row r="90" spans="1:18" ht="14.45" customHeight="1" x14ac:dyDescent="0.25">
      <c r="A90" s="472">
        <v>167</v>
      </c>
      <c r="B90" s="472" t="str">
        <f t="shared" si="2"/>
        <v>3</v>
      </c>
      <c r="C90" s="472">
        <v>361</v>
      </c>
      <c r="D90" s="472" t="s">
        <v>1816</v>
      </c>
      <c r="E90" s="472">
        <v>361</v>
      </c>
      <c r="F90" s="472" t="s">
        <v>498</v>
      </c>
      <c r="G90" s="473">
        <v>0</v>
      </c>
      <c r="H90" s="473"/>
      <c r="I90" s="473"/>
      <c r="J90" s="473"/>
      <c r="K90" s="473"/>
      <c r="L90" s="473"/>
      <c r="M90" s="473"/>
      <c r="N90" s="473"/>
      <c r="O90" s="473"/>
      <c r="P90" s="473"/>
      <c r="Q90" s="473">
        <f t="shared" si="3"/>
        <v>0</v>
      </c>
      <c r="R90" s="472"/>
    </row>
    <row r="91" spans="1:18" ht="14.45" customHeight="1" x14ac:dyDescent="0.25">
      <c r="A91" s="472">
        <v>168</v>
      </c>
      <c r="B91" s="472" t="str">
        <f t="shared" si="2"/>
        <v>3</v>
      </c>
      <c r="C91" s="472">
        <v>364</v>
      </c>
      <c r="D91" s="472" t="s">
        <v>1816</v>
      </c>
      <c r="E91" s="472">
        <v>364</v>
      </c>
      <c r="F91" s="472" t="s">
        <v>501</v>
      </c>
      <c r="G91" s="473"/>
      <c r="H91" s="473"/>
      <c r="I91" s="473"/>
      <c r="J91" s="473"/>
      <c r="K91" s="473"/>
      <c r="L91" s="473"/>
      <c r="M91" s="473"/>
      <c r="N91" s="473"/>
      <c r="O91" s="473"/>
      <c r="P91" s="473"/>
      <c r="Q91" s="473">
        <f t="shared" si="3"/>
        <v>0</v>
      </c>
      <c r="R91" s="472"/>
    </row>
    <row r="92" spans="1:18" ht="14.45" customHeight="1" x14ac:dyDescent="0.25">
      <c r="A92" s="472">
        <v>170</v>
      </c>
      <c r="B92" s="472" t="str">
        <f t="shared" si="2"/>
        <v>3</v>
      </c>
      <c r="C92" s="472">
        <v>372</v>
      </c>
      <c r="D92" s="472" t="s">
        <v>1816</v>
      </c>
      <c r="E92" s="472">
        <v>372</v>
      </c>
      <c r="F92" s="472" t="s">
        <v>507</v>
      </c>
      <c r="G92" s="473"/>
      <c r="H92" s="473"/>
      <c r="I92" s="473"/>
      <c r="J92" s="473"/>
      <c r="K92" s="473"/>
      <c r="L92" s="473"/>
      <c r="M92" s="473"/>
      <c r="N92" s="473"/>
      <c r="O92" s="473"/>
      <c r="P92" s="473"/>
      <c r="Q92" s="473">
        <f t="shared" si="3"/>
        <v>0</v>
      </c>
      <c r="R92" s="472"/>
    </row>
    <row r="93" spans="1:18" ht="14.45" customHeight="1" x14ac:dyDescent="0.25">
      <c r="A93" s="472">
        <v>171</v>
      </c>
      <c r="B93" s="472" t="str">
        <f t="shared" si="2"/>
        <v>3</v>
      </c>
      <c r="C93" s="472">
        <v>375</v>
      </c>
      <c r="D93" s="472" t="s">
        <v>1816</v>
      </c>
      <c r="E93" s="472">
        <v>375</v>
      </c>
      <c r="F93" s="472" t="s">
        <v>510</v>
      </c>
      <c r="G93" s="473">
        <v>12000</v>
      </c>
      <c r="H93" s="473"/>
      <c r="I93" s="473"/>
      <c r="J93" s="473"/>
      <c r="K93" s="473"/>
      <c r="L93" s="473"/>
      <c r="M93" s="473"/>
      <c r="N93" s="473"/>
      <c r="O93" s="473"/>
      <c r="P93" s="473"/>
      <c r="Q93" s="473">
        <f t="shared" si="3"/>
        <v>12000</v>
      </c>
      <c r="R93" s="472"/>
    </row>
    <row r="94" spans="1:18" ht="14.45" customHeight="1" x14ac:dyDescent="0.25">
      <c r="A94" s="472">
        <v>173</v>
      </c>
      <c r="B94" s="472" t="str">
        <f t="shared" si="2"/>
        <v>3</v>
      </c>
      <c r="C94" s="472">
        <v>382</v>
      </c>
      <c r="D94" s="472" t="s">
        <v>1816</v>
      </c>
      <c r="E94" s="472">
        <v>382</v>
      </c>
      <c r="F94" s="472" t="s">
        <v>517</v>
      </c>
      <c r="G94" s="473"/>
      <c r="H94" s="473"/>
      <c r="I94" s="473"/>
      <c r="J94" s="473"/>
      <c r="K94" s="473"/>
      <c r="L94" s="473"/>
      <c r="M94" s="473"/>
      <c r="N94" s="473"/>
      <c r="O94" s="473"/>
      <c r="P94" s="473"/>
      <c r="Q94" s="473">
        <f t="shared" si="3"/>
        <v>0</v>
      </c>
      <c r="R94" s="472"/>
    </row>
    <row r="95" spans="1:18" ht="14.45" customHeight="1" x14ac:dyDescent="0.25">
      <c r="A95" s="472">
        <v>174</v>
      </c>
      <c r="B95" s="472" t="str">
        <f t="shared" si="2"/>
        <v>3</v>
      </c>
      <c r="C95" s="472">
        <v>383</v>
      </c>
      <c r="D95" s="472" t="s">
        <v>1816</v>
      </c>
      <c r="E95" s="472">
        <v>383</v>
      </c>
      <c r="F95" s="472" t="s">
        <v>518</v>
      </c>
      <c r="G95" s="473">
        <v>4500</v>
      </c>
      <c r="H95" s="473"/>
      <c r="I95" s="473"/>
      <c r="J95" s="473"/>
      <c r="K95" s="473"/>
      <c r="L95" s="473"/>
      <c r="M95" s="473"/>
      <c r="N95" s="473"/>
      <c r="O95" s="473"/>
      <c r="P95" s="473"/>
      <c r="Q95" s="473">
        <f t="shared" si="3"/>
        <v>4500</v>
      </c>
      <c r="R95" s="472"/>
    </row>
    <row r="96" spans="1:18" ht="14.45" customHeight="1" x14ac:dyDescent="0.25">
      <c r="A96" s="472">
        <v>177</v>
      </c>
      <c r="B96" s="472" t="str">
        <f t="shared" si="2"/>
        <v>4</v>
      </c>
      <c r="C96" s="472">
        <v>441</v>
      </c>
      <c r="D96" s="472" t="s">
        <v>1816</v>
      </c>
      <c r="E96" s="472">
        <v>441</v>
      </c>
      <c r="F96" s="472" t="s">
        <v>556</v>
      </c>
      <c r="G96" s="473">
        <v>0</v>
      </c>
      <c r="H96" s="473"/>
      <c r="I96" s="473"/>
      <c r="J96" s="473"/>
      <c r="K96" s="473"/>
      <c r="L96" s="473"/>
      <c r="M96" s="473"/>
      <c r="N96" s="473"/>
      <c r="O96" s="473"/>
      <c r="P96" s="473"/>
      <c r="Q96" s="473">
        <f t="shared" si="3"/>
        <v>0</v>
      </c>
      <c r="R96" s="472"/>
    </row>
    <row r="97" spans="1:18" ht="14.45" customHeight="1" x14ac:dyDescent="0.25">
      <c r="A97" s="472">
        <v>180</v>
      </c>
      <c r="B97" s="472" t="str">
        <f t="shared" si="2"/>
        <v>5</v>
      </c>
      <c r="C97" s="472">
        <v>511</v>
      </c>
      <c r="D97" s="472" t="s">
        <v>1816</v>
      </c>
      <c r="E97" s="472">
        <v>511</v>
      </c>
      <c r="F97" s="472" t="s">
        <v>588</v>
      </c>
      <c r="G97" s="473">
        <v>0</v>
      </c>
      <c r="H97" s="473"/>
      <c r="I97" s="473"/>
      <c r="J97" s="473"/>
      <c r="K97" s="473"/>
      <c r="L97" s="473"/>
      <c r="M97" s="473"/>
      <c r="N97" s="473"/>
      <c r="O97" s="473"/>
      <c r="P97" s="473"/>
      <c r="Q97" s="473">
        <f t="shared" si="3"/>
        <v>0</v>
      </c>
      <c r="R97" s="472"/>
    </row>
    <row r="98" spans="1:18" ht="14.45" customHeight="1" x14ac:dyDescent="0.25">
      <c r="A98" s="472">
        <v>181</v>
      </c>
      <c r="B98" s="472" t="str">
        <f t="shared" si="2"/>
        <v>5</v>
      </c>
      <c r="C98" s="472">
        <v>515</v>
      </c>
      <c r="D98" s="472" t="s">
        <v>1816</v>
      </c>
      <c r="E98" s="472">
        <v>515</v>
      </c>
      <c r="F98" s="472" t="s">
        <v>592</v>
      </c>
      <c r="G98" s="473">
        <v>10000</v>
      </c>
      <c r="H98" s="473"/>
      <c r="I98" s="473"/>
      <c r="J98" s="473"/>
      <c r="K98" s="473"/>
      <c r="L98" s="473"/>
      <c r="M98" s="473"/>
      <c r="N98" s="473"/>
      <c r="O98" s="473"/>
      <c r="P98" s="473"/>
      <c r="Q98" s="473">
        <f t="shared" si="3"/>
        <v>10000</v>
      </c>
      <c r="R98" s="472"/>
    </row>
    <row r="99" spans="1:18" ht="14.45" customHeight="1" x14ac:dyDescent="0.25">
      <c r="A99" s="472">
        <v>182</v>
      </c>
      <c r="B99" s="472" t="str">
        <f t="shared" si="2"/>
        <v>5</v>
      </c>
      <c r="C99" s="472">
        <v>523</v>
      </c>
      <c r="D99" s="472" t="s">
        <v>1816</v>
      </c>
      <c r="E99" s="472">
        <v>523</v>
      </c>
      <c r="F99" s="472" t="s">
        <v>597</v>
      </c>
      <c r="G99" s="473"/>
      <c r="H99" s="473"/>
      <c r="I99" s="473"/>
      <c r="J99" s="473"/>
      <c r="K99" s="473"/>
      <c r="L99" s="473"/>
      <c r="M99" s="473"/>
      <c r="N99" s="473"/>
      <c r="O99" s="473"/>
      <c r="P99" s="473"/>
      <c r="Q99" s="473">
        <f t="shared" si="3"/>
        <v>0</v>
      </c>
      <c r="R99" s="472"/>
    </row>
    <row r="100" spans="1:18" ht="14.45" customHeight="1" x14ac:dyDescent="0.25">
      <c r="A100" s="472">
        <v>188</v>
      </c>
      <c r="B100" s="472" t="str">
        <f t="shared" si="2"/>
        <v>2</v>
      </c>
      <c r="C100" s="472">
        <v>211</v>
      </c>
      <c r="D100" s="472" t="s">
        <v>1817</v>
      </c>
      <c r="E100" s="472">
        <v>211</v>
      </c>
      <c r="F100" s="472" t="s">
        <v>384</v>
      </c>
      <c r="G100" s="473">
        <v>8000</v>
      </c>
      <c r="H100" s="472"/>
      <c r="I100" s="473">
        <v>0</v>
      </c>
      <c r="J100" s="473">
        <v>0</v>
      </c>
      <c r="K100" s="473">
        <v>0</v>
      </c>
      <c r="L100" s="473">
        <v>0</v>
      </c>
      <c r="M100" s="473">
        <v>0</v>
      </c>
      <c r="N100" s="473">
        <v>0</v>
      </c>
      <c r="O100" s="473">
        <v>0</v>
      </c>
      <c r="P100" s="473">
        <v>0</v>
      </c>
      <c r="Q100" s="473">
        <f t="shared" si="3"/>
        <v>8000</v>
      </c>
      <c r="R100" s="472"/>
    </row>
    <row r="101" spans="1:18" ht="14.45" customHeight="1" x14ac:dyDescent="0.25">
      <c r="A101" s="472">
        <v>189</v>
      </c>
      <c r="B101" s="472" t="str">
        <f t="shared" si="2"/>
        <v>2</v>
      </c>
      <c r="C101" s="472">
        <v>212</v>
      </c>
      <c r="D101" s="472" t="s">
        <v>1817</v>
      </c>
      <c r="E101" s="472">
        <v>212</v>
      </c>
      <c r="F101" s="472" t="s">
        <v>385</v>
      </c>
      <c r="G101" s="473">
        <v>30000</v>
      </c>
      <c r="H101" s="472"/>
      <c r="I101" s="473">
        <v>0</v>
      </c>
      <c r="J101" s="473">
        <v>0</v>
      </c>
      <c r="K101" s="473">
        <v>0</v>
      </c>
      <c r="L101" s="473">
        <v>0</v>
      </c>
      <c r="M101" s="473">
        <v>0</v>
      </c>
      <c r="N101" s="473">
        <v>0</v>
      </c>
      <c r="O101" s="473">
        <v>0</v>
      </c>
      <c r="P101" s="473">
        <v>0</v>
      </c>
      <c r="Q101" s="473">
        <f t="shared" si="3"/>
        <v>30000</v>
      </c>
      <c r="R101" s="472"/>
    </row>
    <row r="102" spans="1:18" ht="14.45" customHeight="1" x14ac:dyDescent="0.25">
      <c r="A102" s="472">
        <v>190</v>
      </c>
      <c r="B102" s="472" t="str">
        <f t="shared" si="2"/>
        <v>2</v>
      </c>
      <c r="C102" s="472">
        <v>214</v>
      </c>
      <c r="D102" s="472" t="s">
        <v>1817</v>
      </c>
      <c r="E102" s="472">
        <v>214</v>
      </c>
      <c r="F102" s="472" t="s">
        <v>387</v>
      </c>
      <c r="G102" s="473">
        <v>2500</v>
      </c>
      <c r="H102" s="472"/>
      <c r="I102" s="473">
        <v>0</v>
      </c>
      <c r="J102" s="473">
        <v>0</v>
      </c>
      <c r="K102" s="473">
        <v>0</v>
      </c>
      <c r="L102" s="473">
        <v>0</v>
      </c>
      <c r="M102" s="473">
        <v>0</v>
      </c>
      <c r="N102" s="473">
        <v>0</v>
      </c>
      <c r="O102" s="473">
        <v>0</v>
      </c>
      <c r="P102" s="473">
        <v>0</v>
      </c>
      <c r="Q102" s="473">
        <f t="shared" si="3"/>
        <v>2500</v>
      </c>
      <c r="R102" s="472"/>
    </row>
    <row r="103" spans="1:18" ht="14.45" customHeight="1" x14ac:dyDescent="0.25">
      <c r="A103" s="472">
        <v>191</v>
      </c>
      <c r="B103" s="472" t="str">
        <f t="shared" si="2"/>
        <v>2</v>
      </c>
      <c r="C103" s="472">
        <v>215</v>
      </c>
      <c r="D103" s="472" t="s">
        <v>1817</v>
      </c>
      <c r="E103" s="472">
        <v>215</v>
      </c>
      <c r="F103" s="472" t="s">
        <v>388</v>
      </c>
      <c r="G103" s="473">
        <v>50000</v>
      </c>
      <c r="H103" s="472"/>
      <c r="I103" s="473">
        <v>0</v>
      </c>
      <c r="J103" s="473">
        <v>0</v>
      </c>
      <c r="K103" s="473">
        <v>0</v>
      </c>
      <c r="L103" s="473">
        <v>0</v>
      </c>
      <c r="M103" s="473">
        <v>0</v>
      </c>
      <c r="N103" s="473">
        <v>0</v>
      </c>
      <c r="O103" s="473">
        <v>0</v>
      </c>
      <c r="P103" s="473">
        <v>0</v>
      </c>
      <c r="Q103" s="473">
        <f t="shared" si="3"/>
        <v>50000</v>
      </c>
      <c r="R103" s="472"/>
    </row>
    <row r="104" spans="1:18" ht="14.45" customHeight="1" x14ac:dyDescent="0.25">
      <c r="A104" s="472">
        <v>192</v>
      </c>
      <c r="B104" s="472" t="str">
        <f t="shared" si="2"/>
        <v>2</v>
      </c>
      <c r="C104" s="472">
        <v>216</v>
      </c>
      <c r="D104" s="472" t="s">
        <v>1817</v>
      </c>
      <c r="E104" s="472">
        <v>216</v>
      </c>
      <c r="F104" s="472" t="s">
        <v>389</v>
      </c>
      <c r="G104" s="473">
        <v>0</v>
      </c>
      <c r="H104" s="472"/>
      <c r="I104" s="473">
        <v>0</v>
      </c>
      <c r="J104" s="473">
        <v>0</v>
      </c>
      <c r="K104" s="473">
        <v>0</v>
      </c>
      <c r="L104" s="473">
        <v>0</v>
      </c>
      <c r="M104" s="473">
        <v>0</v>
      </c>
      <c r="N104" s="473">
        <v>0</v>
      </c>
      <c r="O104" s="473">
        <v>0</v>
      </c>
      <c r="P104" s="473">
        <v>0</v>
      </c>
      <c r="Q104" s="473">
        <f t="shared" si="3"/>
        <v>0</v>
      </c>
      <c r="R104" s="472"/>
    </row>
    <row r="105" spans="1:18" ht="14.45" customHeight="1" x14ac:dyDescent="0.25">
      <c r="A105" s="472">
        <v>194</v>
      </c>
      <c r="B105" s="472" t="str">
        <f t="shared" si="2"/>
        <v>2</v>
      </c>
      <c r="C105" s="472">
        <v>244</v>
      </c>
      <c r="D105" s="472" t="s">
        <v>1817</v>
      </c>
      <c r="E105" s="472">
        <v>244</v>
      </c>
      <c r="F105" s="472" t="s">
        <v>410</v>
      </c>
      <c r="G105" s="473">
        <v>5000</v>
      </c>
      <c r="H105" s="472"/>
      <c r="I105" s="473">
        <v>0</v>
      </c>
      <c r="J105" s="473">
        <v>0</v>
      </c>
      <c r="K105" s="473">
        <v>0</v>
      </c>
      <c r="L105" s="473">
        <v>0</v>
      </c>
      <c r="M105" s="473">
        <v>0</v>
      </c>
      <c r="N105" s="473">
        <v>0</v>
      </c>
      <c r="O105" s="473">
        <v>0</v>
      </c>
      <c r="P105" s="473">
        <v>0</v>
      </c>
      <c r="Q105" s="473">
        <f t="shared" si="3"/>
        <v>5000</v>
      </c>
      <c r="R105" s="472"/>
    </row>
    <row r="106" spans="1:18" ht="14.45" customHeight="1" x14ac:dyDescent="0.25">
      <c r="A106" s="472">
        <v>195</v>
      </c>
      <c r="B106" s="472" t="str">
        <f t="shared" si="2"/>
        <v>2</v>
      </c>
      <c r="C106" s="472">
        <v>249</v>
      </c>
      <c r="D106" s="472" t="s">
        <v>1817</v>
      </c>
      <c r="E106" s="472">
        <v>249</v>
      </c>
      <c r="F106" s="472" t="s">
        <v>415</v>
      </c>
      <c r="G106" s="473">
        <v>0</v>
      </c>
      <c r="H106" s="472"/>
      <c r="I106" s="473">
        <v>0</v>
      </c>
      <c r="J106" s="473">
        <v>0</v>
      </c>
      <c r="K106" s="473">
        <v>0</v>
      </c>
      <c r="L106" s="473">
        <v>0</v>
      </c>
      <c r="M106" s="473">
        <v>0</v>
      </c>
      <c r="N106" s="473">
        <v>0</v>
      </c>
      <c r="O106" s="473">
        <v>0</v>
      </c>
      <c r="P106" s="473">
        <v>0</v>
      </c>
      <c r="Q106" s="473">
        <f t="shared" si="3"/>
        <v>0</v>
      </c>
      <c r="R106" s="472"/>
    </row>
    <row r="107" spans="1:18" ht="14.45" customHeight="1" x14ac:dyDescent="0.25">
      <c r="A107" s="472">
        <v>197</v>
      </c>
      <c r="B107" s="472" t="str">
        <f t="shared" si="2"/>
        <v>2</v>
      </c>
      <c r="C107" s="472">
        <v>261</v>
      </c>
      <c r="D107" s="472" t="s">
        <v>1817</v>
      </c>
      <c r="E107" s="472">
        <v>261</v>
      </c>
      <c r="F107" s="472" t="s">
        <v>425</v>
      </c>
      <c r="G107" s="473">
        <v>23000</v>
      </c>
      <c r="H107" s="472"/>
      <c r="I107" s="473">
        <v>0</v>
      </c>
      <c r="J107" s="473">
        <v>0</v>
      </c>
      <c r="K107" s="473">
        <v>0</v>
      </c>
      <c r="L107" s="473">
        <v>0</v>
      </c>
      <c r="M107" s="473">
        <v>0</v>
      </c>
      <c r="N107" s="473">
        <v>0</v>
      </c>
      <c r="O107" s="473">
        <v>0</v>
      </c>
      <c r="P107" s="473">
        <v>0</v>
      </c>
      <c r="Q107" s="473">
        <f t="shared" si="3"/>
        <v>23000</v>
      </c>
      <c r="R107" s="472"/>
    </row>
    <row r="108" spans="1:18" ht="14.45" customHeight="1" x14ac:dyDescent="0.25">
      <c r="A108" s="472">
        <v>200</v>
      </c>
      <c r="B108" s="472" t="str">
        <f t="shared" si="2"/>
        <v>3</v>
      </c>
      <c r="C108" s="472">
        <v>315</v>
      </c>
      <c r="D108" s="472" t="s">
        <v>1817</v>
      </c>
      <c r="E108" s="472">
        <v>315</v>
      </c>
      <c r="F108" s="472" t="s">
        <v>452</v>
      </c>
      <c r="G108" s="473">
        <v>4400</v>
      </c>
      <c r="H108" s="472"/>
      <c r="I108" s="473">
        <v>0</v>
      </c>
      <c r="J108" s="473">
        <v>0</v>
      </c>
      <c r="K108" s="473">
        <v>0</v>
      </c>
      <c r="L108" s="473">
        <v>0</v>
      </c>
      <c r="M108" s="473">
        <v>0</v>
      </c>
      <c r="N108" s="473">
        <v>0</v>
      </c>
      <c r="O108" s="473">
        <v>0</v>
      </c>
      <c r="P108" s="473">
        <v>0</v>
      </c>
      <c r="Q108" s="473">
        <f t="shared" si="3"/>
        <v>4400</v>
      </c>
      <c r="R108" s="472"/>
    </row>
    <row r="109" spans="1:18" ht="14.45" customHeight="1" x14ac:dyDescent="0.25">
      <c r="A109" s="472">
        <v>201</v>
      </c>
      <c r="B109" s="472" t="str">
        <f t="shared" si="2"/>
        <v>3</v>
      </c>
      <c r="C109" s="472">
        <v>316</v>
      </c>
      <c r="D109" s="472" t="s">
        <v>1817</v>
      </c>
      <c r="E109" s="472">
        <v>316</v>
      </c>
      <c r="F109" s="472" t="s">
        <v>453</v>
      </c>
      <c r="G109" s="473">
        <v>0</v>
      </c>
      <c r="H109" s="472"/>
      <c r="I109" s="473">
        <v>0</v>
      </c>
      <c r="J109" s="473">
        <v>0</v>
      </c>
      <c r="K109" s="473">
        <v>0</v>
      </c>
      <c r="L109" s="473">
        <v>0</v>
      </c>
      <c r="M109" s="473">
        <v>0</v>
      </c>
      <c r="N109" s="473">
        <v>0</v>
      </c>
      <c r="O109" s="473">
        <v>0</v>
      </c>
      <c r="P109" s="473">
        <v>0</v>
      </c>
      <c r="Q109" s="473">
        <f t="shared" si="3"/>
        <v>0</v>
      </c>
      <c r="R109" s="472"/>
    </row>
    <row r="110" spans="1:18" ht="14.45" customHeight="1" x14ac:dyDescent="0.25">
      <c r="A110" s="472">
        <v>203</v>
      </c>
      <c r="B110" s="472" t="str">
        <f t="shared" si="2"/>
        <v>3</v>
      </c>
      <c r="C110" s="472">
        <v>334</v>
      </c>
      <c r="D110" s="472" t="s">
        <v>1817</v>
      </c>
      <c r="E110" s="472">
        <v>334</v>
      </c>
      <c r="F110" s="472" t="s">
        <v>471</v>
      </c>
      <c r="G110" s="473">
        <v>0</v>
      </c>
      <c r="H110" s="472"/>
      <c r="I110" s="473">
        <v>0</v>
      </c>
      <c r="J110" s="473">
        <v>0</v>
      </c>
      <c r="K110" s="473">
        <v>0</v>
      </c>
      <c r="L110" s="473">
        <v>0</v>
      </c>
      <c r="M110" s="473">
        <v>0</v>
      </c>
      <c r="N110" s="473">
        <v>0</v>
      </c>
      <c r="O110" s="473">
        <v>0</v>
      </c>
      <c r="P110" s="473">
        <v>0</v>
      </c>
      <c r="Q110" s="473">
        <f t="shared" si="3"/>
        <v>0</v>
      </c>
      <c r="R110" s="472"/>
    </row>
    <row r="111" spans="1:18" ht="14.45" customHeight="1" x14ac:dyDescent="0.25">
      <c r="A111" s="472">
        <v>204</v>
      </c>
      <c r="B111" s="472" t="str">
        <f t="shared" si="2"/>
        <v>3</v>
      </c>
      <c r="C111" s="472">
        <v>336</v>
      </c>
      <c r="D111" s="472" t="s">
        <v>1817</v>
      </c>
      <c r="E111" s="472">
        <v>336</v>
      </c>
      <c r="F111" s="472" t="s">
        <v>473</v>
      </c>
      <c r="G111" s="473">
        <v>0</v>
      </c>
      <c r="H111" s="472"/>
      <c r="I111" s="473">
        <v>0</v>
      </c>
      <c r="J111" s="473">
        <v>0</v>
      </c>
      <c r="K111" s="473">
        <v>0</v>
      </c>
      <c r="L111" s="473">
        <v>0</v>
      </c>
      <c r="M111" s="473">
        <v>0</v>
      </c>
      <c r="N111" s="473">
        <v>0</v>
      </c>
      <c r="O111" s="473">
        <v>0</v>
      </c>
      <c r="P111" s="473">
        <v>0</v>
      </c>
      <c r="Q111" s="473">
        <f t="shared" si="3"/>
        <v>0</v>
      </c>
      <c r="R111" s="472"/>
    </row>
    <row r="112" spans="1:18" ht="14.45" customHeight="1" x14ac:dyDescent="0.25">
      <c r="A112" s="472">
        <v>206</v>
      </c>
      <c r="B112" s="472" t="str">
        <f t="shared" si="2"/>
        <v>3</v>
      </c>
      <c r="C112" s="472">
        <v>361</v>
      </c>
      <c r="D112" s="472" t="s">
        <v>1817</v>
      </c>
      <c r="E112" s="472">
        <v>361</v>
      </c>
      <c r="F112" s="472" t="s">
        <v>498</v>
      </c>
      <c r="G112" s="473">
        <v>150000</v>
      </c>
      <c r="H112" s="472"/>
      <c r="I112" s="473">
        <v>0</v>
      </c>
      <c r="J112" s="473">
        <v>0</v>
      </c>
      <c r="K112" s="473">
        <v>0</v>
      </c>
      <c r="L112" s="473">
        <v>0</v>
      </c>
      <c r="M112" s="473">
        <v>0</v>
      </c>
      <c r="N112" s="473">
        <v>0</v>
      </c>
      <c r="O112" s="473">
        <v>0</v>
      </c>
      <c r="P112" s="473">
        <v>0</v>
      </c>
      <c r="Q112" s="473">
        <f t="shared" si="3"/>
        <v>150000</v>
      </c>
      <c r="R112" s="472"/>
    </row>
    <row r="113" spans="1:18" ht="14.45" customHeight="1" x14ac:dyDescent="0.25">
      <c r="A113" s="472">
        <v>207</v>
      </c>
      <c r="B113" s="472" t="str">
        <f t="shared" si="2"/>
        <v>3</v>
      </c>
      <c r="C113" s="472">
        <v>363</v>
      </c>
      <c r="D113" s="472" t="s">
        <v>1817</v>
      </c>
      <c r="E113" s="472">
        <v>363</v>
      </c>
      <c r="F113" s="472" t="s">
        <v>500</v>
      </c>
      <c r="G113" s="473">
        <v>24000</v>
      </c>
      <c r="H113" s="472"/>
      <c r="I113" s="473">
        <v>0</v>
      </c>
      <c r="J113" s="473">
        <v>0</v>
      </c>
      <c r="K113" s="473">
        <v>0</v>
      </c>
      <c r="L113" s="473">
        <v>0</v>
      </c>
      <c r="M113" s="473">
        <v>0</v>
      </c>
      <c r="N113" s="473">
        <v>0</v>
      </c>
      <c r="O113" s="473">
        <v>0</v>
      </c>
      <c r="P113" s="473">
        <v>0</v>
      </c>
      <c r="Q113" s="473">
        <f t="shared" si="3"/>
        <v>24000</v>
      </c>
      <c r="R113" s="472"/>
    </row>
    <row r="114" spans="1:18" ht="14.45" customHeight="1" x14ac:dyDescent="0.25">
      <c r="A114" s="472">
        <v>208</v>
      </c>
      <c r="B114" s="472" t="str">
        <f t="shared" si="2"/>
        <v>3</v>
      </c>
      <c r="C114" s="472">
        <v>364</v>
      </c>
      <c r="D114" s="472" t="s">
        <v>1817</v>
      </c>
      <c r="E114" s="472">
        <v>364</v>
      </c>
      <c r="F114" s="472" t="s">
        <v>501</v>
      </c>
      <c r="G114" s="473">
        <v>5000</v>
      </c>
      <c r="H114" s="472"/>
      <c r="I114" s="473">
        <v>0</v>
      </c>
      <c r="J114" s="473">
        <v>0</v>
      </c>
      <c r="K114" s="473">
        <v>0</v>
      </c>
      <c r="L114" s="473">
        <v>0</v>
      </c>
      <c r="M114" s="473">
        <v>0</v>
      </c>
      <c r="N114" s="473">
        <v>0</v>
      </c>
      <c r="O114" s="473">
        <v>0</v>
      </c>
      <c r="P114" s="473">
        <v>0</v>
      </c>
      <c r="Q114" s="473">
        <f t="shared" si="3"/>
        <v>5000</v>
      </c>
      <c r="R114" s="472"/>
    </row>
    <row r="115" spans="1:18" ht="14.45" customHeight="1" x14ac:dyDescent="0.25">
      <c r="A115" s="472">
        <v>209</v>
      </c>
      <c r="B115" s="472" t="str">
        <f t="shared" si="2"/>
        <v>3</v>
      </c>
      <c r="C115" s="472">
        <v>365</v>
      </c>
      <c r="D115" s="472" t="s">
        <v>1817</v>
      </c>
      <c r="E115" s="472">
        <v>365</v>
      </c>
      <c r="F115" s="472" t="s">
        <v>502</v>
      </c>
      <c r="G115" s="473">
        <v>30000</v>
      </c>
      <c r="H115" s="472"/>
      <c r="I115" s="473">
        <v>0</v>
      </c>
      <c r="J115" s="473">
        <v>0</v>
      </c>
      <c r="K115" s="473">
        <v>0</v>
      </c>
      <c r="L115" s="473">
        <v>0</v>
      </c>
      <c r="M115" s="473">
        <v>0</v>
      </c>
      <c r="N115" s="473">
        <v>0</v>
      </c>
      <c r="O115" s="473">
        <v>0</v>
      </c>
      <c r="P115" s="473">
        <v>0</v>
      </c>
      <c r="Q115" s="473">
        <f t="shared" si="3"/>
        <v>30000</v>
      </c>
      <c r="R115" s="472"/>
    </row>
    <row r="116" spans="1:18" ht="14.45" customHeight="1" x14ac:dyDescent="0.25">
      <c r="A116" s="472">
        <v>210</v>
      </c>
      <c r="B116" s="472" t="str">
        <f t="shared" si="2"/>
        <v>3</v>
      </c>
      <c r="C116" s="472">
        <v>366</v>
      </c>
      <c r="D116" s="472" t="s">
        <v>1817</v>
      </c>
      <c r="E116" s="472">
        <v>366</v>
      </c>
      <c r="F116" s="472" t="s">
        <v>503</v>
      </c>
      <c r="G116" s="473">
        <v>12000</v>
      </c>
      <c r="H116" s="472"/>
      <c r="I116" s="473">
        <v>0</v>
      </c>
      <c r="J116" s="473">
        <v>0</v>
      </c>
      <c r="K116" s="473">
        <v>0</v>
      </c>
      <c r="L116" s="473">
        <v>0</v>
      </c>
      <c r="M116" s="473">
        <v>0</v>
      </c>
      <c r="N116" s="473">
        <v>0</v>
      </c>
      <c r="O116" s="473">
        <v>0</v>
      </c>
      <c r="P116" s="473">
        <v>0</v>
      </c>
      <c r="Q116" s="473">
        <f t="shared" si="3"/>
        <v>12000</v>
      </c>
      <c r="R116" s="472"/>
    </row>
    <row r="117" spans="1:18" ht="14.45" customHeight="1" x14ac:dyDescent="0.25">
      <c r="A117" s="472">
        <v>211</v>
      </c>
      <c r="B117" s="472" t="str">
        <f t="shared" si="2"/>
        <v>3</v>
      </c>
      <c r="C117" s="472">
        <v>369</v>
      </c>
      <c r="D117" s="472" t="s">
        <v>1817</v>
      </c>
      <c r="E117" s="472">
        <v>369</v>
      </c>
      <c r="F117" s="472" t="s">
        <v>504</v>
      </c>
      <c r="G117" s="473">
        <v>0</v>
      </c>
      <c r="H117" s="472"/>
      <c r="I117" s="473">
        <v>0</v>
      </c>
      <c r="J117" s="473">
        <v>0</v>
      </c>
      <c r="K117" s="473">
        <v>0</v>
      </c>
      <c r="L117" s="473">
        <v>0</v>
      </c>
      <c r="M117" s="473">
        <v>0</v>
      </c>
      <c r="N117" s="473">
        <v>0</v>
      </c>
      <c r="O117" s="473">
        <v>0</v>
      </c>
      <c r="P117" s="473">
        <v>0</v>
      </c>
      <c r="Q117" s="473">
        <f t="shared" si="3"/>
        <v>0</v>
      </c>
      <c r="R117" s="472"/>
    </row>
    <row r="118" spans="1:18" ht="14.45" customHeight="1" x14ac:dyDescent="0.25">
      <c r="A118" s="472">
        <v>213</v>
      </c>
      <c r="B118" s="472" t="str">
        <f t="shared" si="2"/>
        <v>3</v>
      </c>
      <c r="C118" s="472">
        <v>375</v>
      </c>
      <c r="D118" s="472" t="s">
        <v>1817</v>
      </c>
      <c r="E118" s="472">
        <v>375</v>
      </c>
      <c r="F118" s="472" t="s">
        <v>510</v>
      </c>
      <c r="G118" s="473">
        <v>15000</v>
      </c>
      <c r="H118" s="472"/>
      <c r="I118" s="473">
        <v>0</v>
      </c>
      <c r="J118" s="473">
        <v>0</v>
      </c>
      <c r="K118" s="473">
        <v>0</v>
      </c>
      <c r="L118" s="473">
        <v>0</v>
      </c>
      <c r="M118" s="473">
        <v>0</v>
      </c>
      <c r="N118" s="473">
        <v>0</v>
      </c>
      <c r="O118" s="473">
        <v>0</v>
      </c>
      <c r="P118" s="473">
        <v>0</v>
      </c>
      <c r="Q118" s="473">
        <f t="shared" si="3"/>
        <v>15000</v>
      </c>
      <c r="R118" s="472"/>
    </row>
    <row r="119" spans="1:18" ht="14.45" customHeight="1" x14ac:dyDescent="0.25">
      <c r="A119" s="472">
        <v>216</v>
      </c>
      <c r="B119" s="472" t="str">
        <f t="shared" si="2"/>
        <v>5</v>
      </c>
      <c r="C119" s="472">
        <v>511</v>
      </c>
      <c r="D119" s="472" t="s">
        <v>1817</v>
      </c>
      <c r="E119" s="472">
        <v>511</v>
      </c>
      <c r="F119" s="472" t="s">
        <v>588</v>
      </c>
      <c r="G119" s="493">
        <v>10000</v>
      </c>
      <c r="H119" s="472"/>
      <c r="I119" s="473">
        <v>0</v>
      </c>
      <c r="J119" s="473">
        <v>0</v>
      </c>
      <c r="K119" s="473">
        <v>0</v>
      </c>
      <c r="L119" s="473">
        <v>0</v>
      </c>
      <c r="M119" s="473">
        <v>0</v>
      </c>
      <c r="N119" s="473">
        <v>0</v>
      </c>
      <c r="O119" s="473">
        <v>0</v>
      </c>
      <c r="P119" s="473">
        <v>0</v>
      </c>
      <c r="Q119" s="473">
        <f t="shared" si="3"/>
        <v>10000</v>
      </c>
      <c r="R119" s="472"/>
    </row>
    <row r="120" spans="1:18" ht="14.45" customHeight="1" x14ac:dyDescent="0.25">
      <c r="A120" s="472">
        <v>217</v>
      </c>
      <c r="B120" s="472" t="str">
        <f t="shared" si="2"/>
        <v>5</v>
      </c>
      <c r="C120" s="472">
        <v>515</v>
      </c>
      <c r="D120" s="472" t="s">
        <v>1817</v>
      </c>
      <c r="E120" s="472">
        <v>515</v>
      </c>
      <c r="F120" s="472" t="s">
        <v>592</v>
      </c>
      <c r="G120" s="493">
        <v>12000</v>
      </c>
      <c r="H120" s="472"/>
      <c r="I120" s="473">
        <v>0</v>
      </c>
      <c r="J120" s="473">
        <v>0</v>
      </c>
      <c r="K120" s="473">
        <v>0</v>
      </c>
      <c r="L120" s="473">
        <v>0</v>
      </c>
      <c r="M120" s="473">
        <v>0</v>
      </c>
      <c r="N120" s="473">
        <v>0</v>
      </c>
      <c r="O120" s="473">
        <v>0</v>
      </c>
      <c r="P120" s="473">
        <v>0</v>
      </c>
      <c r="Q120" s="473">
        <f t="shared" si="3"/>
        <v>12000</v>
      </c>
      <c r="R120" s="472"/>
    </row>
    <row r="121" spans="1:18" ht="14.45" customHeight="1" x14ac:dyDescent="0.25">
      <c r="A121" s="472">
        <v>219</v>
      </c>
      <c r="B121" s="472" t="str">
        <f t="shared" si="2"/>
        <v>5</v>
      </c>
      <c r="C121" s="472">
        <v>521</v>
      </c>
      <c r="D121" s="472" t="s">
        <v>1817</v>
      </c>
      <c r="E121" s="472">
        <v>521</v>
      </c>
      <c r="F121" s="472" t="s">
        <v>595</v>
      </c>
      <c r="G121" s="473">
        <v>15000</v>
      </c>
      <c r="H121" s="472"/>
      <c r="I121" s="473">
        <v>0</v>
      </c>
      <c r="J121" s="473">
        <v>0</v>
      </c>
      <c r="K121" s="473">
        <v>0</v>
      </c>
      <c r="L121" s="473">
        <v>0</v>
      </c>
      <c r="M121" s="473">
        <v>0</v>
      </c>
      <c r="N121" s="473">
        <v>0</v>
      </c>
      <c r="O121" s="473">
        <v>0</v>
      </c>
      <c r="P121" s="473">
        <v>0</v>
      </c>
      <c r="Q121" s="473">
        <f t="shared" si="3"/>
        <v>15000</v>
      </c>
      <c r="R121" s="472"/>
    </row>
    <row r="122" spans="1:18" ht="14.45" customHeight="1" x14ac:dyDescent="0.25">
      <c r="A122" s="472">
        <v>220</v>
      </c>
      <c r="B122" s="472" t="str">
        <f t="shared" si="2"/>
        <v>5</v>
      </c>
      <c r="C122" s="472">
        <v>523</v>
      </c>
      <c r="D122" s="472" t="s">
        <v>1817</v>
      </c>
      <c r="E122" s="472">
        <v>523</v>
      </c>
      <c r="F122" s="472" t="s">
        <v>597</v>
      </c>
      <c r="G122" s="473">
        <v>20000</v>
      </c>
      <c r="H122" s="472"/>
      <c r="I122" s="473">
        <v>0</v>
      </c>
      <c r="J122" s="473">
        <v>0</v>
      </c>
      <c r="K122" s="473">
        <v>0</v>
      </c>
      <c r="L122" s="473">
        <v>0</v>
      </c>
      <c r="M122" s="473">
        <v>0</v>
      </c>
      <c r="N122" s="473">
        <v>0</v>
      </c>
      <c r="O122" s="473">
        <v>0</v>
      </c>
      <c r="P122" s="473">
        <v>0</v>
      </c>
      <c r="Q122" s="473">
        <f t="shared" si="3"/>
        <v>20000</v>
      </c>
      <c r="R122" s="472"/>
    </row>
    <row r="123" spans="1:18" ht="14.45" customHeight="1" x14ac:dyDescent="0.25">
      <c r="A123" s="472">
        <v>224</v>
      </c>
      <c r="B123" s="472" t="str">
        <f t="shared" si="2"/>
        <v>2</v>
      </c>
      <c r="C123" s="472">
        <v>261</v>
      </c>
      <c r="D123" s="472" t="s">
        <v>1818</v>
      </c>
      <c r="E123" s="472">
        <v>261</v>
      </c>
      <c r="F123" s="472" t="s">
        <v>425</v>
      </c>
      <c r="G123" s="493">
        <v>500000</v>
      </c>
      <c r="H123" s="472"/>
      <c r="I123" s="473">
        <v>0</v>
      </c>
      <c r="J123" s="473">
        <v>0</v>
      </c>
      <c r="K123" s="473">
        <v>0</v>
      </c>
      <c r="L123" s="473">
        <v>0</v>
      </c>
      <c r="M123" s="473">
        <v>0</v>
      </c>
      <c r="N123" s="473">
        <v>0</v>
      </c>
      <c r="O123" s="473">
        <v>0</v>
      </c>
      <c r="P123" s="473">
        <v>0</v>
      </c>
      <c r="Q123" s="473">
        <f t="shared" si="3"/>
        <v>500000</v>
      </c>
      <c r="R123" s="472"/>
    </row>
    <row r="124" spans="1:18" ht="14.45" customHeight="1" x14ac:dyDescent="0.25">
      <c r="A124" s="472">
        <v>226</v>
      </c>
      <c r="B124" s="472" t="str">
        <f t="shared" si="2"/>
        <v>2</v>
      </c>
      <c r="C124" s="472">
        <v>272</v>
      </c>
      <c r="D124" s="472" t="s">
        <v>1818</v>
      </c>
      <c r="E124" s="472">
        <v>272</v>
      </c>
      <c r="F124" s="472" t="s">
        <v>429</v>
      </c>
      <c r="G124" s="473">
        <v>45000</v>
      </c>
      <c r="H124" s="472"/>
      <c r="I124" s="473">
        <v>0</v>
      </c>
      <c r="J124" s="473">
        <v>0</v>
      </c>
      <c r="K124" s="473">
        <v>0</v>
      </c>
      <c r="L124" s="473">
        <v>0</v>
      </c>
      <c r="M124" s="473">
        <v>0</v>
      </c>
      <c r="N124" s="473">
        <v>0</v>
      </c>
      <c r="O124" s="473">
        <v>0</v>
      </c>
      <c r="P124" s="473">
        <v>0</v>
      </c>
      <c r="Q124" s="473">
        <f t="shared" si="3"/>
        <v>45000</v>
      </c>
      <c r="R124" s="472"/>
    </row>
    <row r="125" spans="1:18" ht="14.45" customHeight="1" x14ac:dyDescent="0.25">
      <c r="A125" s="472">
        <v>228</v>
      </c>
      <c r="B125" s="472" t="str">
        <f t="shared" si="2"/>
        <v>2</v>
      </c>
      <c r="C125" s="472">
        <v>296</v>
      </c>
      <c r="D125" s="472" t="s">
        <v>1818</v>
      </c>
      <c r="E125" s="472">
        <v>296</v>
      </c>
      <c r="F125" s="472" t="s">
        <v>443</v>
      </c>
      <c r="G125" s="473">
        <v>300000</v>
      </c>
      <c r="H125" s="472"/>
      <c r="I125" s="473">
        <v>0</v>
      </c>
      <c r="J125" s="473">
        <v>0</v>
      </c>
      <c r="K125" s="473">
        <v>0</v>
      </c>
      <c r="L125" s="473">
        <v>0</v>
      </c>
      <c r="M125" s="473">
        <v>0</v>
      </c>
      <c r="N125" s="473">
        <v>0</v>
      </c>
      <c r="O125" s="473">
        <v>0</v>
      </c>
      <c r="P125" s="473">
        <v>0</v>
      </c>
      <c r="Q125" s="473">
        <f t="shared" si="3"/>
        <v>300000</v>
      </c>
      <c r="R125" s="472"/>
    </row>
    <row r="126" spans="1:18" ht="14.45" customHeight="1" x14ac:dyDescent="0.25">
      <c r="A126" s="472">
        <v>231</v>
      </c>
      <c r="B126" s="472" t="str">
        <f t="shared" si="2"/>
        <v>3</v>
      </c>
      <c r="C126" s="472">
        <v>355</v>
      </c>
      <c r="D126" s="472" t="s">
        <v>1818</v>
      </c>
      <c r="E126" s="472">
        <v>355</v>
      </c>
      <c r="F126" s="472" t="s">
        <v>492</v>
      </c>
      <c r="G126" s="473">
        <v>300000</v>
      </c>
      <c r="H126" s="472"/>
      <c r="I126" s="473">
        <v>0</v>
      </c>
      <c r="J126" s="473">
        <v>0</v>
      </c>
      <c r="K126" s="473">
        <v>0</v>
      </c>
      <c r="L126" s="473">
        <v>0</v>
      </c>
      <c r="M126" s="473">
        <v>0</v>
      </c>
      <c r="N126" s="473">
        <v>0</v>
      </c>
      <c r="O126" s="473">
        <v>0</v>
      </c>
      <c r="P126" s="473">
        <v>0</v>
      </c>
      <c r="Q126" s="473">
        <f t="shared" si="3"/>
        <v>300000</v>
      </c>
      <c r="R126" s="472"/>
    </row>
    <row r="127" spans="1:18" ht="14.45" customHeight="1" x14ac:dyDescent="0.25">
      <c r="A127" s="472">
        <v>234</v>
      </c>
      <c r="B127" s="472" t="str">
        <f t="shared" si="2"/>
        <v>5</v>
      </c>
      <c r="C127" s="472">
        <v>541</v>
      </c>
      <c r="D127" s="472" t="s">
        <v>1818</v>
      </c>
      <c r="E127" s="472">
        <v>541</v>
      </c>
      <c r="F127" s="472" t="s">
        <v>603</v>
      </c>
      <c r="G127" s="493">
        <v>0</v>
      </c>
      <c r="H127" s="472"/>
      <c r="I127" s="473">
        <v>0</v>
      </c>
      <c r="J127" s="473">
        <v>0</v>
      </c>
      <c r="K127" s="473">
        <v>0</v>
      </c>
      <c r="L127" s="473">
        <v>0</v>
      </c>
      <c r="M127" s="473">
        <v>0</v>
      </c>
      <c r="N127" s="473">
        <v>0</v>
      </c>
      <c r="O127" s="473">
        <v>0</v>
      </c>
      <c r="P127" s="473">
        <v>0</v>
      </c>
      <c r="Q127" s="473">
        <f t="shared" si="3"/>
        <v>0</v>
      </c>
      <c r="R127" s="472"/>
    </row>
    <row r="128" spans="1:18" ht="14.45" customHeight="1" x14ac:dyDescent="0.25">
      <c r="A128" s="472">
        <v>236</v>
      </c>
      <c r="B128" s="472" t="str">
        <f t="shared" si="2"/>
        <v>5</v>
      </c>
      <c r="C128" s="472">
        <v>567</v>
      </c>
      <c r="D128" s="472" t="s">
        <v>1818</v>
      </c>
      <c r="E128" s="472">
        <v>567</v>
      </c>
      <c r="F128" s="472" t="s">
        <v>618</v>
      </c>
      <c r="G128" s="473">
        <v>120000</v>
      </c>
      <c r="H128" s="472"/>
      <c r="I128" s="473">
        <v>0</v>
      </c>
      <c r="J128" s="473">
        <v>0</v>
      </c>
      <c r="K128" s="473">
        <v>0</v>
      </c>
      <c r="L128" s="473">
        <v>0</v>
      </c>
      <c r="M128" s="473">
        <v>0</v>
      </c>
      <c r="N128" s="473">
        <v>0</v>
      </c>
      <c r="O128" s="473">
        <v>0</v>
      </c>
      <c r="P128" s="473">
        <v>0</v>
      </c>
      <c r="Q128" s="473">
        <f t="shared" si="3"/>
        <v>120000</v>
      </c>
      <c r="R128" s="472"/>
    </row>
    <row r="129" spans="1:18" ht="14.45" customHeight="1" x14ac:dyDescent="0.25">
      <c r="A129" s="472">
        <v>239</v>
      </c>
      <c r="B129" s="472" t="str">
        <f t="shared" si="2"/>
        <v>2</v>
      </c>
      <c r="C129" s="472">
        <v>211</v>
      </c>
      <c r="D129" s="472" t="s">
        <v>1819</v>
      </c>
      <c r="E129" s="472">
        <v>211</v>
      </c>
      <c r="F129" s="472" t="s">
        <v>384</v>
      </c>
      <c r="G129" s="473">
        <v>7000</v>
      </c>
      <c r="H129" s="472"/>
      <c r="I129" s="473">
        <v>0</v>
      </c>
      <c r="J129" s="473">
        <v>0</v>
      </c>
      <c r="K129" s="473">
        <v>0</v>
      </c>
      <c r="L129" s="473">
        <v>0</v>
      </c>
      <c r="M129" s="473">
        <v>0</v>
      </c>
      <c r="N129" s="473">
        <v>0</v>
      </c>
      <c r="O129" s="473">
        <v>0</v>
      </c>
      <c r="P129" s="473">
        <v>0</v>
      </c>
      <c r="Q129" s="473">
        <f t="shared" si="3"/>
        <v>7000</v>
      </c>
      <c r="R129" s="472"/>
    </row>
    <row r="130" spans="1:18" ht="14.45" customHeight="1" x14ac:dyDescent="0.25">
      <c r="A130" s="472">
        <v>240</v>
      </c>
      <c r="B130" s="472" t="str">
        <f t="shared" si="2"/>
        <v>2</v>
      </c>
      <c r="C130" s="472">
        <v>212</v>
      </c>
      <c r="D130" s="472" t="s">
        <v>1819</v>
      </c>
      <c r="E130" s="472">
        <v>212</v>
      </c>
      <c r="F130" s="472" t="s">
        <v>385</v>
      </c>
      <c r="G130" s="473">
        <v>4500</v>
      </c>
      <c r="H130" s="472"/>
      <c r="I130" s="473">
        <v>0</v>
      </c>
      <c r="J130" s="473">
        <v>0</v>
      </c>
      <c r="K130" s="473">
        <v>0</v>
      </c>
      <c r="L130" s="473">
        <v>0</v>
      </c>
      <c r="M130" s="473">
        <v>0</v>
      </c>
      <c r="N130" s="473">
        <v>0</v>
      </c>
      <c r="O130" s="473">
        <v>0</v>
      </c>
      <c r="P130" s="473">
        <v>0</v>
      </c>
      <c r="Q130" s="473">
        <f t="shared" si="3"/>
        <v>4500</v>
      </c>
      <c r="R130" s="472"/>
    </row>
    <row r="131" spans="1:18" ht="14.45" customHeight="1" x14ac:dyDescent="0.25">
      <c r="A131" s="472">
        <v>241</v>
      </c>
      <c r="B131" s="472" t="str">
        <f t="shared" si="2"/>
        <v>2</v>
      </c>
      <c r="C131" s="472">
        <v>216</v>
      </c>
      <c r="D131" s="472" t="s">
        <v>1819</v>
      </c>
      <c r="E131" s="472">
        <v>216</v>
      </c>
      <c r="F131" s="472" t="s">
        <v>389</v>
      </c>
      <c r="G131" s="473">
        <v>9000</v>
      </c>
      <c r="H131" s="472"/>
      <c r="I131" s="473">
        <v>0</v>
      </c>
      <c r="J131" s="473">
        <v>0</v>
      </c>
      <c r="K131" s="473">
        <v>0</v>
      </c>
      <c r="L131" s="473">
        <v>0</v>
      </c>
      <c r="M131" s="473">
        <v>0</v>
      </c>
      <c r="N131" s="473">
        <v>0</v>
      </c>
      <c r="O131" s="473">
        <v>0</v>
      </c>
      <c r="P131" s="473">
        <v>0</v>
      </c>
      <c r="Q131" s="473">
        <f t="shared" si="3"/>
        <v>9000</v>
      </c>
      <c r="R131" s="472"/>
    </row>
    <row r="132" spans="1:18" ht="14.45" customHeight="1" x14ac:dyDescent="0.25">
      <c r="A132" s="472">
        <v>242</v>
      </c>
      <c r="B132" s="472" t="str">
        <f t="shared" si="2"/>
        <v>2</v>
      </c>
      <c r="C132" s="472">
        <v>217</v>
      </c>
      <c r="D132" s="472" t="s">
        <v>1819</v>
      </c>
      <c r="E132" s="472">
        <v>217</v>
      </c>
      <c r="F132" s="472" t="s">
        <v>390</v>
      </c>
      <c r="G132" s="473">
        <v>10000</v>
      </c>
      <c r="H132" s="472"/>
      <c r="I132" s="473">
        <v>0</v>
      </c>
      <c r="J132" s="473">
        <v>0</v>
      </c>
      <c r="K132" s="473">
        <v>0</v>
      </c>
      <c r="L132" s="473">
        <v>0</v>
      </c>
      <c r="M132" s="473">
        <v>0</v>
      </c>
      <c r="N132" s="473">
        <v>0</v>
      </c>
      <c r="O132" s="473">
        <v>0</v>
      </c>
      <c r="P132" s="473">
        <v>0</v>
      </c>
      <c r="Q132" s="473">
        <f t="shared" si="3"/>
        <v>10000</v>
      </c>
      <c r="R132" s="472"/>
    </row>
    <row r="133" spans="1:18" ht="14.45" customHeight="1" x14ac:dyDescent="0.25">
      <c r="A133" s="472">
        <v>244</v>
      </c>
      <c r="B133" s="472" t="str">
        <f t="shared" si="2"/>
        <v>2</v>
      </c>
      <c r="C133" s="472">
        <v>221</v>
      </c>
      <c r="D133" s="472" t="s">
        <v>1819</v>
      </c>
      <c r="E133" s="472">
        <v>221</v>
      </c>
      <c r="F133" s="472" t="s">
        <v>393</v>
      </c>
      <c r="G133" s="473">
        <v>5000</v>
      </c>
      <c r="H133" s="472"/>
      <c r="I133" s="473">
        <v>0</v>
      </c>
      <c r="J133" s="473">
        <v>0</v>
      </c>
      <c r="K133" s="473">
        <v>0</v>
      </c>
      <c r="L133" s="473">
        <v>0</v>
      </c>
      <c r="M133" s="473">
        <v>0</v>
      </c>
      <c r="N133" s="473">
        <v>0</v>
      </c>
      <c r="O133" s="473">
        <v>0</v>
      </c>
      <c r="P133" s="473">
        <v>0</v>
      </c>
      <c r="Q133" s="473">
        <f t="shared" si="3"/>
        <v>5000</v>
      </c>
      <c r="R133" s="472"/>
    </row>
    <row r="134" spans="1:18" ht="14.45" customHeight="1" x14ac:dyDescent="0.25">
      <c r="A134" s="472">
        <v>246</v>
      </c>
      <c r="B134" s="472" t="str">
        <f t="shared" ref="B134:B197" si="4">MID(C134,1,1)</f>
        <v>2</v>
      </c>
      <c r="C134" s="472">
        <v>242</v>
      </c>
      <c r="D134" s="472" t="s">
        <v>1819</v>
      </c>
      <c r="E134" s="472">
        <v>242</v>
      </c>
      <c r="F134" s="472" t="s">
        <v>408</v>
      </c>
      <c r="G134" s="473">
        <v>20000</v>
      </c>
      <c r="H134" s="472"/>
      <c r="I134" s="473">
        <v>0</v>
      </c>
      <c r="J134" s="473">
        <v>0</v>
      </c>
      <c r="K134" s="473">
        <v>0</v>
      </c>
      <c r="L134" s="473">
        <v>0</v>
      </c>
      <c r="M134" s="473">
        <v>0</v>
      </c>
      <c r="N134" s="473">
        <v>0</v>
      </c>
      <c r="O134" s="473">
        <v>0</v>
      </c>
      <c r="P134" s="473">
        <v>0</v>
      </c>
      <c r="Q134" s="473">
        <f t="shared" ref="Q134:Q197" si="5">SUM(G134:P134)</f>
        <v>20000</v>
      </c>
      <c r="R134" s="472"/>
    </row>
    <row r="135" spans="1:18" ht="14.45" customHeight="1" x14ac:dyDescent="0.25">
      <c r="A135" s="472">
        <v>247</v>
      </c>
      <c r="B135" s="472" t="str">
        <f t="shared" si="4"/>
        <v>2</v>
      </c>
      <c r="C135" s="472">
        <v>243</v>
      </c>
      <c r="D135" s="472" t="s">
        <v>1819</v>
      </c>
      <c r="E135" s="472">
        <v>243</v>
      </c>
      <c r="F135" s="472" t="s">
        <v>409</v>
      </c>
      <c r="G135" s="473">
        <v>1500</v>
      </c>
      <c r="H135" s="472"/>
      <c r="I135" s="473">
        <v>0</v>
      </c>
      <c r="J135" s="473">
        <v>0</v>
      </c>
      <c r="K135" s="473">
        <v>0</v>
      </c>
      <c r="L135" s="473">
        <v>0</v>
      </c>
      <c r="M135" s="473">
        <v>0</v>
      </c>
      <c r="N135" s="473">
        <v>0</v>
      </c>
      <c r="O135" s="473">
        <v>0</v>
      </c>
      <c r="P135" s="473">
        <v>0</v>
      </c>
      <c r="Q135" s="473">
        <f t="shared" si="5"/>
        <v>1500</v>
      </c>
      <c r="R135" s="472"/>
    </row>
    <row r="136" spans="1:18" ht="14.45" customHeight="1" x14ac:dyDescent="0.25">
      <c r="A136" s="472">
        <v>248</v>
      </c>
      <c r="B136" s="472" t="str">
        <f t="shared" si="4"/>
        <v>2</v>
      </c>
      <c r="C136" s="472">
        <v>245</v>
      </c>
      <c r="D136" s="472" t="s">
        <v>1819</v>
      </c>
      <c r="E136" s="472">
        <v>245</v>
      </c>
      <c r="F136" s="472" t="s">
        <v>411</v>
      </c>
      <c r="G136" s="473">
        <v>1000</v>
      </c>
      <c r="H136" s="472"/>
      <c r="I136" s="473">
        <v>0</v>
      </c>
      <c r="J136" s="473">
        <v>0</v>
      </c>
      <c r="K136" s="473">
        <v>0</v>
      </c>
      <c r="L136" s="473">
        <v>0</v>
      </c>
      <c r="M136" s="473">
        <v>0</v>
      </c>
      <c r="N136" s="473">
        <v>0</v>
      </c>
      <c r="O136" s="473">
        <v>0</v>
      </c>
      <c r="P136" s="473">
        <v>0</v>
      </c>
      <c r="Q136" s="473">
        <f t="shared" si="5"/>
        <v>1000</v>
      </c>
      <c r="R136" s="472"/>
    </row>
    <row r="137" spans="1:18" ht="14.45" customHeight="1" x14ac:dyDescent="0.25">
      <c r="A137" s="472">
        <v>249</v>
      </c>
      <c r="B137" s="472" t="str">
        <f t="shared" si="4"/>
        <v>2</v>
      </c>
      <c r="C137" s="472">
        <v>246</v>
      </c>
      <c r="D137" s="472" t="s">
        <v>1819</v>
      </c>
      <c r="E137" s="472">
        <v>246</v>
      </c>
      <c r="F137" s="472" t="s">
        <v>412</v>
      </c>
      <c r="G137" s="473">
        <v>0</v>
      </c>
      <c r="H137" s="472"/>
      <c r="I137" s="473">
        <v>0</v>
      </c>
      <c r="J137" s="473">
        <v>0</v>
      </c>
      <c r="K137" s="473">
        <v>0</v>
      </c>
      <c r="L137" s="473">
        <v>0</v>
      </c>
      <c r="M137" s="473">
        <v>0</v>
      </c>
      <c r="N137" s="473">
        <v>0</v>
      </c>
      <c r="O137" s="473">
        <v>0</v>
      </c>
      <c r="P137" s="473">
        <v>0</v>
      </c>
      <c r="Q137" s="473">
        <f t="shared" si="5"/>
        <v>0</v>
      </c>
      <c r="R137" s="472"/>
    </row>
    <row r="138" spans="1:18" ht="14.45" customHeight="1" x14ac:dyDescent="0.25">
      <c r="A138" s="472">
        <v>250</v>
      </c>
      <c r="B138" s="472" t="str">
        <f t="shared" si="4"/>
        <v>2</v>
      </c>
      <c r="C138" s="472">
        <v>247</v>
      </c>
      <c r="D138" s="472" t="s">
        <v>1819</v>
      </c>
      <c r="E138" s="472">
        <v>247</v>
      </c>
      <c r="F138" s="472" t="s">
        <v>413</v>
      </c>
      <c r="G138" s="473">
        <v>0</v>
      </c>
      <c r="H138" s="472"/>
      <c r="I138" s="473">
        <v>0</v>
      </c>
      <c r="J138" s="473">
        <v>0</v>
      </c>
      <c r="K138" s="473">
        <v>0</v>
      </c>
      <c r="L138" s="473">
        <v>0</v>
      </c>
      <c r="M138" s="473">
        <v>0</v>
      </c>
      <c r="N138" s="473">
        <v>0</v>
      </c>
      <c r="O138" s="473">
        <v>0</v>
      </c>
      <c r="P138" s="473">
        <v>0</v>
      </c>
      <c r="Q138" s="473">
        <f t="shared" si="5"/>
        <v>0</v>
      </c>
      <c r="R138" s="472"/>
    </row>
    <row r="139" spans="1:18" ht="14.45" customHeight="1" x14ac:dyDescent="0.25">
      <c r="A139" s="472">
        <v>251</v>
      </c>
      <c r="B139" s="472" t="str">
        <f t="shared" si="4"/>
        <v>2</v>
      </c>
      <c r="C139" s="472">
        <v>248</v>
      </c>
      <c r="D139" s="472" t="s">
        <v>1819</v>
      </c>
      <c r="E139" s="472">
        <v>248</v>
      </c>
      <c r="F139" s="472" t="s">
        <v>414</v>
      </c>
      <c r="G139" s="473">
        <v>0</v>
      </c>
      <c r="H139" s="472"/>
      <c r="I139" s="473">
        <v>0</v>
      </c>
      <c r="J139" s="473">
        <v>0</v>
      </c>
      <c r="K139" s="473">
        <v>0</v>
      </c>
      <c r="L139" s="473">
        <v>0</v>
      </c>
      <c r="M139" s="473">
        <v>0</v>
      </c>
      <c r="N139" s="473">
        <v>0</v>
      </c>
      <c r="O139" s="473">
        <v>0</v>
      </c>
      <c r="P139" s="473">
        <v>0</v>
      </c>
      <c r="Q139" s="473">
        <f t="shared" si="5"/>
        <v>0</v>
      </c>
      <c r="R139" s="472"/>
    </row>
    <row r="140" spans="1:18" ht="14.45" customHeight="1" x14ac:dyDescent="0.25">
      <c r="A140" s="472">
        <v>252</v>
      </c>
      <c r="B140" s="472" t="str">
        <f t="shared" si="4"/>
        <v>2</v>
      </c>
      <c r="C140" s="472">
        <v>249</v>
      </c>
      <c r="D140" s="472" t="s">
        <v>1819</v>
      </c>
      <c r="E140" s="472">
        <v>249</v>
      </c>
      <c r="F140" s="472" t="s">
        <v>415</v>
      </c>
      <c r="G140" s="473">
        <v>0</v>
      </c>
      <c r="H140" s="472"/>
      <c r="I140" s="473">
        <v>0</v>
      </c>
      <c r="J140" s="473">
        <v>0</v>
      </c>
      <c r="K140" s="473">
        <v>0</v>
      </c>
      <c r="L140" s="473">
        <v>0</v>
      </c>
      <c r="M140" s="473">
        <v>0</v>
      </c>
      <c r="N140" s="473">
        <v>0</v>
      </c>
      <c r="O140" s="473">
        <v>0</v>
      </c>
      <c r="P140" s="473">
        <v>0</v>
      </c>
      <c r="Q140" s="473">
        <f t="shared" si="5"/>
        <v>0</v>
      </c>
      <c r="R140" s="472"/>
    </row>
    <row r="141" spans="1:18" ht="14.45" customHeight="1" x14ac:dyDescent="0.25">
      <c r="A141" s="472">
        <v>254</v>
      </c>
      <c r="B141" s="472" t="str">
        <f t="shared" si="4"/>
        <v>2</v>
      </c>
      <c r="C141" s="472">
        <v>261</v>
      </c>
      <c r="D141" s="472" t="s">
        <v>1819</v>
      </c>
      <c r="E141" s="472">
        <v>261</v>
      </c>
      <c r="F141" s="472" t="s">
        <v>425</v>
      </c>
      <c r="G141" s="473">
        <v>20000</v>
      </c>
      <c r="H141" s="472"/>
      <c r="I141" s="473">
        <v>0</v>
      </c>
      <c r="J141" s="473">
        <v>0</v>
      </c>
      <c r="K141" s="473">
        <v>0</v>
      </c>
      <c r="L141" s="473">
        <v>0</v>
      </c>
      <c r="M141" s="473">
        <v>0</v>
      </c>
      <c r="N141" s="473">
        <v>0</v>
      </c>
      <c r="O141" s="473">
        <v>0</v>
      </c>
      <c r="P141" s="473">
        <v>0</v>
      </c>
      <c r="Q141" s="473">
        <f t="shared" si="5"/>
        <v>20000</v>
      </c>
      <c r="R141" s="472"/>
    </row>
    <row r="142" spans="1:18" ht="14.45" customHeight="1" x14ac:dyDescent="0.25">
      <c r="A142" s="472">
        <v>256</v>
      </c>
      <c r="B142" s="472" t="str">
        <f t="shared" si="4"/>
        <v>2</v>
      </c>
      <c r="C142" s="472">
        <v>271</v>
      </c>
      <c r="D142" s="472" t="s">
        <v>1819</v>
      </c>
      <c r="E142" s="472">
        <v>271</v>
      </c>
      <c r="F142" s="472" t="s">
        <v>428</v>
      </c>
      <c r="G142" s="473">
        <v>0</v>
      </c>
      <c r="H142" s="472"/>
      <c r="I142" s="473">
        <v>0</v>
      </c>
      <c r="J142" s="473">
        <v>0</v>
      </c>
      <c r="K142" s="473">
        <v>0</v>
      </c>
      <c r="L142" s="473">
        <v>0</v>
      </c>
      <c r="M142" s="473">
        <v>0</v>
      </c>
      <c r="N142" s="473">
        <v>0</v>
      </c>
      <c r="O142" s="473">
        <v>0</v>
      </c>
      <c r="P142" s="473">
        <v>0</v>
      </c>
      <c r="Q142" s="473">
        <f t="shared" si="5"/>
        <v>0</v>
      </c>
      <c r="R142" s="472"/>
    </row>
    <row r="143" spans="1:18" ht="14.45" customHeight="1" x14ac:dyDescent="0.25">
      <c r="A143" s="472">
        <v>257</v>
      </c>
      <c r="B143" s="472" t="str">
        <f t="shared" si="4"/>
        <v>2</v>
      </c>
      <c r="C143" s="472">
        <v>274</v>
      </c>
      <c r="D143" s="472" t="s">
        <v>1819</v>
      </c>
      <c r="E143" s="472">
        <v>274</v>
      </c>
      <c r="F143" s="472" t="s">
        <v>431</v>
      </c>
      <c r="G143" s="473">
        <v>20000</v>
      </c>
      <c r="H143" s="472"/>
      <c r="I143" s="473">
        <v>0</v>
      </c>
      <c r="J143" s="473">
        <v>0</v>
      </c>
      <c r="K143" s="473">
        <v>0</v>
      </c>
      <c r="L143" s="473">
        <v>0</v>
      </c>
      <c r="M143" s="473">
        <v>0</v>
      </c>
      <c r="N143" s="473">
        <v>0</v>
      </c>
      <c r="O143" s="473">
        <v>0</v>
      </c>
      <c r="P143" s="473">
        <v>0</v>
      </c>
      <c r="Q143" s="473">
        <f t="shared" si="5"/>
        <v>20000</v>
      </c>
      <c r="R143" s="472"/>
    </row>
    <row r="144" spans="1:18" ht="14.45" customHeight="1" x14ac:dyDescent="0.25">
      <c r="A144" s="472">
        <v>258</v>
      </c>
      <c r="B144" s="472" t="str">
        <f t="shared" si="4"/>
        <v>2</v>
      </c>
      <c r="C144" s="472">
        <v>275</v>
      </c>
      <c r="D144" s="472" t="s">
        <v>1819</v>
      </c>
      <c r="E144" s="472">
        <v>275</v>
      </c>
      <c r="F144" s="472" t="s">
        <v>432</v>
      </c>
      <c r="G144" s="473">
        <v>5000</v>
      </c>
      <c r="H144" s="472"/>
      <c r="I144" s="473">
        <v>0</v>
      </c>
      <c r="J144" s="473">
        <v>0</v>
      </c>
      <c r="K144" s="473">
        <v>0</v>
      </c>
      <c r="L144" s="473">
        <v>0</v>
      </c>
      <c r="M144" s="473">
        <v>0</v>
      </c>
      <c r="N144" s="473">
        <v>0</v>
      </c>
      <c r="O144" s="473">
        <v>0</v>
      </c>
      <c r="P144" s="473">
        <v>0</v>
      </c>
      <c r="Q144" s="473">
        <f t="shared" si="5"/>
        <v>5000</v>
      </c>
      <c r="R144" s="472"/>
    </row>
    <row r="145" spans="1:18" ht="14.45" customHeight="1" x14ac:dyDescent="0.25">
      <c r="A145" s="472">
        <v>260</v>
      </c>
      <c r="B145" s="472" t="str">
        <f t="shared" si="4"/>
        <v>2</v>
      </c>
      <c r="C145" s="472">
        <v>292</v>
      </c>
      <c r="D145" s="472" t="s">
        <v>1819</v>
      </c>
      <c r="E145" s="472">
        <v>292</v>
      </c>
      <c r="F145" s="472" t="s">
        <v>439</v>
      </c>
      <c r="G145" s="473">
        <v>0</v>
      </c>
      <c r="H145" s="472"/>
      <c r="I145" s="473">
        <v>0</v>
      </c>
      <c r="J145" s="473">
        <v>0</v>
      </c>
      <c r="K145" s="473">
        <v>0</v>
      </c>
      <c r="L145" s="473">
        <v>0</v>
      </c>
      <c r="M145" s="473">
        <v>0</v>
      </c>
      <c r="N145" s="473">
        <v>0</v>
      </c>
      <c r="O145" s="473">
        <v>0</v>
      </c>
      <c r="P145" s="473">
        <v>0</v>
      </c>
      <c r="Q145" s="473">
        <f t="shared" si="5"/>
        <v>0</v>
      </c>
      <c r="R145" s="472"/>
    </row>
    <row r="146" spans="1:18" ht="14.45" customHeight="1" x14ac:dyDescent="0.25">
      <c r="A146" s="472">
        <v>261</v>
      </c>
      <c r="B146" s="472" t="str">
        <f t="shared" si="4"/>
        <v>2</v>
      </c>
      <c r="C146" s="472">
        <v>293</v>
      </c>
      <c r="D146" s="472" t="s">
        <v>1819</v>
      </c>
      <c r="E146" s="472">
        <v>293</v>
      </c>
      <c r="F146" s="472" t="s">
        <v>440</v>
      </c>
      <c r="G146" s="473">
        <v>0</v>
      </c>
      <c r="H146" s="472"/>
      <c r="I146" s="473">
        <v>0</v>
      </c>
      <c r="J146" s="473">
        <v>0</v>
      </c>
      <c r="K146" s="473">
        <v>0</v>
      </c>
      <c r="L146" s="473">
        <v>0</v>
      </c>
      <c r="M146" s="473">
        <v>0</v>
      </c>
      <c r="N146" s="473">
        <v>0</v>
      </c>
      <c r="O146" s="473">
        <v>0</v>
      </c>
      <c r="P146" s="473">
        <v>0</v>
      </c>
      <c r="Q146" s="473">
        <f t="shared" si="5"/>
        <v>0</v>
      </c>
      <c r="R146" s="472"/>
    </row>
    <row r="147" spans="1:18" ht="14.45" customHeight="1" x14ac:dyDescent="0.25">
      <c r="A147" s="472">
        <v>262</v>
      </c>
      <c r="B147" s="472" t="str">
        <f t="shared" si="4"/>
        <v>2</v>
      </c>
      <c r="C147" s="472">
        <v>296</v>
      </c>
      <c r="D147" s="472" t="s">
        <v>1819</v>
      </c>
      <c r="E147" s="472">
        <v>296</v>
      </c>
      <c r="F147" s="472" t="s">
        <v>443</v>
      </c>
      <c r="G147" s="473">
        <v>12000</v>
      </c>
      <c r="H147" s="472"/>
      <c r="I147" s="473">
        <v>0</v>
      </c>
      <c r="J147" s="473">
        <v>0</v>
      </c>
      <c r="K147" s="473">
        <v>0</v>
      </c>
      <c r="L147" s="473">
        <v>0</v>
      </c>
      <c r="M147" s="473">
        <v>0</v>
      </c>
      <c r="N147" s="473">
        <v>0</v>
      </c>
      <c r="O147" s="473">
        <v>0</v>
      </c>
      <c r="P147" s="473">
        <v>0</v>
      </c>
      <c r="Q147" s="473">
        <f t="shared" si="5"/>
        <v>12000</v>
      </c>
      <c r="R147" s="472"/>
    </row>
    <row r="148" spans="1:18" ht="14.45" customHeight="1" x14ac:dyDescent="0.25">
      <c r="A148" s="472">
        <v>264</v>
      </c>
      <c r="B148" s="472" t="str">
        <f t="shared" si="4"/>
        <v>3</v>
      </c>
      <c r="C148" s="472">
        <v>311</v>
      </c>
      <c r="D148" s="472" t="s">
        <v>1819</v>
      </c>
      <c r="E148" s="472">
        <v>311</v>
      </c>
      <c r="F148" s="472" t="s">
        <v>448</v>
      </c>
      <c r="G148" s="473">
        <v>0</v>
      </c>
      <c r="H148" s="472"/>
      <c r="I148" s="473">
        <v>0</v>
      </c>
      <c r="J148" s="473">
        <v>0</v>
      </c>
      <c r="K148" s="473">
        <v>0</v>
      </c>
      <c r="L148" s="473">
        <v>0</v>
      </c>
      <c r="M148" s="473">
        <v>0</v>
      </c>
      <c r="N148" s="473">
        <v>0</v>
      </c>
      <c r="O148" s="473">
        <v>0</v>
      </c>
      <c r="P148" s="473">
        <v>0</v>
      </c>
      <c r="Q148" s="473">
        <f t="shared" si="5"/>
        <v>0</v>
      </c>
      <c r="R148" s="472"/>
    </row>
    <row r="149" spans="1:18" ht="14.45" customHeight="1" x14ac:dyDescent="0.25">
      <c r="A149" s="472">
        <v>265</v>
      </c>
      <c r="B149" s="472" t="str">
        <f t="shared" si="4"/>
        <v>3</v>
      </c>
      <c r="C149" s="472">
        <v>313</v>
      </c>
      <c r="D149" s="472" t="s">
        <v>1819</v>
      </c>
      <c r="E149" s="472">
        <v>313</v>
      </c>
      <c r="F149" s="472" t="s">
        <v>450</v>
      </c>
      <c r="G149" s="473">
        <v>6000</v>
      </c>
      <c r="H149" s="472"/>
      <c r="I149" s="473">
        <v>0</v>
      </c>
      <c r="J149" s="473">
        <v>0</v>
      </c>
      <c r="K149" s="473">
        <v>0</v>
      </c>
      <c r="L149" s="473">
        <v>0</v>
      </c>
      <c r="M149" s="473">
        <v>0</v>
      </c>
      <c r="N149" s="473">
        <v>0</v>
      </c>
      <c r="O149" s="473">
        <v>0</v>
      </c>
      <c r="P149" s="473">
        <v>0</v>
      </c>
      <c r="Q149" s="473">
        <f t="shared" si="5"/>
        <v>6000</v>
      </c>
      <c r="R149" s="472"/>
    </row>
    <row r="150" spans="1:18" ht="14.45" customHeight="1" x14ac:dyDescent="0.25">
      <c r="A150" s="472">
        <v>267</v>
      </c>
      <c r="B150" s="472" t="str">
        <f t="shared" si="4"/>
        <v>3</v>
      </c>
      <c r="C150" s="472">
        <v>331</v>
      </c>
      <c r="D150" s="472" t="s">
        <v>1819</v>
      </c>
      <c r="E150" s="472">
        <v>331</v>
      </c>
      <c r="F150" s="472" t="s">
        <v>468</v>
      </c>
      <c r="G150" s="473">
        <v>0</v>
      </c>
      <c r="H150" s="472"/>
      <c r="I150" s="473">
        <v>0</v>
      </c>
      <c r="J150" s="473">
        <v>0</v>
      </c>
      <c r="K150" s="473">
        <v>0</v>
      </c>
      <c r="L150" s="473">
        <v>0</v>
      </c>
      <c r="M150" s="473">
        <v>0</v>
      </c>
      <c r="N150" s="473">
        <v>0</v>
      </c>
      <c r="O150" s="473">
        <v>0</v>
      </c>
      <c r="P150" s="473">
        <v>0</v>
      </c>
      <c r="Q150" s="473">
        <f t="shared" si="5"/>
        <v>0</v>
      </c>
      <c r="R150" s="472"/>
    </row>
    <row r="151" spans="1:18" ht="14.45" customHeight="1" x14ac:dyDescent="0.25">
      <c r="A151" s="472">
        <v>268</v>
      </c>
      <c r="B151" s="472" t="str">
        <f t="shared" si="4"/>
        <v>3</v>
      </c>
      <c r="C151" s="472">
        <v>332</v>
      </c>
      <c r="D151" s="472" t="s">
        <v>1819</v>
      </c>
      <c r="E151" s="472">
        <v>332</v>
      </c>
      <c r="F151" s="472" t="s">
        <v>469</v>
      </c>
      <c r="G151" s="473">
        <v>0</v>
      </c>
      <c r="H151" s="472"/>
      <c r="I151" s="473">
        <v>0</v>
      </c>
      <c r="J151" s="473">
        <v>0</v>
      </c>
      <c r="K151" s="473">
        <v>0</v>
      </c>
      <c r="L151" s="473">
        <v>0</v>
      </c>
      <c r="M151" s="473">
        <v>0</v>
      </c>
      <c r="N151" s="473">
        <v>0</v>
      </c>
      <c r="O151" s="473">
        <v>0</v>
      </c>
      <c r="P151" s="473">
        <v>0</v>
      </c>
      <c r="Q151" s="473">
        <f t="shared" si="5"/>
        <v>0</v>
      </c>
      <c r="R151" s="472"/>
    </row>
    <row r="152" spans="1:18" ht="14.45" customHeight="1" x14ac:dyDescent="0.25">
      <c r="A152" s="472">
        <v>269</v>
      </c>
      <c r="B152" s="472" t="str">
        <f t="shared" si="4"/>
        <v>3</v>
      </c>
      <c r="C152" s="472">
        <v>334</v>
      </c>
      <c r="D152" s="472" t="s">
        <v>1819</v>
      </c>
      <c r="E152" s="472">
        <v>334</v>
      </c>
      <c r="F152" s="472" t="s">
        <v>471</v>
      </c>
      <c r="G152" s="473">
        <v>0</v>
      </c>
      <c r="H152" s="472"/>
      <c r="I152" s="473">
        <v>0</v>
      </c>
      <c r="J152" s="473">
        <v>0</v>
      </c>
      <c r="K152" s="473">
        <v>0</v>
      </c>
      <c r="L152" s="473">
        <v>0</v>
      </c>
      <c r="M152" s="473">
        <v>0</v>
      </c>
      <c r="N152" s="473">
        <v>0</v>
      </c>
      <c r="O152" s="473">
        <v>0</v>
      </c>
      <c r="P152" s="473">
        <v>0</v>
      </c>
      <c r="Q152" s="473">
        <f t="shared" si="5"/>
        <v>0</v>
      </c>
      <c r="R152" s="472"/>
    </row>
    <row r="153" spans="1:18" ht="14.45" customHeight="1" x14ac:dyDescent="0.25">
      <c r="A153" s="472">
        <v>270</v>
      </c>
      <c r="B153" s="472" t="str">
        <f t="shared" si="4"/>
        <v>3</v>
      </c>
      <c r="C153" s="472">
        <v>336</v>
      </c>
      <c r="D153" s="472" t="s">
        <v>1819</v>
      </c>
      <c r="E153" s="472">
        <v>336</v>
      </c>
      <c r="F153" s="472" t="s">
        <v>473</v>
      </c>
      <c r="G153" s="473">
        <v>0</v>
      </c>
      <c r="H153" s="472"/>
      <c r="I153" s="473">
        <v>0</v>
      </c>
      <c r="J153" s="473">
        <v>0</v>
      </c>
      <c r="K153" s="473">
        <v>0</v>
      </c>
      <c r="L153" s="473">
        <v>0</v>
      </c>
      <c r="M153" s="473">
        <v>0</v>
      </c>
      <c r="N153" s="473">
        <v>0</v>
      </c>
      <c r="O153" s="473">
        <v>0</v>
      </c>
      <c r="P153" s="473">
        <v>0</v>
      </c>
      <c r="Q153" s="473">
        <f t="shared" si="5"/>
        <v>0</v>
      </c>
      <c r="R153" s="472"/>
    </row>
    <row r="154" spans="1:18" ht="14.45" customHeight="1" x14ac:dyDescent="0.25">
      <c r="A154" s="472">
        <v>271</v>
      </c>
      <c r="B154" s="472" t="str">
        <f t="shared" si="4"/>
        <v>3</v>
      </c>
      <c r="C154" s="472">
        <v>338</v>
      </c>
      <c r="D154" s="472" t="s">
        <v>1819</v>
      </c>
      <c r="E154" s="472">
        <v>338</v>
      </c>
      <c r="F154" s="472" t="s">
        <v>475</v>
      </c>
      <c r="G154" s="473">
        <v>0</v>
      </c>
      <c r="H154" s="472"/>
      <c r="I154" s="473">
        <v>0</v>
      </c>
      <c r="J154" s="473">
        <v>0</v>
      </c>
      <c r="K154" s="473">
        <v>0</v>
      </c>
      <c r="L154" s="473">
        <v>0</v>
      </c>
      <c r="M154" s="473">
        <v>0</v>
      </c>
      <c r="N154" s="473">
        <v>0</v>
      </c>
      <c r="O154" s="473">
        <v>0</v>
      </c>
      <c r="P154" s="473">
        <v>0</v>
      </c>
      <c r="Q154" s="473">
        <f t="shared" si="5"/>
        <v>0</v>
      </c>
      <c r="R154" s="472"/>
    </row>
    <row r="155" spans="1:18" ht="14.45" customHeight="1" x14ac:dyDescent="0.25">
      <c r="A155" s="472">
        <v>273</v>
      </c>
      <c r="B155" s="472" t="str">
        <f t="shared" si="4"/>
        <v>3</v>
      </c>
      <c r="C155" s="472">
        <v>351</v>
      </c>
      <c r="D155" s="472" t="s">
        <v>1819</v>
      </c>
      <c r="E155" s="472">
        <v>351</v>
      </c>
      <c r="F155" s="472" t="s">
        <v>488</v>
      </c>
      <c r="G155" s="473">
        <v>15000</v>
      </c>
      <c r="H155" s="472"/>
      <c r="I155" s="473">
        <v>0</v>
      </c>
      <c r="J155" s="473">
        <v>0</v>
      </c>
      <c r="K155" s="473">
        <v>0</v>
      </c>
      <c r="L155" s="473">
        <v>0</v>
      </c>
      <c r="M155" s="473">
        <v>0</v>
      </c>
      <c r="N155" s="473">
        <v>0</v>
      </c>
      <c r="O155" s="473">
        <v>0</v>
      </c>
      <c r="P155" s="473">
        <v>0</v>
      </c>
      <c r="Q155" s="473">
        <f t="shared" si="5"/>
        <v>15000</v>
      </c>
      <c r="R155" s="472"/>
    </row>
    <row r="156" spans="1:18" ht="14.45" customHeight="1" x14ac:dyDescent="0.25">
      <c r="A156" s="472">
        <v>274</v>
      </c>
      <c r="B156" s="472" t="str">
        <f t="shared" si="4"/>
        <v>3</v>
      </c>
      <c r="C156" s="472">
        <v>352</v>
      </c>
      <c r="D156" s="472" t="s">
        <v>1819</v>
      </c>
      <c r="E156" s="472">
        <v>352</v>
      </c>
      <c r="F156" s="472" t="s">
        <v>489</v>
      </c>
      <c r="G156" s="473">
        <v>5000</v>
      </c>
      <c r="H156" s="472"/>
      <c r="I156" s="473">
        <v>0</v>
      </c>
      <c r="J156" s="473">
        <v>0</v>
      </c>
      <c r="K156" s="473">
        <v>0</v>
      </c>
      <c r="L156" s="473">
        <v>0</v>
      </c>
      <c r="M156" s="473">
        <v>0</v>
      </c>
      <c r="N156" s="473">
        <v>0</v>
      </c>
      <c r="O156" s="473">
        <v>0</v>
      </c>
      <c r="P156" s="473">
        <v>0</v>
      </c>
      <c r="Q156" s="473">
        <f t="shared" si="5"/>
        <v>5000</v>
      </c>
      <c r="R156" s="472"/>
    </row>
    <row r="157" spans="1:18" ht="14.45" customHeight="1" x14ac:dyDescent="0.25">
      <c r="A157" s="472">
        <v>275</v>
      </c>
      <c r="B157" s="472" t="str">
        <f t="shared" si="4"/>
        <v>3</v>
      </c>
      <c r="C157" s="472">
        <v>353</v>
      </c>
      <c r="D157" s="472" t="s">
        <v>1819</v>
      </c>
      <c r="E157" s="472">
        <v>353</v>
      </c>
      <c r="F157" s="472" t="s">
        <v>490</v>
      </c>
      <c r="G157" s="473">
        <v>3000</v>
      </c>
      <c r="H157" s="472"/>
      <c r="I157" s="473">
        <v>0</v>
      </c>
      <c r="J157" s="473">
        <v>0</v>
      </c>
      <c r="K157" s="473">
        <v>0</v>
      </c>
      <c r="L157" s="473">
        <v>0</v>
      </c>
      <c r="M157" s="473">
        <v>0</v>
      </c>
      <c r="N157" s="473">
        <v>0</v>
      </c>
      <c r="O157" s="473">
        <v>0</v>
      </c>
      <c r="P157" s="473">
        <v>0</v>
      </c>
      <c r="Q157" s="473">
        <f t="shared" si="5"/>
        <v>3000</v>
      </c>
      <c r="R157" s="472"/>
    </row>
    <row r="158" spans="1:18" ht="14.45" customHeight="1" x14ac:dyDescent="0.25">
      <c r="A158" s="472">
        <v>276</v>
      </c>
      <c r="B158" s="472" t="str">
        <f t="shared" si="4"/>
        <v>3</v>
      </c>
      <c r="C158" s="472">
        <v>355</v>
      </c>
      <c r="D158" s="472" t="s">
        <v>1819</v>
      </c>
      <c r="E158" s="472">
        <v>355</v>
      </c>
      <c r="F158" s="472" t="s">
        <v>492</v>
      </c>
      <c r="G158" s="473">
        <v>15000</v>
      </c>
      <c r="H158" s="472"/>
      <c r="I158" s="473">
        <v>0</v>
      </c>
      <c r="J158" s="473">
        <v>0</v>
      </c>
      <c r="K158" s="473">
        <v>0</v>
      </c>
      <c r="L158" s="473">
        <v>0</v>
      </c>
      <c r="M158" s="473">
        <v>0</v>
      </c>
      <c r="N158" s="473">
        <v>0</v>
      </c>
      <c r="O158" s="473">
        <v>0</v>
      </c>
      <c r="P158" s="473">
        <v>0</v>
      </c>
      <c r="Q158" s="473">
        <f t="shared" si="5"/>
        <v>15000</v>
      </c>
      <c r="R158" s="472"/>
    </row>
    <row r="159" spans="1:18" ht="14.45" customHeight="1" x14ac:dyDescent="0.25">
      <c r="A159" s="472">
        <v>277</v>
      </c>
      <c r="B159" s="472" t="str">
        <f t="shared" si="4"/>
        <v>3</v>
      </c>
      <c r="C159" s="472">
        <v>359</v>
      </c>
      <c r="D159" s="472" t="s">
        <v>1819</v>
      </c>
      <c r="E159" s="472">
        <v>359</v>
      </c>
      <c r="F159" s="472" t="s">
        <v>496</v>
      </c>
      <c r="G159" s="473">
        <v>0</v>
      </c>
      <c r="H159" s="472"/>
      <c r="I159" s="473">
        <v>0</v>
      </c>
      <c r="J159" s="473">
        <v>0</v>
      </c>
      <c r="K159" s="473">
        <v>0</v>
      </c>
      <c r="L159" s="473">
        <v>0</v>
      </c>
      <c r="M159" s="473">
        <v>0</v>
      </c>
      <c r="N159" s="473">
        <v>0</v>
      </c>
      <c r="O159" s="473">
        <v>0</v>
      </c>
      <c r="P159" s="473">
        <v>0</v>
      </c>
      <c r="Q159" s="473">
        <f t="shared" si="5"/>
        <v>0</v>
      </c>
      <c r="R159" s="472"/>
    </row>
    <row r="160" spans="1:18" ht="14.45" customHeight="1" x14ac:dyDescent="0.25">
      <c r="A160" s="472">
        <v>279</v>
      </c>
      <c r="B160" s="472" t="str">
        <f t="shared" si="4"/>
        <v>3</v>
      </c>
      <c r="C160" s="472">
        <v>361</v>
      </c>
      <c r="D160" s="472" t="s">
        <v>1819</v>
      </c>
      <c r="E160" s="472">
        <v>361</v>
      </c>
      <c r="F160" s="472" t="s">
        <v>498</v>
      </c>
      <c r="G160" s="473">
        <v>20000</v>
      </c>
      <c r="H160" s="472"/>
      <c r="I160" s="473">
        <v>0</v>
      </c>
      <c r="J160" s="473">
        <v>0</v>
      </c>
      <c r="K160" s="473">
        <v>0</v>
      </c>
      <c r="L160" s="473">
        <v>0</v>
      </c>
      <c r="M160" s="473">
        <v>0</v>
      </c>
      <c r="N160" s="473">
        <v>0</v>
      </c>
      <c r="O160" s="473">
        <v>0</v>
      </c>
      <c r="P160" s="473">
        <v>0</v>
      </c>
      <c r="Q160" s="473">
        <f t="shared" si="5"/>
        <v>20000</v>
      </c>
      <c r="R160" s="472"/>
    </row>
    <row r="161" spans="1:18" ht="14.45" customHeight="1" x14ac:dyDescent="0.25">
      <c r="A161" s="472">
        <v>280</v>
      </c>
      <c r="B161" s="472" t="str">
        <f t="shared" si="4"/>
        <v>3</v>
      </c>
      <c r="C161" s="472">
        <v>364</v>
      </c>
      <c r="D161" s="472" t="s">
        <v>1819</v>
      </c>
      <c r="E161" s="472">
        <v>364</v>
      </c>
      <c r="F161" s="472" t="s">
        <v>501</v>
      </c>
      <c r="G161" s="473">
        <v>0</v>
      </c>
      <c r="H161" s="472"/>
      <c r="I161" s="473">
        <v>0</v>
      </c>
      <c r="J161" s="473">
        <v>0</v>
      </c>
      <c r="K161" s="473">
        <v>0</v>
      </c>
      <c r="L161" s="473">
        <v>0</v>
      </c>
      <c r="M161" s="473">
        <v>0</v>
      </c>
      <c r="N161" s="473">
        <v>0</v>
      </c>
      <c r="O161" s="473">
        <v>0</v>
      </c>
      <c r="P161" s="473">
        <v>0</v>
      </c>
      <c r="Q161" s="473">
        <f t="shared" si="5"/>
        <v>0</v>
      </c>
      <c r="R161" s="472"/>
    </row>
    <row r="162" spans="1:18" ht="14.45" customHeight="1" x14ac:dyDescent="0.25">
      <c r="A162" s="472">
        <v>281</v>
      </c>
      <c r="B162" s="472" t="str">
        <f t="shared" si="4"/>
        <v>3</v>
      </c>
      <c r="C162" s="472">
        <v>369</v>
      </c>
      <c r="D162" s="472" t="s">
        <v>1819</v>
      </c>
      <c r="E162" s="472">
        <v>369</v>
      </c>
      <c r="F162" s="472" t="s">
        <v>504</v>
      </c>
      <c r="G162" s="473">
        <v>0</v>
      </c>
      <c r="H162" s="472"/>
      <c r="I162" s="473">
        <v>0</v>
      </c>
      <c r="J162" s="473">
        <v>0</v>
      </c>
      <c r="K162" s="473">
        <v>0</v>
      </c>
      <c r="L162" s="473">
        <v>0</v>
      </c>
      <c r="M162" s="473">
        <v>0</v>
      </c>
      <c r="N162" s="473">
        <v>0</v>
      </c>
      <c r="O162" s="473">
        <v>0</v>
      </c>
      <c r="P162" s="473">
        <v>0</v>
      </c>
      <c r="Q162" s="473">
        <f t="shared" si="5"/>
        <v>0</v>
      </c>
      <c r="R162" s="472"/>
    </row>
    <row r="163" spans="1:18" ht="14.45" customHeight="1" x14ac:dyDescent="0.25">
      <c r="A163" s="472">
        <v>283</v>
      </c>
      <c r="B163" s="472" t="str">
        <f t="shared" si="4"/>
        <v>3</v>
      </c>
      <c r="C163" s="472">
        <v>372</v>
      </c>
      <c r="D163" s="472" t="s">
        <v>1819</v>
      </c>
      <c r="E163" s="472">
        <v>372</v>
      </c>
      <c r="F163" s="472" t="s">
        <v>507</v>
      </c>
      <c r="G163" s="473">
        <v>0</v>
      </c>
      <c r="H163" s="472"/>
      <c r="I163" s="473">
        <v>0</v>
      </c>
      <c r="J163" s="473">
        <v>0</v>
      </c>
      <c r="K163" s="473">
        <v>0</v>
      </c>
      <c r="L163" s="473">
        <v>0</v>
      </c>
      <c r="M163" s="473">
        <v>0</v>
      </c>
      <c r="N163" s="473">
        <v>0</v>
      </c>
      <c r="O163" s="473">
        <v>0</v>
      </c>
      <c r="P163" s="473">
        <v>0</v>
      </c>
      <c r="Q163" s="473">
        <f t="shared" si="5"/>
        <v>0</v>
      </c>
      <c r="R163" s="472"/>
    </row>
    <row r="164" spans="1:18" ht="14.45" customHeight="1" x14ac:dyDescent="0.25">
      <c r="A164" s="472">
        <v>284</v>
      </c>
      <c r="B164" s="472" t="str">
        <f t="shared" si="4"/>
        <v>3</v>
      </c>
      <c r="C164" s="472">
        <v>375</v>
      </c>
      <c r="D164" s="472" t="s">
        <v>1819</v>
      </c>
      <c r="E164" s="472">
        <v>375</v>
      </c>
      <c r="F164" s="472" t="s">
        <v>510</v>
      </c>
      <c r="G164" s="473">
        <v>20000</v>
      </c>
      <c r="H164" s="472"/>
      <c r="I164" s="473">
        <v>0</v>
      </c>
      <c r="J164" s="473">
        <v>0</v>
      </c>
      <c r="K164" s="473">
        <v>0</v>
      </c>
      <c r="L164" s="473">
        <v>0</v>
      </c>
      <c r="M164" s="473">
        <v>0</v>
      </c>
      <c r="N164" s="473">
        <v>0</v>
      </c>
      <c r="O164" s="473">
        <v>0</v>
      </c>
      <c r="P164" s="473">
        <v>0</v>
      </c>
      <c r="Q164" s="473">
        <f t="shared" si="5"/>
        <v>20000</v>
      </c>
      <c r="R164" s="472"/>
    </row>
    <row r="165" spans="1:18" ht="14.45" customHeight="1" x14ac:dyDescent="0.25">
      <c r="A165" s="472">
        <v>285</v>
      </c>
      <c r="B165" s="472" t="str">
        <f t="shared" si="4"/>
        <v>3</v>
      </c>
      <c r="C165" s="472">
        <v>378</v>
      </c>
      <c r="D165" s="472" t="s">
        <v>1819</v>
      </c>
      <c r="E165" s="472">
        <v>378</v>
      </c>
      <c r="F165" s="472" t="s">
        <v>513</v>
      </c>
      <c r="G165" s="473">
        <v>0</v>
      </c>
      <c r="H165" s="472"/>
      <c r="I165" s="473">
        <v>0</v>
      </c>
      <c r="J165" s="473">
        <v>0</v>
      </c>
      <c r="K165" s="473">
        <v>0</v>
      </c>
      <c r="L165" s="473">
        <v>0</v>
      </c>
      <c r="M165" s="473">
        <v>0</v>
      </c>
      <c r="N165" s="473">
        <v>0</v>
      </c>
      <c r="O165" s="473">
        <v>0</v>
      </c>
      <c r="P165" s="473">
        <v>0</v>
      </c>
      <c r="Q165" s="473">
        <f t="shared" si="5"/>
        <v>0</v>
      </c>
      <c r="R165" s="472"/>
    </row>
    <row r="166" spans="1:18" ht="14.45" customHeight="1" x14ac:dyDescent="0.25">
      <c r="A166" s="472">
        <v>286</v>
      </c>
      <c r="B166" s="472" t="str">
        <f t="shared" si="4"/>
        <v>3</v>
      </c>
      <c r="C166" s="472">
        <v>379</v>
      </c>
      <c r="D166" s="472" t="s">
        <v>1819</v>
      </c>
      <c r="E166" s="472">
        <v>379</v>
      </c>
      <c r="F166" s="472" t="s">
        <v>514</v>
      </c>
      <c r="G166" s="473">
        <v>5000</v>
      </c>
      <c r="H166" s="472"/>
      <c r="I166" s="473">
        <v>0</v>
      </c>
      <c r="J166" s="473">
        <v>0</v>
      </c>
      <c r="K166" s="473">
        <v>0</v>
      </c>
      <c r="L166" s="473">
        <v>0</v>
      </c>
      <c r="M166" s="473">
        <v>0</v>
      </c>
      <c r="N166" s="473">
        <v>0</v>
      </c>
      <c r="O166" s="473">
        <v>0</v>
      </c>
      <c r="P166" s="473">
        <v>0</v>
      </c>
      <c r="Q166" s="473">
        <f t="shared" si="5"/>
        <v>5000</v>
      </c>
      <c r="R166" s="472"/>
    </row>
    <row r="167" spans="1:18" ht="14.45" customHeight="1" x14ac:dyDescent="0.25">
      <c r="A167" s="472">
        <v>288</v>
      </c>
      <c r="B167" s="472" t="str">
        <f t="shared" si="4"/>
        <v>3</v>
      </c>
      <c r="C167" s="472">
        <v>381</v>
      </c>
      <c r="D167" s="472" t="s">
        <v>1819</v>
      </c>
      <c r="E167" s="472">
        <v>381</v>
      </c>
      <c r="F167" s="472" t="s">
        <v>516</v>
      </c>
      <c r="G167" s="473">
        <v>0</v>
      </c>
      <c r="H167" s="472"/>
      <c r="I167" s="473">
        <v>0</v>
      </c>
      <c r="J167" s="473">
        <v>0</v>
      </c>
      <c r="K167" s="473">
        <v>0</v>
      </c>
      <c r="L167" s="473">
        <v>0</v>
      </c>
      <c r="M167" s="473">
        <v>0</v>
      </c>
      <c r="N167" s="473">
        <v>0</v>
      </c>
      <c r="O167" s="473">
        <v>0</v>
      </c>
      <c r="P167" s="473">
        <v>0</v>
      </c>
      <c r="Q167" s="473">
        <f t="shared" si="5"/>
        <v>0</v>
      </c>
      <c r="R167" s="472"/>
    </row>
    <row r="168" spans="1:18" ht="14.45" customHeight="1" x14ac:dyDescent="0.25">
      <c r="A168" s="472">
        <v>289</v>
      </c>
      <c r="B168" s="472" t="str">
        <f t="shared" si="4"/>
        <v>3</v>
      </c>
      <c r="C168" s="472">
        <v>382</v>
      </c>
      <c r="D168" s="472" t="s">
        <v>1819</v>
      </c>
      <c r="E168" s="472">
        <v>382</v>
      </c>
      <c r="F168" s="472" t="s">
        <v>517</v>
      </c>
      <c r="G168" s="473">
        <v>120000</v>
      </c>
      <c r="H168" s="472"/>
      <c r="I168" s="473">
        <v>0</v>
      </c>
      <c r="J168" s="473">
        <v>0</v>
      </c>
      <c r="K168" s="473">
        <v>0</v>
      </c>
      <c r="L168" s="473">
        <v>0</v>
      </c>
      <c r="M168" s="473">
        <v>0</v>
      </c>
      <c r="N168" s="473">
        <v>0</v>
      </c>
      <c r="O168" s="473">
        <v>0</v>
      </c>
      <c r="P168" s="473">
        <v>0</v>
      </c>
      <c r="Q168" s="473">
        <f t="shared" si="5"/>
        <v>120000</v>
      </c>
      <c r="R168" s="472"/>
    </row>
    <row r="169" spans="1:18" ht="14.45" customHeight="1" x14ac:dyDescent="0.25">
      <c r="A169" s="472">
        <v>290</v>
      </c>
      <c r="B169" s="472" t="str">
        <f t="shared" si="4"/>
        <v>3</v>
      </c>
      <c r="C169" s="472">
        <v>383</v>
      </c>
      <c r="D169" s="472" t="s">
        <v>1819</v>
      </c>
      <c r="E169" s="472">
        <v>383</v>
      </c>
      <c r="F169" s="472" t="s">
        <v>518</v>
      </c>
      <c r="G169" s="473">
        <v>5000</v>
      </c>
      <c r="H169" s="472"/>
      <c r="I169" s="473">
        <v>0</v>
      </c>
      <c r="J169" s="473">
        <v>0</v>
      </c>
      <c r="K169" s="473">
        <v>0</v>
      </c>
      <c r="L169" s="473">
        <v>0</v>
      </c>
      <c r="M169" s="473">
        <v>0</v>
      </c>
      <c r="N169" s="473">
        <v>0</v>
      </c>
      <c r="O169" s="473">
        <v>0</v>
      </c>
      <c r="P169" s="473">
        <v>0</v>
      </c>
      <c r="Q169" s="473">
        <f t="shared" si="5"/>
        <v>5000</v>
      </c>
      <c r="R169" s="472"/>
    </row>
    <row r="170" spans="1:18" ht="14.45" customHeight="1" x14ac:dyDescent="0.25">
      <c r="A170" s="472">
        <v>291</v>
      </c>
      <c r="B170" s="472" t="str">
        <f t="shared" si="4"/>
        <v>3</v>
      </c>
      <c r="C170" s="472">
        <v>384</v>
      </c>
      <c r="D170" s="472" t="s">
        <v>1819</v>
      </c>
      <c r="E170" s="472">
        <v>384</v>
      </c>
      <c r="F170" s="472" t="s">
        <v>519</v>
      </c>
      <c r="G170" s="473">
        <v>0</v>
      </c>
      <c r="H170" s="472"/>
      <c r="I170" s="473">
        <v>0</v>
      </c>
      <c r="J170" s="473">
        <v>0</v>
      </c>
      <c r="K170" s="473">
        <v>0</v>
      </c>
      <c r="L170" s="473">
        <v>0</v>
      </c>
      <c r="M170" s="473">
        <v>0</v>
      </c>
      <c r="N170" s="473">
        <v>0</v>
      </c>
      <c r="O170" s="473">
        <v>0</v>
      </c>
      <c r="P170" s="473">
        <v>0</v>
      </c>
      <c r="Q170" s="473">
        <f t="shared" si="5"/>
        <v>0</v>
      </c>
      <c r="R170" s="472"/>
    </row>
    <row r="171" spans="1:18" ht="14.45" customHeight="1" x14ac:dyDescent="0.25">
      <c r="A171" s="472">
        <v>292</v>
      </c>
      <c r="B171" s="472" t="str">
        <f t="shared" si="4"/>
        <v>3</v>
      </c>
      <c r="C171" s="472">
        <v>385</v>
      </c>
      <c r="D171" s="472" t="s">
        <v>1819</v>
      </c>
      <c r="E171" s="472">
        <v>385</v>
      </c>
      <c r="F171" s="472" t="s">
        <v>520</v>
      </c>
      <c r="G171" s="473">
        <v>0</v>
      </c>
      <c r="H171" s="472"/>
      <c r="I171" s="473">
        <v>0</v>
      </c>
      <c r="J171" s="473">
        <v>0</v>
      </c>
      <c r="K171" s="473">
        <v>0</v>
      </c>
      <c r="L171" s="473">
        <v>0</v>
      </c>
      <c r="M171" s="473">
        <v>0</v>
      </c>
      <c r="N171" s="473">
        <v>0</v>
      </c>
      <c r="O171" s="473">
        <v>0</v>
      </c>
      <c r="P171" s="473">
        <v>0</v>
      </c>
      <c r="Q171" s="473">
        <f t="shared" si="5"/>
        <v>0</v>
      </c>
      <c r="R171" s="472"/>
    </row>
    <row r="172" spans="1:18" ht="14.45" customHeight="1" x14ac:dyDescent="0.25">
      <c r="A172" s="472">
        <v>295</v>
      </c>
      <c r="B172" s="472" t="str">
        <f t="shared" si="4"/>
        <v>5</v>
      </c>
      <c r="C172" s="472">
        <v>511</v>
      </c>
      <c r="D172" s="472" t="s">
        <v>1819</v>
      </c>
      <c r="E172" s="472">
        <v>511</v>
      </c>
      <c r="F172" s="472" t="s">
        <v>588</v>
      </c>
      <c r="G172" s="473">
        <v>10000</v>
      </c>
      <c r="H172" s="472"/>
      <c r="I172" s="473">
        <v>0</v>
      </c>
      <c r="J172" s="473">
        <v>0</v>
      </c>
      <c r="K172" s="473">
        <v>0</v>
      </c>
      <c r="L172" s="473">
        <v>0</v>
      </c>
      <c r="M172" s="473">
        <v>0</v>
      </c>
      <c r="N172" s="473">
        <v>0</v>
      </c>
      <c r="O172" s="473">
        <v>0</v>
      </c>
      <c r="P172" s="473">
        <v>0</v>
      </c>
      <c r="Q172" s="473">
        <f t="shared" si="5"/>
        <v>10000</v>
      </c>
      <c r="R172" s="472"/>
    </row>
    <row r="173" spans="1:18" ht="14.45" customHeight="1" x14ac:dyDescent="0.25">
      <c r="A173" s="472">
        <v>296</v>
      </c>
      <c r="B173" s="472" t="str">
        <f t="shared" si="4"/>
        <v>5</v>
      </c>
      <c r="C173" s="472">
        <v>513</v>
      </c>
      <c r="D173" s="472" t="s">
        <v>1819</v>
      </c>
      <c r="E173" s="472">
        <v>513</v>
      </c>
      <c r="F173" s="472" t="s">
        <v>590</v>
      </c>
      <c r="G173" s="473">
        <v>0</v>
      </c>
      <c r="H173" s="472"/>
      <c r="I173" s="473">
        <v>0</v>
      </c>
      <c r="J173" s="473">
        <v>0</v>
      </c>
      <c r="K173" s="473">
        <v>0</v>
      </c>
      <c r="L173" s="473">
        <v>0</v>
      </c>
      <c r="M173" s="473">
        <v>0</v>
      </c>
      <c r="N173" s="473">
        <v>0</v>
      </c>
      <c r="O173" s="473">
        <v>0</v>
      </c>
      <c r="P173" s="473">
        <v>0</v>
      </c>
      <c r="Q173" s="473">
        <f t="shared" si="5"/>
        <v>0</v>
      </c>
      <c r="R173" s="472"/>
    </row>
    <row r="174" spans="1:18" ht="14.45" customHeight="1" x14ac:dyDescent="0.25">
      <c r="A174" s="472">
        <v>298</v>
      </c>
      <c r="B174" s="472" t="str">
        <f t="shared" si="4"/>
        <v>5</v>
      </c>
      <c r="C174" s="472">
        <v>523</v>
      </c>
      <c r="D174" s="472" t="s">
        <v>1819</v>
      </c>
      <c r="E174" s="472">
        <v>523</v>
      </c>
      <c r="F174" s="472" t="s">
        <v>597</v>
      </c>
      <c r="G174" s="473">
        <v>0</v>
      </c>
      <c r="H174" s="472"/>
      <c r="I174" s="473">
        <v>0</v>
      </c>
      <c r="J174" s="473">
        <v>0</v>
      </c>
      <c r="K174" s="473">
        <v>0</v>
      </c>
      <c r="L174" s="473">
        <v>0</v>
      </c>
      <c r="M174" s="473">
        <v>0</v>
      </c>
      <c r="N174" s="473">
        <v>0</v>
      </c>
      <c r="O174" s="473">
        <v>0</v>
      </c>
      <c r="P174" s="473">
        <v>0</v>
      </c>
      <c r="Q174" s="473">
        <f t="shared" si="5"/>
        <v>0</v>
      </c>
      <c r="R174" s="472"/>
    </row>
    <row r="175" spans="1:18" x14ac:dyDescent="0.25">
      <c r="A175" s="472">
        <v>302</v>
      </c>
      <c r="B175" s="472" t="str">
        <f t="shared" si="4"/>
        <v>1</v>
      </c>
      <c r="C175" s="472">
        <v>122</v>
      </c>
      <c r="D175" s="472" t="s">
        <v>1820</v>
      </c>
      <c r="E175" s="472">
        <v>122</v>
      </c>
      <c r="F175" s="472" t="s">
        <v>353</v>
      </c>
      <c r="G175" s="473"/>
      <c r="H175" s="472"/>
      <c r="I175" s="473">
        <v>0</v>
      </c>
      <c r="J175" s="473">
        <v>0</v>
      </c>
      <c r="K175" s="473">
        <v>0</v>
      </c>
      <c r="L175" s="473">
        <v>0</v>
      </c>
      <c r="M175" s="473">
        <v>0</v>
      </c>
      <c r="N175" s="473">
        <v>0</v>
      </c>
      <c r="O175" s="473">
        <v>0</v>
      </c>
      <c r="P175" s="473">
        <v>0</v>
      </c>
      <c r="Q175" s="473">
        <f t="shared" si="5"/>
        <v>0</v>
      </c>
      <c r="R175" s="472"/>
    </row>
    <row r="176" spans="1:18" ht="14.45" customHeight="1" x14ac:dyDescent="0.25">
      <c r="A176" s="472">
        <v>305</v>
      </c>
      <c r="B176" s="472" t="str">
        <f t="shared" si="4"/>
        <v>2</v>
      </c>
      <c r="C176" s="472">
        <v>211</v>
      </c>
      <c r="D176" s="472" t="s">
        <v>1820</v>
      </c>
      <c r="E176" s="472">
        <v>211</v>
      </c>
      <c r="F176" s="472" t="s">
        <v>384</v>
      </c>
      <c r="G176" s="473">
        <v>9960</v>
      </c>
      <c r="H176" s="472"/>
      <c r="I176" s="473">
        <v>0</v>
      </c>
      <c r="J176" s="473">
        <v>0</v>
      </c>
      <c r="K176" s="473">
        <v>0</v>
      </c>
      <c r="L176" s="473">
        <v>0</v>
      </c>
      <c r="M176" s="473">
        <v>0</v>
      </c>
      <c r="N176" s="473">
        <v>0</v>
      </c>
      <c r="O176" s="473">
        <v>0</v>
      </c>
      <c r="P176" s="473">
        <v>0</v>
      </c>
      <c r="Q176" s="473">
        <f t="shared" si="5"/>
        <v>9960</v>
      </c>
      <c r="R176" s="472"/>
    </row>
    <row r="177" spans="1:18" ht="14.45" customHeight="1" x14ac:dyDescent="0.25">
      <c r="A177" s="472">
        <v>306</v>
      </c>
      <c r="B177" s="472" t="str">
        <f t="shared" si="4"/>
        <v>2</v>
      </c>
      <c r="C177" s="472">
        <v>213</v>
      </c>
      <c r="D177" s="472" t="s">
        <v>1820</v>
      </c>
      <c r="E177" s="472">
        <v>213</v>
      </c>
      <c r="F177" s="472" t="s">
        <v>386</v>
      </c>
      <c r="G177" s="473">
        <v>5760</v>
      </c>
      <c r="H177" s="472"/>
      <c r="I177" s="473">
        <v>0</v>
      </c>
      <c r="J177" s="473">
        <v>0</v>
      </c>
      <c r="K177" s="473">
        <v>0</v>
      </c>
      <c r="L177" s="473">
        <v>0</v>
      </c>
      <c r="M177" s="473">
        <v>0</v>
      </c>
      <c r="N177" s="473">
        <v>0</v>
      </c>
      <c r="O177" s="473">
        <v>0</v>
      </c>
      <c r="P177" s="473">
        <v>0</v>
      </c>
      <c r="Q177" s="473">
        <f t="shared" si="5"/>
        <v>5760</v>
      </c>
      <c r="R177" s="472"/>
    </row>
    <row r="178" spans="1:18" ht="14.45" customHeight="1" x14ac:dyDescent="0.25">
      <c r="A178" s="472">
        <v>308</v>
      </c>
      <c r="B178" s="472" t="str">
        <f t="shared" si="4"/>
        <v>2</v>
      </c>
      <c r="C178" s="472">
        <v>249</v>
      </c>
      <c r="D178" s="472" t="s">
        <v>1820</v>
      </c>
      <c r="E178" s="472">
        <v>249</v>
      </c>
      <c r="F178" s="472" t="s">
        <v>415</v>
      </c>
      <c r="G178" s="473">
        <v>0</v>
      </c>
      <c r="H178" s="472"/>
      <c r="I178" s="473">
        <v>0</v>
      </c>
      <c r="J178" s="473">
        <v>0</v>
      </c>
      <c r="K178" s="473">
        <v>0</v>
      </c>
      <c r="L178" s="473">
        <v>0</v>
      </c>
      <c r="M178" s="473">
        <v>0</v>
      </c>
      <c r="N178" s="473">
        <v>0</v>
      </c>
      <c r="O178" s="473">
        <v>0</v>
      </c>
      <c r="P178" s="473">
        <v>0</v>
      </c>
      <c r="Q178" s="473">
        <f t="shared" si="5"/>
        <v>0</v>
      </c>
      <c r="R178" s="472"/>
    </row>
    <row r="179" spans="1:18" ht="14.45" customHeight="1" x14ac:dyDescent="0.25">
      <c r="A179" s="472">
        <v>310</v>
      </c>
      <c r="B179" s="472" t="str">
        <f t="shared" si="4"/>
        <v>2</v>
      </c>
      <c r="C179" s="472">
        <v>261</v>
      </c>
      <c r="D179" s="472" t="s">
        <v>1820</v>
      </c>
      <c r="E179" s="472">
        <v>261</v>
      </c>
      <c r="F179" s="472" t="s">
        <v>425</v>
      </c>
      <c r="G179" s="473">
        <v>7200</v>
      </c>
      <c r="H179" s="472"/>
      <c r="I179" s="473">
        <v>0</v>
      </c>
      <c r="J179" s="473">
        <v>0</v>
      </c>
      <c r="K179" s="473">
        <v>0</v>
      </c>
      <c r="L179" s="473">
        <v>0</v>
      </c>
      <c r="M179" s="473">
        <v>0</v>
      </c>
      <c r="N179" s="473">
        <v>0</v>
      </c>
      <c r="O179" s="473">
        <v>0</v>
      </c>
      <c r="P179" s="473">
        <v>0</v>
      </c>
      <c r="Q179" s="473">
        <f t="shared" si="5"/>
        <v>7200</v>
      </c>
      <c r="R179" s="472"/>
    </row>
    <row r="180" spans="1:18" ht="14.45" customHeight="1" x14ac:dyDescent="0.25">
      <c r="A180" s="472">
        <v>312</v>
      </c>
      <c r="B180" s="472" t="str">
        <f t="shared" si="4"/>
        <v>2</v>
      </c>
      <c r="C180" s="472">
        <v>271</v>
      </c>
      <c r="D180" s="472" t="s">
        <v>1820</v>
      </c>
      <c r="E180" s="472">
        <v>271</v>
      </c>
      <c r="F180" s="472" t="s">
        <v>428</v>
      </c>
      <c r="G180" s="473">
        <v>0</v>
      </c>
      <c r="H180" s="472"/>
      <c r="I180" s="473">
        <v>0</v>
      </c>
      <c r="J180" s="473">
        <v>0</v>
      </c>
      <c r="K180" s="473">
        <v>0</v>
      </c>
      <c r="L180" s="473">
        <v>0</v>
      </c>
      <c r="M180" s="473">
        <v>0</v>
      </c>
      <c r="N180" s="473">
        <v>0</v>
      </c>
      <c r="O180" s="473">
        <v>0</v>
      </c>
      <c r="P180" s="473">
        <v>0</v>
      </c>
      <c r="Q180" s="473">
        <f t="shared" si="5"/>
        <v>0</v>
      </c>
      <c r="R180" s="472"/>
    </row>
    <row r="181" spans="1:18" ht="14.45" customHeight="1" x14ac:dyDescent="0.25">
      <c r="A181" s="472">
        <v>314</v>
      </c>
      <c r="B181" s="472" t="str">
        <f t="shared" si="4"/>
        <v>2</v>
      </c>
      <c r="C181" s="472">
        <v>294</v>
      </c>
      <c r="D181" s="472" t="s">
        <v>1820</v>
      </c>
      <c r="E181" s="472">
        <v>294</v>
      </c>
      <c r="F181" s="472" t="s">
        <v>441</v>
      </c>
      <c r="G181" s="473">
        <v>2000</v>
      </c>
      <c r="H181" s="472"/>
      <c r="I181" s="473">
        <v>0</v>
      </c>
      <c r="J181" s="473">
        <v>0</v>
      </c>
      <c r="K181" s="473">
        <v>0</v>
      </c>
      <c r="L181" s="473">
        <v>0</v>
      </c>
      <c r="M181" s="473">
        <v>0</v>
      </c>
      <c r="N181" s="473">
        <v>0</v>
      </c>
      <c r="O181" s="473">
        <v>0</v>
      </c>
      <c r="P181" s="473">
        <v>0</v>
      </c>
      <c r="Q181" s="473">
        <f t="shared" si="5"/>
        <v>2000</v>
      </c>
      <c r="R181" s="472"/>
    </row>
    <row r="182" spans="1:18" ht="14.45" customHeight="1" x14ac:dyDescent="0.25">
      <c r="A182" s="472">
        <v>317</v>
      </c>
      <c r="B182" s="472" t="str">
        <f t="shared" si="4"/>
        <v>3</v>
      </c>
      <c r="C182" s="472">
        <v>318</v>
      </c>
      <c r="D182" s="472" t="s">
        <v>1820</v>
      </c>
      <c r="E182" s="472">
        <v>318</v>
      </c>
      <c r="F182" s="472" t="s">
        <v>455</v>
      </c>
      <c r="G182" s="473">
        <v>2640</v>
      </c>
      <c r="H182" s="472"/>
      <c r="I182" s="473">
        <v>0</v>
      </c>
      <c r="J182" s="473">
        <v>0</v>
      </c>
      <c r="K182" s="473">
        <v>0</v>
      </c>
      <c r="L182" s="473">
        <v>0</v>
      </c>
      <c r="M182" s="473">
        <v>0</v>
      </c>
      <c r="N182" s="473">
        <v>0</v>
      </c>
      <c r="O182" s="473">
        <v>0</v>
      </c>
      <c r="P182" s="473">
        <v>0</v>
      </c>
      <c r="Q182" s="473">
        <f t="shared" si="5"/>
        <v>2640</v>
      </c>
      <c r="R182" s="472"/>
    </row>
    <row r="183" spans="1:18" ht="14.45" customHeight="1" x14ac:dyDescent="0.25">
      <c r="A183" s="472">
        <v>319</v>
      </c>
      <c r="B183" s="472" t="str">
        <f t="shared" si="4"/>
        <v>3</v>
      </c>
      <c r="C183" s="472">
        <v>353</v>
      </c>
      <c r="D183" s="472" t="s">
        <v>1820</v>
      </c>
      <c r="E183" s="472">
        <v>353</v>
      </c>
      <c r="F183" s="472" t="s">
        <v>490</v>
      </c>
      <c r="G183" s="473">
        <v>8000</v>
      </c>
      <c r="H183" s="472"/>
      <c r="I183" s="473">
        <v>0</v>
      </c>
      <c r="J183" s="473">
        <v>0</v>
      </c>
      <c r="K183" s="473">
        <v>0</v>
      </c>
      <c r="L183" s="473">
        <v>0</v>
      </c>
      <c r="M183" s="473">
        <v>0</v>
      </c>
      <c r="N183" s="473">
        <v>0</v>
      </c>
      <c r="O183" s="473">
        <v>0</v>
      </c>
      <c r="P183" s="473">
        <v>0</v>
      </c>
      <c r="Q183" s="473">
        <f t="shared" si="5"/>
        <v>8000</v>
      </c>
      <c r="R183" s="472"/>
    </row>
    <row r="184" spans="1:18" ht="14.45" customHeight="1" x14ac:dyDescent="0.25">
      <c r="A184" s="472">
        <v>320</v>
      </c>
      <c r="B184" s="472" t="str">
        <f t="shared" si="4"/>
        <v>3</v>
      </c>
      <c r="C184" s="472">
        <v>359</v>
      </c>
      <c r="D184" s="472" t="s">
        <v>1820</v>
      </c>
      <c r="E184" s="472">
        <v>359</v>
      </c>
      <c r="F184" s="472" t="s">
        <v>496</v>
      </c>
      <c r="G184" s="473">
        <v>0</v>
      </c>
      <c r="H184" s="472"/>
      <c r="I184" s="473">
        <v>0</v>
      </c>
      <c r="J184" s="473">
        <v>0</v>
      </c>
      <c r="K184" s="473">
        <v>0</v>
      </c>
      <c r="L184" s="473">
        <v>0</v>
      </c>
      <c r="M184" s="473">
        <v>0</v>
      </c>
      <c r="N184" s="473">
        <v>0</v>
      </c>
      <c r="O184" s="473">
        <v>0</v>
      </c>
      <c r="P184" s="473">
        <v>0</v>
      </c>
      <c r="Q184" s="473">
        <f t="shared" si="5"/>
        <v>0</v>
      </c>
      <c r="R184" s="472"/>
    </row>
    <row r="185" spans="1:18" ht="14.45" customHeight="1" x14ac:dyDescent="0.25">
      <c r="A185" s="472">
        <v>322</v>
      </c>
      <c r="B185" s="472" t="str">
        <f t="shared" si="4"/>
        <v>3</v>
      </c>
      <c r="C185" s="472">
        <v>361</v>
      </c>
      <c r="D185" s="472" t="s">
        <v>1820</v>
      </c>
      <c r="E185" s="472">
        <v>361</v>
      </c>
      <c r="F185" s="472" t="s">
        <v>498</v>
      </c>
      <c r="G185" s="473">
        <v>3000</v>
      </c>
      <c r="H185" s="472"/>
      <c r="I185" s="473">
        <v>0</v>
      </c>
      <c r="J185" s="473">
        <v>0</v>
      </c>
      <c r="K185" s="473">
        <v>0</v>
      </c>
      <c r="L185" s="473">
        <v>0</v>
      </c>
      <c r="M185" s="473">
        <v>0</v>
      </c>
      <c r="N185" s="473">
        <v>0</v>
      </c>
      <c r="O185" s="473">
        <v>0</v>
      </c>
      <c r="P185" s="473">
        <v>0</v>
      </c>
      <c r="Q185" s="473">
        <f t="shared" si="5"/>
        <v>3000</v>
      </c>
      <c r="R185" s="472"/>
    </row>
    <row r="186" spans="1:18" ht="14.45" customHeight="1" x14ac:dyDescent="0.25">
      <c r="A186" s="472">
        <v>323</v>
      </c>
      <c r="B186" s="472" t="str">
        <f t="shared" si="4"/>
        <v>3</v>
      </c>
      <c r="C186" s="472">
        <v>369</v>
      </c>
      <c r="D186" s="472" t="s">
        <v>1820</v>
      </c>
      <c r="E186" s="472">
        <v>369</v>
      </c>
      <c r="F186" s="472" t="s">
        <v>504</v>
      </c>
      <c r="G186" s="473">
        <v>0</v>
      </c>
      <c r="H186" s="472"/>
      <c r="I186" s="473">
        <v>0</v>
      </c>
      <c r="J186" s="473">
        <v>0</v>
      </c>
      <c r="K186" s="473">
        <v>0</v>
      </c>
      <c r="L186" s="473">
        <v>0</v>
      </c>
      <c r="M186" s="473">
        <v>0</v>
      </c>
      <c r="N186" s="473">
        <v>0</v>
      </c>
      <c r="O186" s="473">
        <v>0</v>
      </c>
      <c r="P186" s="473">
        <v>0</v>
      </c>
      <c r="Q186" s="473">
        <f t="shared" si="5"/>
        <v>0</v>
      </c>
      <c r="R186" s="472"/>
    </row>
    <row r="187" spans="1:18" ht="14.45" customHeight="1" x14ac:dyDescent="0.25">
      <c r="A187" s="472">
        <v>325</v>
      </c>
      <c r="B187" s="472" t="str">
        <f t="shared" si="4"/>
        <v>3</v>
      </c>
      <c r="C187" s="472">
        <v>372</v>
      </c>
      <c r="D187" s="472" t="s">
        <v>1820</v>
      </c>
      <c r="E187" s="472">
        <v>372</v>
      </c>
      <c r="F187" s="472" t="s">
        <v>507</v>
      </c>
      <c r="G187" s="473">
        <v>2400</v>
      </c>
      <c r="H187" s="472"/>
      <c r="I187" s="473">
        <v>0</v>
      </c>
      <c r="J187" s="473">
        <v>0</v>
      </c>
      <c r="K187" s="473">
        <v>0</v>
      </c>
      <c r="L187" s="473">
        <v>0</v>
      </c>
      <c r="M187" s="473">
        <v>0</v>
      </c>
      <c r="N187" s="473">
        <v>0</v>
      </c>
      <c r="O187" s="473">
        <v>0</v>
      </c>
      <c r="P187" s="473">
        <v>0</v>
      </c>
      <c r="Q187" s="473">
        <f t="shared" si="5"/>
        <v>2400</v>
      </c>
      <c r="R187" s="472"/>
    </row>
    <row r="188" spans="1:18" ht="14.45" customHeight="1" x14ac:dyDescent="0.25">
      <c r="A188" s="472">
        <v>326</v>
      </c>
      <c r="B188" s="472" t="str">
        <f t="shared" si="4"/>
        <v>3</v>
      </c>
      <c r="C188" s="472">
        <v>374</v>
      </c>
      <c r="D188" s="472" t="s">
        <v>1820</v>
      </c>
      <c r="E188" s="472">
        <v>374</v>
      </c>
      <c r="F188" s="472" t="s">
        <v>509</v>
      </c>
      <c r="G188" s="473">
        <v>0</v>
      </c>
      <c r="H188" s="472"/>
      <c r="I188" s="473">
        <v>0</v>
      </c>
      <c r="J188" s="473">
        <v>0</v>
      </c>
      <c r="K188" s="473">
        <v>0</v>
      </c>
      <c r="L188" s="473">
        <v>0</v>
      </c>
      <c r="M188" s="473">
        <v>0</v>
      </c>
      <c r="N188" s="473">
        <v>0</v>
      </c>
      <c r="O188" s="473">
        <v>0</v>
      </c>
      <c r="P188" s="473">
        <v>0</v>
      </c>
      <c r="Q188" s="473">
        <f t="shared" si="5"/>
        <v>0</v>
      </c>
      <c r="R188" s="472"/>
    </row>
    <row r="189" spans="1:18" ht="14.45" customHeight="1" x14ac:dyDescent="0.25">
      <c r="A189" s="472">
        <v>327</v>
      </c>
      <c r="B189" s="472" t="str">
        <f t="shared" si="4"/>
        <v>3</v>
      </c>
      <c r="C189" s="472">
        <v>375</v>
      </c>
      <c r="D189" s="472" t="s">
        <v>1820</v>
      </c>
      <c r="E189" s="472">
        <v>375</v>
      </c>
      <c r="F189" s="472" t="s">
        <v>510</v>
      </c>
      <c r="G189" s="473">
        <v>3000</v>
      </c>
      <c r="H189" s="472"/>
      <c r="I189" s="473">
        <v>0</v>
      </c>
      <c r="J189" s="473">
        <v>0</v>
      </c>
      <c r="K189" s="473">
        <v>0</v>
      </c>
      <c r="L189" s="473">
        <v>0</v>
      </c>
      <c r="M189" s="473">
        <v>0</v>
      </c>
      <c r="N189" s="473">
        <v>0</v>
      </c>
      <c r="O189" s="473">
        <v>0</v>
      </c>
      <c r="P189" s="473">
        <v>0</v>
      </c>
      <c r="Q189" s="473">
        <f t="shared" si="5"/>
        <v>3000</v>
      </c>
      <c r="R189" s="472"/>
    </row>
    <row r="190" spans="1:18" ht="14.45" customHeight="1" x14ac:dyDescent="0.25">
      <c r="A190" s="472">
        <v>328</v>
      </c>
      <c r="B190" s="472" t="str">
        <f t="shared" si="4"/>
        <v>3</v>
      </c>
      <c r="C190" s="472">
        <v>378</v>
      </c>
      <c r="D190" s="472" t="s">
        <v>1820</v>
      </c>
      <c r="E190" s="472">
        <v>378</v>
      </c>
      <c r="F190" s="472" t="s">
        <v>513</v>
      </c>
      <c r="G190" s="473">
        <v>0</v>
      </c>
      <c r="H190" s="472"/>
      <c r="I190" s="473">
        <v>0</v>
      </c>
      <c r="J190" s="473">
        <v>0</v>
      </c>
      <c r="K190" s="473">
        <v>0</v>
      </c>
      <c r="L190" s="473">
        <v>0</v>
      </c>
      <c r="M190" s="473">
        <v>0</v>
      </c>
      <c r="N190" s="473">
        <v>0</v>
      </c>
      <c r="O190" s="473">
        <v>0</v>
      </c>
      <c r="P190" s="473">
        <v>0</v>
      </c>
      <c r="Q190" s="473">
        <f t="shared" si="5"/>
        <v>0</v>
      </c>
      <c r="R190" s="472"/>
    </row>
    <row r="191" spans="1:18" ht="14.45" customHeight="1" x14ac:dyDescent="0.25">
      <c r="A191" s="472">
        <v>331</v>
      </c>
      <c r="B191" s="472" t="str">
        <f t="shared" si="4"/>
        <v>5</v>
      </c>
      <c r="C191" s="472">
        <v>511</v>
      </c>
      <c r="D191" s="472" t="s">
        <v>1820</v>
      </c>
      <c r="E191" s="472">
        <v>511</v>
      </c>
      <c r="F191" s="472" t="s">
        <v>588</v>
      </c>
      <c r="G191" s="473">
        <v>0</v>
      </c>
      <c r="H191" s="472"/>
      <c r="I191" s="473">
        <v>0</v>
      </c>
      <c r="J191" s="473">
        <v>0</v>
      </c>
      <c r="K191" s="473">
        <v>0</v>
      </c>
      <c r="L191" s="473">
        <v>0</v>
      </c>
      <c r="M191" s="473">
        <v>0</v>
      </c>
      <c r="N191" s="473">
        <v>0</v>
      </c>
      <c r="O191" s="473">
        <v>0</v>
      </c>
      <c r="P191" s="473">
        <v>0</v>
      </c>
      <c r="Q191" s="473">
        <f t="shared" si="5"/>
        <v>0</v>
      </c>
      <c r="R191" s="472"/>
    </row>
    <row r="192" spans="1:18" ht="14.45" customHeight="1" x14ac:dyDescent="0.25">
      <c r="A192" s="472">
        <v>332</v>
      </c>
      <c r="B192" s="472" t="str">
        <f t="shared" si="4"/>
        <v>5</v>
      </c>
      <c r="C192" s="472">
        <v>515</v>
      </c>
      <c r="D192" s="472" t="s">
        <v>1820</v>
      </c>
      <c r="E192" s="472">
        <v>515</v>
      </c>
      <c r="F192" s="472" t="s">
        <v>592</v>
      </c>
      <c r="G192" s="473">
        <v>0</v>
      </c>
      <c r="H192" s="472"/>
      <c r="I192" s="473">
        <v>0</v>
      </c>
      <c r="J192" s="473">
        <v>0</v>
      </c>
      <c r="K192" s="473">
        <v>0</v>
      </c>
      <c r="L192" s="473">
        <v>0</v>
      </c>
      <c r="M192" s="473">
        <v>0</v>
      </c>
      <c r="N192" s="473">
        <v>0</v>
      </c>
      <c r="O192" s="473">
        <v>0</v>
      </c>
      <c r="P192" s="473">
        <v>0</v>
      </c>
      <c r="Q192" s="473">
        <f t="shared" si="5"/>
        <v>0</v>
      </c>
      <c r="R192" s="472"/>
    </row>
    <row r="193" spans="1:18" ht="14.45" customHeight="1" x14ac:dyDescent="0.25">
      <c r="A193" s="472">
        <v>333</v>
      </c>
      <c r="B193" s="472" t="str">
        <f t="shared" si="4"/>
        <v>5</v>
      </c>
      <c r="C193" s="472">
        <v>519</v>
      </c>
      <c r="D193" s="472" t="s">
        <v>1820</v>
      </c>
      <c r="E193" s="472">
        <v>519</v>
      </c>
      <c r="F193" s="472" t="s">
        <v>593</v>
      </c>
      <c r="G193" s="473">
        <v>3600</v>
      </c>
      <c r="H193" s="472"/>
      <c r="I193" s="473">
        <v>0</v>
      </c>
      <c r="J193" s="473">
        <v>0</v>
      </c>
      <c r="K193" s="473">
        <v>0</v>
      </c>
      <c r="L193" s="473">
        <v>0</v>
      </c>
      <c r="M193" s="473">
        <v>0</v>
      </c>
      <c r="N193" s="473">
        <v>0</v>
      </c>
      <c r="O193" s="473">
        <v>0</v>
      </c>
      <c r="P193" s="473">
        <v>0</v>
      </c>
      <c r="Q193" s="473">
        <f t="shared" si="5"/>
        <v>3600</v>
      </c>
      <c r="R193" s="472"/>
    </row>
    <row r="194" spans="1:18" x14ac:dyDescent="0.25">
      <c r="A194" s="472">
        <v>337</v>
      </c>
      <c r="B194" s="472" t="str">
        <f t="shared" si="4"/>
        <v>1</v>
      </c>
      <c r="C194" s="472">
        <v>122</v>
      </c>
      <c r="D194" s="472" t="s">
        <v>1821</v>
      </c>
      <c r="E194" s="472">
        <v>122</v>
      </c>
      <c r="F194" s="472" t="s">
        <v>353</v>
      </c>
      <c r="G194" s="473"/>
      <c r="H194" s="473">
        <v>0</v>
      </c>
      <c r="I194" s="473">
        <v>0</v>
      </c>
      <c r="J194" s="473">
        <v>0</v>
      </c>
      <c r="K194" s="473">
        <v>0</v>
      </c>
      <c r="L194" s="473">
        <v>0</v>
      </c>
      <c r="M194" s="473">
        <v>0</v>
      </c>
      <c r="N194" s="473">
        <v>0</v>
      </c>
      <c r="O194" s="473">
        <v>0</v>
      </c>
      <c r="P194" s="473">
        <v>0</v>
      </c>
      <c r="Q194" s="473">
        <f t="shared" si="5"/>
        <v>0</v>
      </c>
      <c r="R194" s="472"/>
    </row>
    <row r="195" spans="1:18" ht="14.45" customHeight="1" x14ac:dyDescent="0.25">
      <c r="A195" s="472">
        <v>340</v>
      </c>
      <c r="B195" s="472" t="str">
        <f t="shared" si="4"/>
        <v>2</v>
      </c>
      <c r="C195" s="472">
        <v>211</v>
      </c>
      <c r="D195" s="472" t="s">
        <v>1821</v>
      </c>
      <c r="E195" s="472">
        <v>211</v>
      </c>
      <c r="F195" s="472" t="s">
        <v>384</v>
      </c>
      <c r="G195" s="473">
        <v>6000</v>
      </c>
      <c r="H195" s="473">
        <v>0</v>
      </c>
      <c r="I195" s="473">
        <v>0</v>
      </c>
      <c r="J195" s="473">
        <v>0</v>
      </c>
      <c r="K195" s="473">
        <v>0</v>
      </c>
      <c r="L195" s="473">
        <v>0</v>
      </c>
      <c r="M195" s="473">
        <v>0</v>
      </c>
      <c r="N195" s="473">
        <v>0</v>
      </c>
      <c r="O195" s="473">
        <v>0</v>
      </c>
      <c r="P195" s="473">
        <v>0</v>
      </c>
      <c r="Q195" s="473">
        <f t="shared" si="5"/>
        <v>6000</v>
      </c>
      <c r="R195" s="472"/>
    </row>
    <row r="196" spans="1:18" ht="14.45" customHeight="1" x14ac:dyDescent="0.25">
      <c r="A196" s="472">
        <v>341</v>
      </c>
      <c r="B196" s="472" t="str">
        <f t="shared" si="4"/>
        <v>2</v>
      </c>
      <c r="C196" s="472">
        <v>212</v>
      </c>
      <c r="D196" s="472" t="s">
        <v>1821</v>
      </c>
      <c r="E196" s="472">
        <v>212</v>
      </c>
      <c r="F196" s="472" t="s">
        <v>385</v>
      </c>
      <c r="G196" s="473">
        <v>4000</v>
      </c>
      <c r="H196" s="473">
        <v>0</v>
      </c>
      <c r="I196" s="473">
        <v>0</v>
      </c>
      <c r="J196" s="473">
        <v>0</v>
      </c>
      <c r="K196" s="473">
        <v>0</v>
      </c>
      <c r="L196" s="473">
        <v>0</v>
      </c>
      <c r="M196" s="473">
        <v>0</v>
      </c>
      <c r="N196" s="473">
        <v>0</v>
      </c>
      <c r="O196" s="473">
        <v>0</v>
      </c>
      <c r="P196" s="473">
        <v>0</v>
      </c>
      <c r="Q196" s="473">
        <f t="shared" si="5"/>
        <v>4000</v>
      </c>
      <c r="R196" s="472"/>
    </row>
    <row r="197" spans="1:18" ht="14.45" customHeight="1" x14ac:dyDescent="0.25">
      <c r="A197" s="472">
        <v>342</v>
      </c>
      <c r="B197" s="472" t="str">
        <f t="shared" si="4"/>
        <v>2</v>
      </c>
      <c r="C197" s="472">
        <v>214</v>
      </c>
      <c r="D197" s="472" t="s">
        <v>1821</v>
      </c>
      <c r="E197" s="472">
        <v>214</v>
      </c>
      <c r="F197" s="472" t="s">
        <v>387</v>
      </c>
      <c r="G197" s="473">
        <v>1000</v>
      </c>
      <c r="H197" s="472"/>
      <c r="I197" s="473">
        <v>0</v>
      </c>
      <c r="J197" s="473">
        <v>0</v>
      </c>
      <c r="K197" s="473">
        <v>0</v>
      </c>
      <c r="L197" s="473">
        <v>0</v>
      </c>
      <c r="M197" s="473">
        <v>0</v>
      </c>
      <c r="N197" s="473">
        <v>0</v>
      </c>
      <c r="O197" s="473">
        <v>0</v>
      </c>
      <c r="P197" s="473">
        <v>0</v>
      </c>
      <c r="Q197" s="473">
        <f t="shared" si="5"/>
        <v>1000</v>
      </c>
      <c r="R197" s="472"/>
    </row>
    <row r="198" spans="1:18" ht="14.45" customHeight="1" x14ac:dyDescent="0.25">
      <c r="A198" s="472">
        <v>344</v>
      </c>
      <c r="B198" s="472" t="str">
        <f t="shared" ref="B198:B261" si="6">MID(C198,1,1)</f>
        <v>2</v>
      </c>
      <c r="C198" s="472">
        <v>221</v>
      </c>
      <c r="D198" s="472" t="s">
        <v>1821</v>
      </c>
      <c r="E198" s="472">
        <v>221</v>
      </c>
      <c r="F198" s="472" t="s">
        <v>393</v>
      </c>
      <c r="G198" s="473">
        <v>12000</v>
      </c>
      <c r="H198" s="473">
        <v>0</v>
      </c>
      <c r="I198" s="473">
        <v>0</v>
      </c>
      <c r="J198" s="473">
        <v>0</v>
      </c>
      <c r="K198" s="473">
        <v>0</v>
      </c>
      <c r="L198" s="473">
        <v>0</v>
      </c>
      <c r="M198" s="473">
        <v>0</v>
      </c>
      <c r="N198" s="473">
        <v>0</v>
      </c>
      <c r="O198" s="473">
        <v>0</v>
      </c>
      <c r="P198" s="473">
        <v>0</v>
      </c>
      <c r="Q198" s="473">
        <f t="shared" ref="Q198:Q261" si="7">SUM(G198:P198)</f>
        <v>12000</v>
      </c>
      <c r="R198" s="472"/>
    </row>
    <row r="199" spans="1:18" ht="14.45" customHeight="1" x14ac:dyDescent="0.25">
      <c r="A199" s="472">
        <v>345</v>
      </c>
      <c r="B199" s="472" t="str">
        <f t="shared" si="6"/>
        <v>2</v>
      </c>
      <c r="C199" s="472">
        <v>223</v>
      </c>
      <c r="D199" s="472" t="s">
        <v>1979</v>
      </c>
      <c r="E199" s="472">
        <v>223</v>
      </c>
      <c r="F199" s="472" t="s">
        <v>395</v>
      </c>
      <c r="G199" s="473">
        <v>5000</v>
      </c>
      <c r="H199" s="473">
        <v>0</v>
      </c>
      <c r="I199" s="473">
        <v>0</v>
      </c>
      <c r="J199" s="473">
        <v>0</v>
      </c>
      <c r="K199" s="473">
        <v>0</v>
      </c>
      <c r="L199" s="473">
        <v>0</v>
      </c>
      <c r="M199" s="473">
        <v>0</v>
      </c>
      <c r="N199" s="473">
        <v>0</v>
      </c>
      <c r="O199" s="473">
        <v>0</v>
      </c>
      <c r="P199" s="473">
        <v>0</v>
      </c>
      <c r="Q199" s="473">
        <f t="shared" si="7"/>
        <v>5000</v>
      </c>
      <c r="R199" s="472"/>
    </row>
    <row r="200" spans="1:18" ht="14.45" customHeight="1" x14ac:dyDescent="0.25">
      <c r="A200" s="472">
        <v>347</v>
      </c>
      <c r="B200" s="472" t="str">
        <f t="shared" si="6"/>
        <v>2</v>
      </c>
      <c r="C200" s="472">
        <v>243</v>
      </c>
      <c r="D200" s="472" t="s">
        <v>1821</v>
      </c>
      <c r="E200" s="472">
        <v>243</v>
      </c>
      <c r="F200" s="472" t="s">
        <v>409</v>
      </c>
      <c r="G200" s="473">
        <v>6000</v>
      </c>
      <c r="H200" s="473">
        <v>0</v>
      </c>
      <c r="I200" s="473">
        <v>0</v>
      </c>
      <c r="J200" s="473">
        <v>0</v>
      </c>
      <c r="K200" s="473">
        <v>0</v>
      </c>
      <c r="L200" s="473">
        <v>0</v>
      </c>
      <c r="M200" s="473">
        <v>0</v>
      </c>
      <c r="N200" s="473">
        <v>0</v>
      </c>
      <c r="O200" s="473">
        <v>0</v>
      </c>
      <c r="P200" s="473">
        <v>0</v>
      </c>
      <c r="Q200" s="473">
        <f t="shared" si="7"/>
        <v>6000</v>
      </c>
      <c r="R200" s="472"/>
    </row>
    <row r="201" spans="1:18" ht="14.45" customHeight="1" x14ac:dyDescent="0.25">
      <c r="A201" s="472">
        <v>348</v>
      </c>
      <c r="B201" s="472" t="str">
        <f t="shared" si="6"/>
        <v>2</v>
      </c>
      <c r="C201" s="472">
        <v>244</v>
      </c>
      <c r="D201" s="472" t="s">
        <v>1821</v>
      </c>
      <c r="E201" s="472">
        <v>244</v>
      </c>
      <c r="F201" s="472" t="s">
        <v>410</v>
      </c>
      <c r="G201" s="473">
        <v>3000</v>
      </c>
      <c r="H201" s="473">
        <v>0</v>
      </c>
      <c r="I201" s="473">
        <v>0</v>
      </c>
      <c r="J201" s="473">
        <v>0</v>
      </c>
      <c r="K201" s="473">
        <v>0</v>
      </c>
      <c r="L201" s="473">
        <v>0</v>
      </c>
      <c r="M201" s="473">
        <v>0</v>
      </c>
      <c r="N201" s="473">
        <v>0</v>
      </c>
      <c r="O201" s="473">
        <v>0</v>
      </c>
      <c r="P201" s="473">
        <v>0</v>
      </c>
      <c r="Q201" s="473">
        <f t="shared" si="7"/>
        <v>3000</v>
      </c>
      <c r="R201" s="472"/>
    </row>
    <row r="202" spans="1:18" ht="14.45" customHeight="1" x14ac:dyDescent="0.25">
      <c r="A202" s="472">
        <v>349</v>
      </c>
      <c r="B202" s="472" t="str">
        <f t="shared" si="6"/>
        <v>2</v>
      </c>
      <c r="C202" s="472">
        <v>247</v>
      </c>
      <c r="D202" s="472" t="s">
        <v>1821</v>
      </c>
      <c r="E202" s="472">
        <v>247</v>
      </c>
      <c r="F202" s="472" t="s">
        <v>413</v>
      </c>
      <c r="G202" s="473">
        <v>0</v>
      </c>
      <c r="H202" s="473">
        <v>0</v>
      </c>
      <c r="I202" s="473">
        <v>0</v>
      </c>
      <c r="J202" s="473">
        <v>0</v>
      </c>
      <c r="K202" s="473">
        <v>0</v>
      </c>
      <c r="L202" s="473">
        <v>0</v>
      </c>
      <c r="M202" s="473">
        <v>0</v>
      </c>
      <c r="N202" s="473">
        <v>0</v>
      </c>
      <c r="O202" s="473">
        <v>0</v>
      </c>
      <c r="P202" s="473">
        <v>0</v>
      </c>
      <c r="Q202" s="473">
        <f t="shared" si="7"/>
        <v>0</v>
      </c>
      <c r="R202" s="472"/>
    </row>
    <row r="203" spans="1:18" ht="14.45" customHeight="1" x14ac:dyDescent="0.25">
      <c r="A203" s="472">
        <v>350</v>
      </c>
      <c r="B203" s="472" t="str">
        <f t="shared" si="6"/>
        <v>2</v>
      </c>
      <c r="C203" s="472">
        <v>249</v>
      </c>
      <c r="D203" s="472" t="s">
        <v>1821</v>
      </c>
      <c r="E203" s="472">
        <v>249</v>
      </c>
      <c r="F203" s="472" t="s">
        <v>415</v>
      </c>
      <c r="G203" s="473">
        <v>0</v>
      </c>
      <c r="H203" s="473">
        <v>0</v>
      </c>
      <c r="I203" s="473">
        <v>0</v>
      </c>
      <c r="J203" s="473">
        <v>0</v>
      </c>
      <c r="K203" s="473">
        <v>0</v>
      </c>
      <c r="L203" s="473">
        <v>0</v>
      </c>
      <c r="M203" s="473">
        <v>0</v>
      </c>
      <c r="N203" s="473">
        <v>0</v>
      </c>
      <c r="O203" s="473">
        <v>0</v>
      </c>
      <c r="P203" s="473">
        <v>0</v>
      </c>
      <c r="Q203" s="473">
        <f t="shared" si="7"/>
        <v>0</v>
      </c>
      <c r="R203" s="472"/>
    </row>
    <row r="204" spans="1:18" ht="14.45" customHeight="1" x14ac:dyDescent="0.25">
      <c r="A204" s="472">
        <v>352</v>
      </c>
      <c r="B204" s="472" t="str">
        <f t="shared" si="6"/>
        <v>2</v>
      </c>
      <c r="C204" s="472">
        <v>261</v>
      </c>
      <c r="D204" s="472" t="s">
        <v>1821</v>
      </c>
      <c r="E204" s="472">
        <v>261</v>
      </c>
      <c r="F204" s="472" t="s">
        <v>425</v>
      </c>
      <c r="G204" s="473">
        <v>27000</v>
      </c>
      <c r="H204" s="473">
        <v>0</v>
      </c>
      <c r="I204" s="473">
        <v>0</v>
      </c>
      <c r="J204" s="473">
        <v>0</v>
      </c>
      <c r="K204" s="473">
        <v>0</v>
      </c>
      <c r="L204" s="473">
        <v>0</v>
      </c>
      <c r="M204" s="473">
        <v>0</v>
      </c>
      <c r="N204" s="473">
        <v>0</v>
      </c>
      <c r="O204" s="473">
        <v>0</v>
      </c>
      <c r="P204" s="473">
        <v>0</v>
      </c>
      <c r="Q204" s="473">
        <f t="shared" si="7"/>
        <v>27000</v>
      </c>
      <c r="R204" s="472"/>
    </row>
    <row r="205" spans="1:18" ht="14.45" customHeight="1" x14ac:dyDescent="0.25">
      <c r="A205" s="472">
        <v>354</v>
      </c>
      <c r="B205" s="472" t="str">
        <f t="shared" si="6"/>
        <v>2</v>
      </c>
      <c r="C205" s="472">
        <v>271</v>
      </c>
      <c r="D205" s="472" t="s">
        <v>1821</v>
      </c>
      <c r="E205" s="472">
        <v>271</v>
      </c>
      <c r="F205" s="472" t="s">
        <v>428</v>
      </c>
      <c r="G205" s="473">
        <v>0</v>
      </c>
      <c r="H205" s="473">
        <v>0</v>
      </c>
      <c r="I205" s="473">
        <v>0</v>
      </c>
      <c r="J205" s="473">
        <v>0</v>
      </c>
      <c r="K205" s="473">
        <v>0</v>
      </c>
      <c r="L205" s="473">
        <v>0</v>
      </c>
      <c r="M205" s="473">
        <v>0</v>
      </c>
      <c r="N205" s="473">
        <v>0</v>
      </c>
      <c r="O205" s="473">
        <v>0</v>
      </c>
      <c r="P205" s="473">
        <v>0</v>
      </c>
      <c r="Q205" s="473">
        <f t="shared" si="7"/>
        <v>0</v>
      </c>
      <c r="R205" s="472"/>
    </row>
    <row r="206" spans="1:18" ht="14.45" customHeight="1" x14ac:dyDescent="0.25">
      <c r="A206" s="472">
        <v>355</v>
      </c>
      <c r="B206" s="472" t="str">
        <f t="shared" si="6"/>
        <v>2</v>
      </c>
      <c r="C206" s="472">
        <v>273</v>
      </c>
      <c r="D206" s="472" t="s">
        <v>1821</v>
      </c>
      <c r="E206" s="472">
        <v>273</v>
      </c>
      <c r="F206" s="472" t="s">
        <v>430</v>
      </c>
      <c r="G206" s="473">
        <v>100000</v>
      </c>
      <c r="H206" s="473">
        <v>0</v>
      </c>
      <c r="I206" s="473">
        <v>0</v>
      </c>
      <c r="J206" s="473">
        <v>0</v>
      </c>
      <c r="K206" s="473">
        <v>0</v>
      </c>
      <c r="L206" s="473">
        <v>0</v>
      </c>
      <c r="M206" s="473">
        <v>0</v>
      </c>
      <c r="N206" s="473">
        <v>0</v>
      </c>
      <c r="O206" s="473">
        <v>0</v>
      </c>
      <c r="P206" s="473">
        <v>0</v>
      </c>
      <c r="Q206" s="473">
        <f t="shared" si="7"/>
        <v>100000</v>
      </c>
      <c r="R206" s="472"/>
    </row>
    <row r="207" spans="1:18" ht="14.45" customHeight="1" x14ac:dyDescent="0.25">
      <c r="A207" s="472">
        <v>357</v>
      </c>
      <c r="B207" s="472" t="str">
        <f t="shared" si="6"/>
        <v>2</v>
      </c>
      <c r="C207" s="472">
        <v>294</v>
      </c>
      <c r="D207" s="472" t="s">
        <v>1821</v>
      </c>
      <c r="E207" s="472">
        <v>294</v>
      </c>
      <c r="F207" s="472" t="s">
        <v>441</v>
      </c>
      <c r="G207" s="473">
        <v>1000</v>
      </c>
      <c r="H207" s="473">
        <v>0</v>
      </c>
      <c r="I207" s="473">
        <v>0</v>
      </c>
      <c r="J207" s="473">
        <v>0</v>
      </c>
      <c r="K207" s="473">
        <v>0</v>
      </c>
      <c r="L207" s="473">
        <v>0</v>
      </c>
      <c r="M207" s="473">
        <v>0</v>
      </c>
      <c r="N207" s="473">
        <v>0</v>
      </c>
      <c r="O207" s="473">
        <v>0</v>
      </c>
      <c r="P207" s="473">
        <v>0</v>
      </c>
      <c r="Q207" s="473">
        <f t="shared" si="7"/>
        <v>1000</v>
      </c>
      <c r="R207" s="472"/>
    </row>
    <row r="208" spans="1:18" ht="14.45" customHeight="1" x14ac:dyDescent="0.25">
      <c r="A208" s="472">
        <v>360</v>
      </c>
      <c r="B208" s="472" t="str">
        <f t="shared" si="6"/>
        <v>3</v>
      </c>
      <c r="C208" s="472">
        <v>313</v>
      </c>
      <c r="D208" s="472" t="s">
        <v>1979</v>
      </c>
      <c r="E208" s="472">
        <v>313</v>
      </c>
      <c r="F208" s="472" t="s">
        <v>450</v>
      </c>
      <c r="G208" s="473">
        <f>12000+6000</f>
        <v>18000</v>
      </c>
      <c r="H208" s="473">
        <v>0</v>
      </c>
      <c r="I208" s="473">
        <v>0</v>
      </c>
      <c r="J208" s="473">
        <v>0</v>
      </c>
      <c r="K208" s="473">
        <v>0</v>
      </c>
      <c r="L208" s="473">
        <v>0</v>
      </c>
      <c r="M208" s="473">
        <v>0</v>
      </c>
      <c r="N208" s="473">
        <v>0</v>
      </c>
      <c r="O208" s="473">
        <v>0</v>
      </c>
      <c r="P208" s="473">
        <v>0</v>
      </c>
      <c r="Q208" s="473">
        <f t="shared" si="7"/>
        <v>18000</v>
      </c>
      <c r="R208" s="472"/>
    </row>
    <row r="209" spans="1:18" ht="14.45" customHeight="1" x14ac:dyDescent="0.25">
      <c r="A209" s="472">
        <v>362</v>
      </c>
      <c r="B209" s="472" t="str">
        <f t="shared" si="6"/>
        <v>3</v>
      </c>
      <c r="C209" s="472">
        <v>322</v>
      </c>
      <c r="D209" s="472" t="s">
        <v>1821</v>
      </c>
      <c r="E209" s="472">
        <v>322</v>
      </c>
      <c r="F209" s="472" t="s">
        <v>459</v>
      </c>
      <c r="G209" s="473">
        <v>0</v>
      </c>
      <c r="H209" s="473">
        <v>0</v>
      </c>
      <c r="I209" s="473">
        <v>0</v>
      </c>
      <c r="J209" s="473">
        <v>0</v>
      </c>
      <c r="K209" s="473">
        <v>0</v>
      </c>
      <c r="L209" s="473">
        <v>0</v>
      </c>
      <c r="M209" s="473">
        <v>0</v>
      </c>
      <c r="N209" s="473">
        <v>0</v>
      </c>
      <c r="O209" s="473">
        <v>0</v>
      </c>
      <c r="P209" s="473">
        <v>0</v>
      </c>
      <c r="Q209" s="473">
        <f t="shared" si="7"/>
        <v>0</v>
      </c>
      <c r="R209" s="472"/>
    </row>
    <row r="210" spans="1:18" ht="14.45" customHeight="1" x14ac:dyDescent="0.25">
      <c r="A210" s="472">
        <v>364</v>
      </c>
      <c r="B210" s="472" t="str">
        <f t="shared" si="6"/>
        <v>3</v>
      </c>
      <c r="C210" s="472">
        <v>347</v>
      </c>
      <c r="D210" s="472" t="s">
        <v>1821</v>
      </c>
      <c r="E210" s="472">
        <v>347</v>
      </c>
      <c r="F210" s="472" t="s">
        <v>484</v>
      </c>
      <c r="G210" s="473">
        <v>0</v>
      </c>
      <c r="H210" s="473">
        <v>0</v>
      </c>
      <c r="I210" s="473">
        <v>0</v>
      </c>
      <c r="J210" s="473">
        <v>0</v>
      </c>
      <c r="K210" s="473">
        <v>0</v>
      </c>
      <c r="L210" s="473">
        <v>0</v>
      </c>
      <c r="M210" s="473">
        <v>0</v>
      </c>
      <c r="N210" s="473">
        <v>0</v>
      </c>
      <c r="O210" s="473">
        <v>0</v>
      </c>
      <c r="P210" s="473">
        <v>0</v>
      </c>
      <c r="Q210" s="473">
        <f t="shared" si="7"/>
        <v>0</v>
      </c>
      <c r="R210" s="472"/>
    </row>
    <row r="211" spans="1:18" ht="14.45" customHeight="1" x14ac:dyDescent="0.25">
      <c r="A211" s="472">
        <v>366</v>
      </c>
      <c r="B211" s="472" t="str">
        <f t="shared" si="6"/>
        <v>3</v>
      </c>
      <c r="C211" s="472">
        <v>351</v>
      </c>
      <c r="D211" s="472" t="s">
        <v>1821</v>
      </c>
      <c r="E211" s="472">
        <v>351</v>
      </c>
      <c r="F211" s="472" t="s">
        <v>488</v>
      </c>
      <c r="G211" s="473">
        <v>0</v>
      </c>
      <c r="H211" s="473">
        <v>0</v>
      </c>
      <c r="I211" s="473">
        <v>0</v>
      </c>
      <c r="J211" s="473">
        <v>0</v>
      </c>
      <c r="K211" s="473">
        <v>0</v>
      </c>
      <c r="L211" s="473">
        <v>0</v>
      </c>
      <c r="M211" s="473">
        <v>0</v>
      </c>
      <c r="N211" s="473">
        <v>0</v>
      </c>
      <c r="O211" s="473">
        <v>0</v>
      </c>
      <c r="P211" s="473">
        <v>0</v>
      </c>
      <c r="Q211" s="473">
        <f t="shared" si="7"/>
        <v>0</v>
      </c>
      <c r="R211" s="472"/>
    </row>
    <row r="212" spans="1:18" ht="14.45" customHeight="1" x14ac:dyDescent="0.25">
      <c r="A212" s="472">
        <v>367</v>
      </c>
      <c r="B212" s="472" t="str">
        <f t="shared" si="6"/>
        <v>3</v>
      </c>
      <c r="C212" s="472">
        <v>353</v>
      </c>
      <c r="D212" s="472" t="s">
        <v>1821</v>
      </c>
      <c r="E212" s="472">
        <v>353</v>
      </c>
      <c r="F212" s="472" t="s">
        <v>490</v>
      </c>
      <c r="G212" s="473">
        <v>1500</v>
      </c>
      <c r="H212" s="473">
        <v>0</v>
      </c>
      <c r="I212" s="473">
        <v>0</v>
      </c>
      <c r="J212" s="473">
        <v>0</v>
      </c>
      <c r="K212" s="473">
        <v>0</v>
      </c>
      <c r="L212" s="473">
        <v>0</v>
      </c>
      <c r="M212" s="473">
        <v>0</v>
      </c>
      <c r="N212" s="473">
        <v>0</v>
      </c>
      <c r="O212" s="473">
        <v>0</v>
      </c>
      <c r="P212" s="473">
        <v>0</v>
      </c>
      <c r="Q212" s="473">
        <f t="shared" si="7"/>
        <v>1500</v>
      </c>
      <c r="R212" s="472"/>
    </row>
    <row r="213" spans="1:18" ht="14.45" customHeight="1" x14ac:dyDescent="0.25">
      <c r="A213" s="472">
        <v>369</v>
      </c>
      <c r="B213" s="472" t="str">
        <f t="shared" si="6"/>
        <v>3</v>
      </c>
      <c r="C213" s="472">
        <v>372</v>
      </c>
      <c r="D213" s="472" t="s">
        <v>1821</v>
      </c>
      <c r="E213" s="472">
        <v>372</v>
      </c>
      <c r="F213" s="472" t="s">
        <v>507</v>
      </c>
      <c r="G213" s="473">
        <v>0</v>
      </c>
      <c r="H213" s="473">
        <v>0</v>
      </c>
      <c r="I213" s="473">
        <v>0</v>
      </c>
      <c r="J213" s="473">
        <v>0</v>
      </c>
      <c r="K213" s="473">
        <v>0</v>
      </c>
      <c r="L213" s="473">
        <v>0</v>
      </c>
      <c r="M213" s="473">
        <v>0</v>
      </c>
      <c r="N213" s="473">
        <v>0</v>
      </c>
      <c r="O213" s="473">
        <v>0</v>
      </c>
      <c r="P213" s="473">
        <v>0</v>
      </c>
      <c r="Q213" s="473">
        <f t="shared" si="7"/>
        <v>0</v>
      </c>
      <c r="R213" s="472"/>
    </row>
    <row r="214" spans="1:18" ht="14.45" customHeight="1" x14ac:dyDescent="0.25">
      <c r="A214" s="472">
        <v>370</v>
      </c>
      <c r="B214" s="472" t="str">
        <f t="shared" si="6"/>
        <v>3</v>
      </c>
      <c r="C214" s="472">
        <v>375</v>
      </c>
      <c r="D214" s="472" t="s">
        <v>1821</v>
      </c>
      <c r="E214" s="472">
        <v>375</v>
      </c>
      <c r="F214" s="472" t="s">
        <v>510</v>
      </c>
      <c r="G214" s="473">
        <v>24000</v>
      </c>
      <c r="H214" s="473">
        <v>0</v>
      </c>
      <c r="I214" s="473">
        <v>0</v>
      </c>
      <c r="J214" s="473">
        <v>0</v>
      </c>
      <c r="K214" s="473">
        <v>0</v>
      </c>
      <c r="L214" s="473">
        <v>0</v>
      </c>
      <c r="M214" s="473">
        <v>0</v>
      </c>
      <c r="N214" s="473">
        <v>0</v>
      </c>
      <c r="O214" s="473">
        <v>0</v>
      </c>
      <c r="P214" s="473">
        <v>0</v>
      </c>
      <c r="Q214" s="473">
        <f t="shared" si="7"/>
        <v>24000</v>
      </c>
      <c r="R214" s="472"/>
    </row>
    <row r="215" spans="1:18" ht="14.45" customHeight="1" x14ac:dyDescent="0.25">
      <c r="A215" s="472">
        <v>372</v>
      </c>
      <c r="B215" s="472" t="str">
        <f t="shared" si="6"/>
        <v>3</v>
      </c>
      <c r="C215" s="472">
        <v>383</v>
      </c>
      <c r="D215" s="472" t="s">
        <v>1821</v>
      </c>
      <c r="E215" s="472">
        <v>383</v>
      </c>
      <c r="F215" s="472" t="s">
        <v>518</v>
      </c>
      <c r="G215" s="473">
        <v>4000</v>
      </c>
      <c r="H215" s="473">
        <v>0</v>
      </c>
      <c r="I215" s="473">
        <v>0</v>
      </c>
      <c r="J215" s="473">
        <v>0</v>
      </c>
      <c r="K215" s="473">
        <v>0</v>
      </c>
      <c r="L215" s="473">
        <v>0</v>
      </c>
      <c r="M215" s="473">
        <v>0</v>
      </c>
      <c r="N215" s="473">
        <v>0</v>
      </c>
      <c r="O215" s="473">
        <v>0</v>
      </c>
      <c r="P215" s="473">
        <v>0</v>
      </c>
      <c r="Q215" s="473">
        <f t="shared" si="7"/>
        <v>4000</v>
      </c>
      <c r="R215" s="472"/>
    </row>
    <row r="216" spans="1:18" ht="14.45" customHeight="1" x14ac:dyDescent="0.25">
      <c r="A216" s="472">
        <v>375</v>
      </c>
      <c r="B216" s="472" t="str">
        <f t="shared" si="6"/>
        <v>5</v>
      </c>
      <c r="C216" s="472">
        <v>511</v>
      </c>
      <c r="D216" s="472" t="s">
        <v>1821</v>
      </c>
      <c r="E216" s="472">
        <v>511</v>
      </c>
      <c r="F216" s="472" t="s">
        <v>588</v>
      </c>
      <c r="G216" s="473">
        <v>25000</v>
      </c>
      <c r="H216" s="473">
        <v>0</v>
      </c>
      <c r="I216" s="473">
        <v>0</v>
      </c>
      <c r="J216" s="473">
        <v>0</v>
      </c>
      <c r="K216" s="473">
        <v>0</v>
      </c>
      <c r="L216" s="473">
        <v>0</v>
      </c>
      <c r="M216" s="473">
        <v>0</v>
      </c>
      <c r="N216" s="473">
        <v>0</v>
      </c>
      <c r="O216" s="473">
        <v>0</v>
      </c>
      <c r="P216" s="473">
        <v>0</v>
      </c>
      <c r="Q216" s="473">
        <f t="shared" si="7"/>
        <v>25000</v>
      </c>
      <c r="R216" s="472"/>
    </row>
    <row r="217" spans="1:18" ht="14.45" customHeight="1" x14ac:dyDescent="0.25">
      <c r="A217" s="472">
        <v>376</v>
      </c>
      <c r="B217" s="472" t="str">
        <f t="shared" si="6"/>
        <v>5</v>
      </c>
      <c r="C217" s="472">
        <v>515</v>
      </c>
      <c r="D217" s="472" t="s">
        <v>1821</v>
      </c>
      <c r="E217" s="472">
        <v>515</v>
      </c>
      <c r="F217" s="472" t="s">
        <v>592</v>
      </c>
      <c r="G217" s="473">
        <v>15000</v>
      </c>
      <c r="H217" s="473">
        <v>0</v>
      </c>
      <c r="I217" s="473">
        <v>0</v>
      </c>
      <c r="J217" s="473">
        <v>0</v>
      </c>
      <c r="K217" s="473">
        <v>0</v>
      </c>
      <c r="L217" s="473">
        <v>0</v>
      </c>
      <c r="M217" s="473">
        <v>0</v>
      </c>
      <c r="N217" s="473">
        <v>0</v>
      </c>
      <c r="O217" s="473">
        <v>0</v>
      </c>
      <c r="P217" s="473">
        <v>0</v>
      </c>
      <c r="Q217" s="473">
        <f t="shared" si="7"/>
        <v>15000</v>
      </c>
      <c r="R217" s="472"/>
    </row>
    <row r="218" spans="1:18" ht="14.45" customHeight="1" x14ac:dyDescent="0.25">
      <c r="A218" s="472">
        <v>378</v>
      </c>
      <c r="B218" s="472" t="str">
        <f t="shared" si="6"/>
        <v>5</v>
      </c>
      <c r="C218" s="472">
        <v>522</v>
      </c>
      <c r="D218" s="472" t="s">
        <v>1821</v>
      </c>
      <c r="E218" s="472">
        <v>522</v>
      </c>
      <c r="F218" s="472" t="s">
        <v>596</v>
      </c>
      <c r="G218" s="473">
        <v>50000</v>
      </c>
      <c r="H218" s="473">
        <v>0</v>
      </c>
      <c r="I218" s="473">
        <v>0</v>
      </c>
      <c r="J218" s="473">
        <v>0</v>
      </c>
      <c r="K218" s="473">
        <v>0</v>
      </c>
      <c r="L218" s="473">
        <v>0</v>
      </c>
      <c r="M218" s="473">
        <v>0</v>
      </c>
      <c r="N218" s="473">
        <v>0</v>
      </c>
      <c r="O218" s="473">
        <v>0</v>
      </c>
      <c r="P218" s="473">
        <v>0</v>
      </c>
      <c r="Q218" s="473">
        <f t="shared" si="7"/>
        <v>50000</v>
      </c>
      <c r="R218" s="472"/>
    </row>
    <row r="219" spans="1:18" x14ac:dyDescent="0.25">
      <c r="A219" s="472">
        <v>382</v>
      </c>
      <c r="B219" s="472" t="str">
        <f t="shared" si="6"/>
        <v>1</v>
      </c>
      <c r="C219" s="472">
        <v>122</v>
      </c>
      <c r="D219" s="472" t="s">
        <v>1822</v>
      </c>
      <c r="E219" s="472">
        <v>122</v>
      </c>
      <c r="F219" s="472" t="s">
        <v>353</v>
      </c>
      <c r="G219" s="473"/>
      <c r="H219" s="472"/>
      <c r="I219" s="473">
        <v>0</v>
      </c>
      <c r="J219" s="473">
        <v>0</v>
      </c>
      <c r="K219" s="473">
        <v>0</v>
      </c>
      <c r="L219" s="473">
        <v>0</v>
      </c>
      <c r="M219" s="473">
        <v>0</v>
      </c>
      <c r="N219" s="473">
        <v>0</v>
      </c>
      <c r="O219" s="473">
        <v>0</v>
      </c>
      <c r="P219" s="473">
        <v>0</v>
      </c>
      <c r="Q219" s="473">
        <f t="shared" si="7"/>
        <v>0</v>
      </c>
      <c r="R219" s="472"/>
    </row>
    <row r="220" spans="1:18" ht="14.45" customHeight="1" x14ac:dyDescent="0.25">
      <c r="A220" s="472">
        <v>385</v>
      </c>
      <c r="B220" s="472" t="str">
        <f t="shared" si="6"/>
        <v>2</v>
      </c>
      <c r="C220" s="472">
        <v>211</v>
      </c>
      <c r="D220" s="472" t="s">
        <v>1822</v>
      </c>
      <c r="E220" s="472">
        <v>211</v>
      </c>
      <c r="F220" s="472" t="s">
        <v>384</v>
      </c>
      <c r="G220" s="473">
        <v>6000</v>
      </c>
      <c r="H220" s="472"/>
      <c r="I220" s="473">
        <v>0</v>
      </c>
      <c r="J220" s="473">
        <v>0</v>
      </c>
      <c r="K220" s="473">
        <v>0</v>
      </c>
      <c r="L220" s="473">
        <v>0</v>
      </c>
      <c r="M220" s="473">
        <v>0</v>
      </c>
      <c r="N220" s="473">
        <v>0</v>
      </c>
      <c r="O220" s="473">
        <v>0</v>
      </c>
      <c r="P220" s="473">
        <v>0</v>
      </c>
      <c r="Q220" s="473">
        <f t="shared" si="7"/>
        <v>6000</v>
      </c>
      <c r="R220" s="472"/>
    </row>
    <row r="221" spans="1:18" ht="14.45" customHeight="1" x14ac:dyDescent="0.25">
      <c r="A221" s="472">
        <v>386</v>
      </c>
      <c r="B221" s="472" t="str">
        <f t="shared" si="6"/>
        <v>2</v>
      </c>
      <c r="C221" s="472">
        <v>212</v>
      </c>
      <c r="D221" s="472" t="s">
        <v>1822</v>
      </c>
      <c r="E221" s="472">
        <v>212</v>
      </c>
      <c r="F221" s="472" t="s">
        <v>385</v>
      </c>
      <c r="G221" s="473">
        <v>6000</v>
      </c>
      <c r="H221" s="472"/>
      <c r="I221" s="473">
        <v>0</v>
      </c>
      <c r="J221" s="473">
        <v>0</v>
      </c>
      <c r="K221" s="473">
        <v>0</v>
      </c>
      <c r="L221" s="473">
        <v>0</v>
      </c>
      <c r="M221" s="473">
        <v>0</v>
      </c>
      <c r="N221" s="473">
        <v>0</v>
      </c>
      <c r="O221" s="473">
        <v>0</v>
      </c>
      <c r="P221" s="473">
        <v>0</v>
      </c>
      <c r="Q221" s="473">
        <f t="shared" si="7"/>
        <v>6000</v>
      </c>
      <c r="R221" s="472"/>
    </row>
    <row r="222" spans="1:18" ht="14.45" customHeight="1" x14ac:dyDescent="0.25">
      <c r="A222" s="472">
        <v>387</v>
      </c>
      <c r="B222" s="472" t="str">
        <f t="shared" si="6"/>
        <v>2</v>
      </c>
      <c r="C222" s="472">
        <v>214</v>
      </c>
      <c r="D222" s="472" t="s">
        <v>1822</v>
      </c>
      <c r="E222" s="472">
        <v>214</v>
      </c>
      <c r="F222" s="472" t="s">
        <v>387</v>
      </c>
      <c r="G222" s="473">
        <v>1000</v>
      </c>
      <c r="H222" s="472"/>
      <c r="I222" s="473">
        <v>0</v>
      </c>
      <c r="J222" s="473">
        <v>0</v>
      </c>
      <c r="K222" s="473">
        <v>0</v>
      </c>
      <c r="L222" s="473">
        <v>0</v>
      </c>
      <c r="M222" s="473">
        <v>0</v>
      </c>
      <c r="N222" s="473">
        <v>0</v>
      </c>
      <c r="O222" s="473">
        <v>0</v>
      </c>
      <c r="P222" s="473">
        <v>0</v>
      </c>
      <c r="Q222" s="473">
        <f t="shared" si="7"/>
        <v>1000</v>
      </c>
      <c r="R222" s="472"/>
    </row>
    <row r="223" spans="1:18" ht="14.45" customHeight="1" x14ac:dyDescent="0.25">
      <c r="A223" s="472">
        <v>388</v>
      </c>
      <c r="B223" s="472" t="str">
        <f t="shared" si="6"/>
        <v>2</v>
      </c>
      <c r="C223" s="472">
        <v>215</v>
      </c>
      <c r="D223" s="472" t="s">
        <v>1822</v>
      </c>
      <c r="E223" s="472">
        <v>215</v>
      </c>
      <c r="F223" s="472" t="s">
        <v>388</v>
      </c>
      <c r="G223" s="473">
        <v>7500</v>
      </c>
      <c r="H223" s="472"/>
      <c r="I223" s="473">
        <v>0</v>
      </c>
      <c r="J223" s="473">
        <v>0</v>
      </c>
      <c r="K223" s="473">
        <v>0</v>
      </c>
      <c r="L223" s="473">
        <v>0</v>
      </c>
      <c r="M223" s="473">
        <v>0</v>
      </c>
      <c r="N223" s="473">
        <v>0</v>
      </c>
      <c r="O223" s="473">
        <v>0</v>
      </c>
      <c r="P223" s="473">
        <v>0</v>
      </c>
      <c r="Q223" s="473">
        <f t="shared" si="7"/>
        <v>7500</v>
      </c>
      <c r="R223" s="472"/>
    </row>
    <row r="224" spans="1:18" ht="14.45" customHeight="1" x14ac:dyDescent="0.25">
      <c r="A224" s="472">
        <v>389</v>
      </c>
      <c r="B224" s="472" t="str">
        <f t="shared" si="6"/>
        <v>2</v>
      </c>
      <c r="C224" s="472">
        <v>216</v>
      </c>
      <c r="D224" s="472" t="s">
        <v>1822</v>
      </c>
      <c r="E224" s="472">
        <v>216</v>
      </c>
      <c r="F224" s="472" t="s">
        <v>389</v>
      </c>
      <c r="G224" s="473">
        <v>60000</v>
      </c>
      <c r="H224" s="472"/>
      <c r="I224" s="473">
        <v>0</v>
      </c>
      <c r="J224" s="473">
        <v>0</v>
      </c>
      <c r="K224" s="473">
        <v>0</v>
      </c>
      <c r="L224" s="473">
        <v>0</v>
      </c>
      <c r="M224" s="473">
        <v>0</v>
      </c>
      <c r="N224" s="473">
        <v>0</v>
      </c>
      <c r="O224" s="473">
        <v>0</v>
      </c>
      <c r="P224" s="473">
        <v>0</v>
      </c>
      <c r="Q224" s="473">
        <f t="shared" si="7"/>
        <v>60000</v>
      </c>
      <c r="R224" s="472"/>
    </row>
    <row r="225" spans="1:18" ht="14.45" customHeight="1" x14ac:dyDescent="0.25">
      <c r="A225" s="472">
        <v>391</v>
      </c>
      <c r="B225" s="472" t="str">
        <f t="shared" si="6"/>
        <v>2</v>
      </c>
      <c r="C225" s="472">
        <v>221</v>
      </c>
      <c r="D225" s="472" t="s">
        <v>1822</v>
      </c>
      <c r="E225" s="472">
        <v>221</v>
      </c>
      <c r="F225" s="472" t="s">
        <v>393</v>
      </c>
      <c r="G225" s="473">
        <v>10000</v>
      </c>
      <c r="H225" s="472"/>
      <c r="I225" s="473">
        <v>0</v>
      </c>
      <c r="J225" s="473">
        <v>0</v>
      </c>
      <c r="K225" s="473">
        <v>0</v>
      </c>
      <c r="L225" s="473">
        <v>0</v>
      </c>
      <c r="M225" s="473">
        <v>0</v>
      </c>
      <c r="N225" s="473">
        <v>0</v>
      </c>
      <c r="O225" s="473">
        <v>0</v>
      </c>
      <c r="P225" s="473">
        <v>0</v>
      </c>
      <c r="Q225" s="473">
        <f t="shared" si="7"/>
        <v>10000</v>
      </c>
      <c r="R225" s="472"/>
    </row>
    <row r="226" spans="1:18" ht="14.45" customHeight="1" x14ac:dyDescent="0.25">
      <c r="A226" s="472">
        <v>392</v>
      </c>
      <c r="B226" s="472" t="str">
        <f t="shared" si="6"/>
        <v>2</v>
      </c>
      <c r="C226" s="472">
        <v>223</v>
      </c>
      <c r="D226" s="472" t="s">
        <v>1822</v>
      </c>
      <c r="E226" s="472">
        <v>223</v>
      </c>
      <c r="F226" s="472" t="s">
        <v>395</v>
      </c>
      <c r="G226" s="473">
        <v>1500</v>
      </c>
      <c r="H226" s="472"/>
      <c r="I226" s="473">
        <v>0</v>
      </c>
      <c r="J226" s="473">
        <v>0</v>
      </c>
      <c r="K226" s="473">
        <v>0</v>
      </c>
      <c r="L226" s="473">
        <v>0</v>
      </c>
      <c r="M226" s="473">
        <v>0</v>
      </c>
      <c r="N226" s="473">
        <v>0</v>
      </c>
      <c r="O226" s="473">
        <v>0</v>
      </c>
      <c r="P226" s="473">
        <v>0</v>
      </c>
      <c r="Q226" s="473">
        <f t="shared" si="7"/>
        <v>1500</v>
      </c>
      <c r="R226" s="472"/>
    </row>
    <row r="227" spans="1:18" ht="14.45" customHeight="1" x14ac:dyDescent="0.25">
      <c r="A227" s="472">
        <v>394</v>
      </c>
      <c r="B227" s="472" t="str">
        <f t="shared" si="6"/>
        <v>2</v>
      </c>
      <c r="C227" s="472">
        <v>261</v>
      </c>
      <c r="D227" s="472" t="s">
        <v>1822</v>
      </c>
      <c r="E227" s="472">
        <v>261</v>
      </c>
      <c r="F227" s="472" t="s">
        <v>425</v>
      </c>
      <c r="G227" s="473">
        <v>12000</v>
      </c>
      <c r="H227" s="472"/>
      <c r="I227" s="473">
        <v>0</v>
      </c>
      <c r="J227" s="473">
        <v>0</v>
      </c>
      <c r="K227" s="473">
        <v>0</v>
      </c>
      <c r="L227" s="473">
        <v>0</v>
      </c>
      <c r="M227" s="473">
        <v>0</v>
      </c>
      <c r="N227" s="473">
        <v>0</v>
      </c>
      <c r="O227" s="473">
        <v>0</v>
      </c>
      <c r="P227" s="473">
        <v>0</v>
      </c>
      <c r="Q227" s="473">
        <f t="shared" si="7"/>
        <v>12000</v>
      </c>
      <c r="R227" s="472"/>
    </row>
    <row r="228" spans="1:18" ht="14.45" customHeight="1" x14ac:dyDescent="0.25">
      <c r="A228" s="472">
        <v>396</v>
      </c>
      <c r="B228" s="472" t="str">
        <f t="shared" si="6"/>
        <v>2</v>
      </c>
      <c r="C228" s="472">
        <v>271</v>
      </c>
      <c r="D228" s="472" t="s">
        <v>1822</v>
      </c>
      <c r="E228" s="472">
        <v>271</v>
      </c>
      <c r="F228" s="472" t="s">
        <v>428</v>
      </c>
      <c r="G228" s="473">
        <v>0</v>
      </c>
      <c r="H228" s="472"/>
      <c r="I228" s="473">
        <v>0</v>
      </c>
      <c r="J228" s="473">
        <v>0</v>
      </c>
      <c r="K228" s="473">
        <v>0</v>
      </c>
      <c r="L228" s="473">
        <v>0</v>
      </c>
      <c r="M228" s="473">
        <v>0</v>
      </c>
      <c r="N228" s="473">
        <v>0</v>
      </c>
      <c r="O228" s="473">
        <v>0</v>
      </c>
      <c r="P228" s="473">
        <v>0</v>
      </c>
      <c r="Q228" s="473">
        <f t="shared" si="7"/>
        <v>0</v>
      </c>
      <c r="R228" s="472"/>
    </row>
    <row r="229" spans="1:18" ht="14.45" customHeight="1" x14ac:dyDescent="0.25">
      <c r="A229" s="472">
        <v>398</v>
      </c>
      <c r="B229" s="472" t="str">
        <f t="shared" si="6"/>
        <v>2</v>
      </c>
      <c r="C229" s="472">
        <v>296</v>
      </c>
      <c r="D229" s="472" t="s">
        <v>1822</v>
      </c>
      <c r="E229" s="472">
        <v>296</v>
      </c>
      <c r="F229" s="472" t="s">
        <v>443</v>
      </c>
      <c r="G229" s="473">
        <v>6000</v>
      </c>
      <c r="H229" s="472"/>
      <c r="I229" s="473">
        <v>0</v>
      </c>
      <c r="J229" s="473">
        <v>0</v>
      </c>
      <c r="K229" s="473">
        <v>0</v>
      </c>
      <c r="L229" s="473">
        <v>0</v>
      </c>
      <c r="M229" s="473">
        <v>0</v>
      </c>
      <c r="N229" s="473">
        <v>0</v>
      </c>
      <c r="O229" s="473">
        <v>0</v>
      </c>
      <c r="P229" s="473">
        <v>0</v>
      </c>
      <c r="Q229" s="473">
        <f t="shared" si="7"/>
        <v>6000</v>
      </c>
      <c r="R229" s="472"/>
    </row>
    <row r="230" spans="1:18" ht="14.45" customHeight="1" x14ac:dyDescent="0.25">
      <c r="A230" s="472">
        <v>401</v>
      </c>
      <c r="B230" s="472" t="str">
        <f t="shared" si="6"/>
        <v>3</v>
      </c>
      <c r="C230" s="472">
        <v>334</v>
      </c>
      <c r="D230" s="472" t="s">
        <v>1822</v>
      </c>
      <c r="E230" s="472">
        <v>334</v>
      </c>
      <c r="F230" s="472" t="s">
        <v>471</v>
      </c>
      <c r="G230" s="473">
        <v>10000</v>
      </c>
      <c r="H230" s="472"/>
      <c r="I230" s="473">
        <v>0</v>
      </c>
      <c r="J230" s="473">
        <v>0</v>
      </c>
      <c r="K230" s="473">
        <v>0</v>
      </c>
      <c r="L230" s="473">
        <v>0</v>
      </c>
      <c r="M230" s="473">
        <v>0</v>
      </c>
      <c r="N230" s="473">
        <v>0</v>
      </c>
      <c r="O230" s="473">
        <v>0</v>
      </c>
      <c r="P230" s="473">
        <v>0</v>
      </c>
      <c r="Q230" s="473">
        <f t="shared" si="7"/>
        <v>10000</v>
      </c>
      <c r="R230" s="472"/>
    </row>
    <row r="231" spans="1:18" ht="14.45" customHeight="1" x14ac:dyDescent="0.25">
      <c r="A231" s="472">
        <v>403</v>
      </c>
      <c r="B231" s="472" t="str">
        <f t="shared" si="6"/>
        <v>3</v>
      </c>
      <c r="C231" s="472">
        <v>353</v>
      </c>
      <c r="D231" s="472" t="s">
        <v>1822</v>
      </c>
      <c r="E231" s="472">
        <v>353</v>
      </c>
      <c r="F231" s="472" t="s">
        <v>490</v>
      </c>
      <c r="G231" s="473">
        <v>3000</v>
      </c>
      <c r="H231" s="472"/>
      <c r="I231" s="473">
        <v>0</v>
      </c>
      <c r="J231" s="473">
        <v>0</v>
      </c>
      <c r="K231" s="473">
        <v>0</v>
      </c>
      <c r="L231" s="473">
        <v>0</v>
      </c>
      <c r="M231" s="473">
        <v>0</v>
      </c>
      <c r="N231" s="473">
        <v>0</v>
      </c>
      <c r="O231" s="473">
        <v>0</v>
      </c>
      <c r="P231" s="473">
        <v>0</v>
      </c>
      <c r="Q231" s="473">
        <f t="shared" si="7"/>
        <v>3000</v>
      </c>
      <c r="R231" s="472"/>
    </row>
    <row r="232" spans="1:18" ht="14.45" customHeight="1" x14ac:dyDescent="0.25">
      <c r="A232" s="472">
        <v>404</v>
      </c>
      <c r="B232" s="472" t="str">
        <f t="shared" si="6"/>
        <v>3</v>
      </c>
      <c r="C232" s="472">
        <v>355</v>
      </c>
      <c r="D232" s="472" t="s">
        <v>1822</v>
      </c>
      <c r="E232" s="472">
        <v>355</v>
      </c>
      <c r="F232" s="472" t="s">
        <v>492</v>
      </c>
      <c r="G232" s="473">
        <v>20000</v>
      </c>
      <c r="H232" s="472"/>
      <c r="I232" s="473">
        <v>0</v>
      </c>
      <c r="J232" s="473">
        <v>0</v>
      </c>
      <c r="K232" s="473">
        <v>0</v>
      </c>
      <c r="L232" s="473">
        <v>0</v>
      </c>
      <c r="M232" s="473">
        <v>0</v>
      </c>
      <c r="N232" s="473">
        <v>0</v>
      </c>
      <c r="O232" s="473">
        <v>0</v>
      </c>
      <c r="P232" s="473">
        <v>0</v>
      </c>
      <c r="Q232" s="473">
        <f t="shared" si="7"/>
        <v>20000</v>
      </c>
      <c r="R232" s="472"/>
    </row>
    <row r="233" spans="1:18" ht="14.45" customHeight="1" x14ac:dyDescent="0.25">
      <c r="A233" s="472">
        <v>406</v>
      </c>
      <c r="B233" s="472" t="str">
        <f t="shared" si="6"/>
        <v>3</v>
      </c>
      <c r="C233" s="472">
        <v>372</v>
      </c>
      <c r="D233" s="472" t="s">
        <v>1822</v>
      </c>
      <c r="E233" s="472">
        <v>372</v>
      </c>
      <c r="F233" s="472" t="s">
        <v>507</v>
      </c>
      <c r="G233" s="473">
        <v>10000</v>
      </c>
      <c r="H233" s="472"/>
      <c r="I233" s="473">
        <v>0</v>
      </c>
      <c r="J233" s="473">
        <v>0</v>
      </c>
      <c r="K233" s="473">
        <v>0</v>
      </c>
      <c r="L233" s="473">
        <v>0</v>
      </c>
      <c r="M233" s="473">
        <v>0</v>
      </c>
      <c r="N233" s="473">
        <v>0</v>
      </c>
      <c r="O233" s="473">
        <v>0</v>
      </c>
      <c r="P233" s="473">
        <v>0</v>
      </c>
      <c r="Q233" s="473">
        <f t="shared" si="7"/>
        <v>10000</v>
      </c>
      <c r="R233" s="472"/>
    </row>
    <row r="234" spans="1:18" ht="14.45" customHeight="1" x14ac:dyDescent="0.25">
      <c r="A234" s="472">
        <v>407</v>
      </c>
      <c r="B234" s="472" t="str">
        <f t="shared" si="6"/>
        <v>3</v>
      </c>
      <c r="C234" s="472">
        <v>375</v>
      </c>
      <c r="D234" s="472" t="s">
        <v>1822</v>
      </c>
      <c r="E234" s="472">
        <v>375</v>
      </c>
      <c r="F234" s="472" t="s">
        <v>510</v>
      </c>
      <c r="G234" s="473">
        <v>10000</v>
      </c>
      <c r="H234" s="472"/>
      <c r="I234" s="473">
        <v>0</v>
      </c>
      <c r="J234" s="473">
        <v>0</v>
      </c>
      <c r="K234" s="473">
        <v>0</v>
      </c>
      <c r="L234" s="473">
        <v>0</v>
      </c>
      <c r="M234" s="473">
        <v>0</v>
      </c>
      <c r="N234" s="473">
        <v>0</v>
      </c>
      <c r="O234" s="473">
        <v>0</v>
      </c>
      <c r="P234" s="473">
        <v>0</v>
      </c>
      <c r="Q234" s="473">
        <f t="shared" si="7"/>
        <v>10000</v>
      </c>
      <c r="R234" s="472"/>
    </row>
    <row r="235" spans="1:18" ht="14.45" customHeight="1" x14ac:dyDescent="0.25">
      <c r="A235" s="472">
        <v>410</v>
      </c>
      <c r="B235" s="472" t="str">
        <f t="shared" si="6"/>
        <v>5</v>
      </c>
      <c r="C235" s="472">
        <v>515</v>
      </c>
      <c r="D235" s="472" t="s">
        <v>1822</v>
      </c>
      <c r="E235" s="472">
        <v>515</v>
      </c>
      <c r="F235" s="472" t="s">
        <v>592</v>
      </c>
      <c r="G235" s="473">
        <v>15000</v>
      </c>
      <c r="H235" s="472"/>
      <c r="I235" s="473">
        <v>0</v>
      </c>
      <c r="J235" s="473">
        <v>0</v>
      </c>
      <c r="K235" s="473">
        <v>0</v>
      </c>
      <c r="L235" s="473">
        <v>0</v>
      </c>
      <c r="M235" s="473">
        <v>0</v>
      </c>
      <c r="N235" s="473">
        <v>0</v>
      </c>
      <c r="O235" s="473">
        <v>0</v>
      </c>
      <c r="P235" s="473">
        <v>0</v>
      </c>
      <c r="Q235" s="473">
        <f t="shared" si="7"/>
        <v>15000</v>
      </c>
      <c r="R235" s="472"/>
    </row>
    <row r="236" spans="1:18" ht="14.45" customHeight="1" x14ac:dyDescent="0.25">
      <c r="A236" s="472">
        <v>412</v>
      </c>
      <c r="B236" s="472" t="str">
        <f t="shared" si="6"/>
        <v>5</v>
      </c>
      <c r="C236" s="472">
        <v>523</v>
      </c>
      <c r="D236" s="472" t="s">
        <v>1822</v>
      </c>
      <c r="E236" s="472">
        <v>523</v>
      </c>
      <c r="F236" s="472" t="s">
        <v>597</v>
      </c>
      <c r="G236" s="473">
        <v>0</v>
      </c>
      <c r="H236" s="472"/>
      <c r="I236" s="473">
        <v>0</v>
      </c>
      <c r="J236" s="473">
        <v>0</v>
      </c>
      <c r="K236" s="473">
        <v>0</v>
      </c>
      <c r="L236" s="473">
        <v>0</v>
      </c>
      <c r="M236" s="473">
        <v>0</v>
      </c>
      <c r="N236" s="473">
        <v>0</v>
      </c>
      <c r="O236" s="473">
        <v>0</v>
      </c>
      <c r="P236" s="473">
        <v>0</v>
      </c>
      <c r="Q236" s="473">
        <f t="shared" si="7"/>
        <v>0</v>
      </c>
      <c r="R236" s="472"/>
    </row>
    <row r="237" spans="1:18" ht="14.45" customHeight="1" x14ac:dyDescent="0.25">
      <c r="A237" s="472">
        <v>416</v>
      </c>
      <c r="B237" s="472" t="str">
        <f t="shared" si="6"/>
        <v>2</v>
      </c>
      <c r="C237" s="472">
        <v>242</v>
      </c>
      <c r="D237" s="472" t="s">
        <v>1823</v>
      </c>
      <c r="E237" s="472">
        <v>242</v>
      </c>
      <c r="F237" s="472" t="s">
        <v>408</v>
      </c>
      <c r="G237" s="473">
        <v>23000</v>
      </c>
      <c r="H237" s="472"/>
      <c r="I237" s="473">
        <v>0</v>
      </c>
      <c r="J237" s="473">
        <v>0</v>
      </c>
      <c r="K237" s="473">
        <v>0</v>
      </c>
      <c r="L237" s="473">
        <v>0</v>
      </c>
      <c r="M237" s="473">
        <v>0</v>
      </c>
      <c r="N237" s="473">
        <v>0</v>
      </c>
      <c r="O237" s="473">
        <v>0</v>
      </c>
      <c r="P237" s="473">
        <v>0</v>
      </c>
      <c r="Q237" s="473">
        <f t="shared" si="7"/>
        <v>23000</v>
      </c>
      <c r="R237" s="472"/>
    </row>
    <row r="238" spans="1:18" ht="14.45" customHeight="1" x14ac:dyDescent="0.25">
      <c r="A238" s="472">
        <v>417</v>
      </c>
      <c r="B238" s="472" t="str">
        <f t="shared" si="6"/>
        <v>2</v>
      </c>
      <c r="C238" s="472">
        <v>243</v>
      </c>
      <c r="D238" s="472" t="s">
        <v>1823</v>
      </c>
      <c r="E238" s="472">
        <v>243</v>
      </c>
      <c r="F238" s="472" t="s">
        <v>409</v>
      </c>
      <c r="G238" s="473">
        <v>4500</v>
      </c>
      <c r="H238" s="472"/>
      <c r="I238" s="473">
        <v>0</v>
      </c>
      <c r="J238" s="473">
        <v>0</v>
      </c>
      <c r="K238" s="473">
        <v>0</v>
      </c>
      <c r="L238" s="473">
        <v>0</v>
      </c>
      <c r="M238" s="473">
        <v>0</v>
      </c>
      <c r="N238" s="473">
        <v>0</v>
      </c>
      <c r="O238" s="473">
        <v>0</v>
      </c>
      <c r="P238" s="473">
        <v>0</v>
      </c>
      <c r="Q238" s="473">
        <f t="shared" si="7"/>
        <v>4500</v>
      </c>
      <c r="R238" s="472"/>
    </row>
    <row r="239" spans="1:18" ht="14.45" customHeight="1" x14ac:dyDescent="0.25">
      <c r="A239" s="472">
        <v>418</v>
      </c>
      <c r="B239" s="472" t="str">
        <f t="shared" si="6"/>
        <v>2</v>
      </c>
      <c r="C239" s="472">
        <v>249</v>
      </c>
      <c r="D239" s="472" t="s">
        <v>1823</v>
      </c>
      <c r="E239" s="472">
        <v>249</v>
      </c>
      <c r="F239" s="472" t="s">
        <v>415</v>
      </c>
      <c r="G239" s="473">
        <v>5000</v>
      </c>
      <c r="H239" s="472"/>
      <c r="I239" s="473">
        <v>0</v>
      </c>
      <c r="J239" s="473">
        <v>0</v>
      </c>
      <c r="K239" s="473">
        <v>0</v>
      </c>
      <c r="L239" s="473">
        <v>0</v>
      </c>
      <c r="M239" s="473">
        <v>0</v>
      </c>
      <c r="N239" s="473">
        <v>0</v>
      </c>
      <c r="O239" s="473">
        <v>0</v>
      </c>
      <c r="P239" s="473">
        <v>0</v>
      </c>
      <c r="Q239" s="473">
        <f t="shared" si="7"/>
        <v>5000</v>
      </c>
      <c r="R239" s="472"/>
    </row>
    <row r="240" spans="1:18" ht="14.45" customHeight="1" x14ac:dyDescent="0.25">
      <c r="A240" s="472">
        <v>420</v>
      </c>
      <c r="B240" s="472" t="str">
        <f t="shared" si="6"/>
        <v>2</v>
      </c>
      <c r="C240" s="472">
        <v>252</v>
      </c>
      <c r="D240" s="472" t="s">
        <v>1823</v>
      </c>
      <c r="E240" s="472">
        <v>252</v>
      </c>
      <c r="F240" s="472" t="s">
        <v>418</v>
      </c>
      <c r="G240" s="473">
        <v>95200</v>
      </c>
      <c r="H240" s="472"/>
      <c r="I240" s="473">
        <v>0</v>
      </c>
      <c r="J240" s="473">
        <v>0</v>
      </c>
      <c r="K240" s="473">
        <v>0</v>
      </c>
      <c r="L240" s="473">
        <v>0</v>
      </c>
      <c r="M240" s="473">
        <v>0</v>
      </c>
      <c r="N240" s="473">
        <v>0</v>
      </c>
      <c r="O240" s="473">
        <v>0</v>
      </c>
      <c r="P240" s="473">
        <v>0</v>
      </c>
      <c r="Q240" s="473">
        <f t="shared" si="7"/>
        <v>95200</v>
      </c>
      <c r="R240" s="472"/>
    </row>
    <row r="241" spans="1:18" ht="14.45" customHeight="1" x14ac:dyDescent="0.25">
      <c r="A241" s="472">
        <v>422</v>
      </c>
      <c r="B241" s="472" t="str">
        <f t="shared" si="6"/>
        <v>2</v>
      </c>
      <c r="C241" s="472">
        <v>261</v>
      </c>
      <c r="D241" s="472" t="s">
        <v>1823</v>
      </c>
      <c r="E241" s="472">
        <v>261</v>
      </c>
      <c r="F241" s="472" t="s">
        <v>425</v>
      </c>
      <c r="G241" s="493">
        <v>130000</v>
      </c>
      <c r="H241" s="472"/>
      <c r="I241" s="473">
        <v>0</v>
      </c>
      <c r="J241" s="473">
        <v>0</v>
      </c>
      <c r="K241" s="473">
        <v>0</v>
      </c>
      <c r="L241" s="473">
        <v>0</v>
      </c>
      <c r="M241" s="473">
        <v>0</v>
      </c>
      <c r="N241" s="473">
        <v>0</v>
      </c>
      <c r="O241" s="473">
        <v>0</v>
      </c>
      <c r="P241" s="473">
        <v>0</v>
      </c>
      <c r="Q241" s="473">
        <f t="shared" si="7"/>
        <v>130000</v>
      </c>
      <c r="R241" s="472"/>
    </row>
    <row r="242" spans="1:18" ht="14.45" customHeight="1" x14ac:dyDescent="0.25">
      <c r="A242" s="472">
        <v>424</v>
      </c>
      <c r="B242" s="472" t="str">
        <f t="shared" si="6"/>
        <v>2</v>
      </c>
      <c r="C242" s="472">
        <v>272</v>
      </c>
      <c r="D242" s="472" t="s">
        <v>1823</v>
      </c>
      <c r="E242" s="472">
        <v>272</v>
      </c>
      <c r="F242" s="472" t="s">
        <v>429</v>
      </c>
      <c r="G242" s="473">
        <v>15000</v>
      </c>
      <c r="H242" s="472"/>
      <c r="I242" s="473">
        <v>0</v>
      </c>
      <c r="J242" s="473">
        <v>0</v>
      </c>
      <c r="K242" s="473">
        <v>0</v>
      </c>
      <c r="L242" s="473">
        <v>0</v>
      </c>
      <c r="M242" s="473">
        <v>0</v>
      </c>
      <c r="N242" s="473">
        <v>0</v>
      </c>
      <c r="O242" s="473">
        <v>0</v>
      </c>
      <c r="P242" s="473">
        <v>0</v>
      </c>
      <c r="Q242" s="473">
        <f t="shared" si="7"/>
        <v>15000</v>
      </c>
      <c r="R242" s="472"/>
    </row>
    <row r="243" spans="1:18" ht="14.45" customHeight="1" x14ac:dyDescent="0.25">
      <c r="A243" s="472">
        <v>426</v>
      </c>
      <c r="B243" s="472" t="str">
        <f t="shared" si="6"/>
        <v>2</v>
      </c>
      <c r="C243" s="472">
        <v>291</v>
      </c>
      <c r="D243" s="472" t="s">
        <v>1823</v>
      </c>
      <c r="E243" s="472">
        <v>291</v>
      </c>
      <c r="F243" s="472" t="s">
        <v>438</v>
      </c>
      <c r="G243" s="473">
        <v>15700</v>
      </c>
      <c r="H243" s="472"/>
      <c r="I243" s="473">
        <v>0</v>
      </c>
      <c r="J243" s="473">
        <v>0</v>
      </c>
      <c r="K243" s="473">
        <v>0</v>
      </c>
      <c r="L243" s="473">
        <v>0</v>
      </c>
      <c r="M243" s="473">
        <v>0</v>
      </c>
      <c r="N243" s="473">
        <v>0</v>
      </c>
      <c r="O243" s="473">
        <v>0</v>
      </c>
      <c r="P243" s="473">
        <v>0</v>
      </c>
      <c r="Q243" s="473">
        <f t="shared" si="7"/>
        <v>15700</v>
      </c>
      <c r="R243" s="472"/>
    </row>
    <row r="244" spans="1:18" ht="14.45" customHeight="1" x14ac:dyDescent="0.25">
      <c r="A244" s="472">
        <v>427</v>
      </c>
      <c r="B244" s="472" t="str">
        <f t="shared" si="6"/>
        <v>2</v>
      </c>
      <c r="C244" s="472">
        <v>296</v>
      </c>
      <c r="D244" s="472" t="s">
        <v>1823</v>
      </c>
      <c r="E244" s="472">
        <v>296</v>
      </c>
      <c r="F244" s="472" t="s">
        <v>443</v>
      </c>
      <c r="G244" s="473">
        <v>50000</v>
      </c>
      <c r="H244" s="472"/>
      <c r="I244" s="473">
        <v>0</v>
      </c>
      <c r="J244" s="473">
        <v>0</v>
      </c>
      <c r="K244" s="473">
        <v>0</v>
      </c>
      <c r="L244" s="473">
        <v>0</v>
      </c>
      <c r="M244" s="473">
        <v>0</v>
      </c>
      <c r="N244" s="473">
        <v>0</v>
      </c>
      <c r="O244" s="473">
        <v>0</v>
      </c>
      <c r="P244" s="473">
        <v>0</v>
      </c>
      <c r="Q244" s="473">
        <f t="shared" si="7"/>
        <v>50000</v>
      </c>
      <c r="R244" s="472"/>
    </row>
    <row r="245" spans="1:18" ht="14.45" customHeight="1" x14ac:dyDescent="0.25">
      <c r="A245" s="472">
        <v>428</v>
      </c>
      <c r="B245" s="472" t="str">
        <f t="shared" si="6"/>
        <v>2</v>
      </c>
      <c r="C245" s="472">
        <v>298</v>
      </c>
      <c r="D245" s="472" t="s">
        <v>1823</v>
      </c>
      <c r="E245" s="472">
        <v>298</v>
      </c>
      <c r="F245" s="472" t="s">
        <v>445</v>
      </c>
      <c r="G245" s="473">
        <v>23800</v>
      </c>
      <c r="H245" s="472"/>
      <c r="I245" s="473">
        <v>0</v>
      </c>
      <c r="J245" s="473">
        <v>0</v>
      </c>
      <c r="K245" s="473">
        <v>0</v>
      </c>
      <c r="L245" s="473">
        <v>0</v>
      </c>
      <c r="M245" s="473">
        <v>0</v>
      </c>
      <c r="N245" s="473">
        <v>0</v>
      </c>
      <c r="O245" s="473">
        <v>0</v>
      </c>
      <c r="P245" s="473">
        <v>0</v>
      </c>
      <c r="Q245" s="473">
        <f t="shared" si="7"/>
        <v>23800</v>
      </c>
      <c r="R245" s="472"/>
    </row>
    <row r="246" spans="1:18" ht="14.45" customHeight="1" x14ac:dyDescent="0.25">
      <c r="A246" s="472">
        <v>431</v>
      </c>
      <c r="B246" s="472" t="str">
        <f t="shared" si="6"/>
        <v>3</v>
      </c>
      <c r="C246" s="472">
        <v>355</v>
      </c>
      <c r="D246" s="472" t="s">
        <v>1823</v>
      </c>
      <c r="E246" s="472">
        <v>355</v>
      </c>
      <c r="F246" s="472" t="s">
        <v>492</v>
      </c>
      <c r="G246" s="473">
        <v>70000</v>
      </c>
      <c r="H246" s="472"/>
      <c r="I246" s="473">
        <v>0</v>
      </c>
      <c r="J246" s="473">
        <v>0</v>
      </c>
      <c r="K246" s="473">
        <v>0</v>
      </c>
      <c r="L246" s="473">
        <v>0</v>
      </c>
      <c r="M246" s="473">
        <v>0</v>
      </c>
      <c r="N246" s="473">
        <v>0</v>
      </c>
      <c r="O246" s="473">
        <v>0</v>
      </c>
      <c r="P246" s="473">
        <v>0</v>
      </c>
      <c r="Q246" s="473">
        <f t="shared" si="7"/>
        <v>70000</v>
      </c>
      <c r="R246" s="472"/>
    </row>
    <row r="247" spans="1:18" ht="14.45" customHeight="1" x14ac:dyDescent="0.25">
      <c r="A247" s="472">
        <v>432</v>
      </c>
      <c r="B247" s="472" t="str">
        <f t="shared" si="6"/>
        <v>3</v>
      </c>
      <c r="C247" s="472">
        <v>357</v>
      </c>
      <c r="D247" s="472" t="s">
        <v>1823</v>
      </c>
      <c r="E247" s="472">
        <v>357</v>
      </c>
      <c r="F247" s="472" t="s">
        <v>494</v>
      </c>
      <c r="G247" s="473">
        <v>50000</v>
      </c>
      <c r="H247" s="472"/>
      <c r="I247" s="473">
        <v>0</v>
      </c>
      <c r="J247" s="473">
        <v>0</v>
      </c>
      <c r="K247" s="473">
        <v>0</v>
      </c>
      <c r="L247" s="473">
        <v>0</v>
      </c>
      <c r="M247" s="473">
        <v>0</v>
      </c>
      <c r="N247" s="473">
        <v>0</v>
      </c>
      <c r="O247" s="473">
        <v>0</v>
      </c>
      <c r="P247" s="473">
        <v>0</v>
      </c>
      <c r="Q247" s="473">
        <f t="shared" si="7"/>
        <v>50000</v>
      </c>
      <c r="R247" s="472"/>
    </row>
    <row r="248" spans="1:18" ht="14.45" customHeight="1" x14ac:dyDescent="0.25">
      <c r="A248" s="472">
        <v>435</v>
      </c>
      <c r="B248" s="472" t="str">
        <f t="shared" si="6"/>
        <v>5</v>
      </c>
      <c r="C248" s="472">
        <v>567</v>
      </c>
      <c r="D248" s="472" t="s">
        <v>1823</v>
      </c>
      <c r="E248" s="472">
        <v>567</v>
      </c>
      <c r="F248" s="472" t="s">
        <v>618</v>
      </c>
      <c r="G248" s="473">
        <v>60000</v>
      </c>
      <c r="H248" s="472"/>
      <c r="I248" s="473">
        <v>0</v>
      </c>
      <c r="J248" s="473">
        <v>0</v>
      </c>
      <c r="K248" s="473">
        <v>0</v>
      </c>
      <c r="L248" s="473">
        <v>0</v>
      </c>
      <c r="M248" s="473">
        <v>0</v>
      </c>
      <c r="N248" s="473">
        <v>0</v>
      </c>
      <c r="O248" s="473">
        <v>0</v>
      </c>
      <c r="P248" s="473">
        <v>0</v>
      </c>
      <c r="Q248" s="473">
        <f t="shared" si="7"/>
        <v>60000</v>
      </c>
      <c r="R248" s="472"/>
    </row>
    <row r="249" spans="1:18" ht="14.45" customHeight="1" x14ac:dyDescent="0.25">
      <c r="A249" s="472">
        <v>437</v>
      </c>
      <c r="B249" s="472" t="str">
        <f t="shared" si="6"/>
        <v>5</v>
      </c>
      <c r="C249" s="472">
        <v>578</v>
      </c>
      <c r="D249" s="472" t="s">
        <v>1823</v>
      </c>
      <c r="E249" s="472">
        <v>578</v>
      </c>
      <c r="F249" s="472" t="s">
        <v>628</v>
      </c>
      <c r="G249" s="473">
        <v>92000</v>
      </c>
      <c r="H249" s="472"/>
      <c r="I249" s="473">
        <v>0</v>
      </c>
      <c r="J249" s="473">
        <v>0</v>
      </c>
      <c r="K249" s="473">
        <v>0</v>
      </c>
      <c r="L249" s="473">
        <v>0</v>
      </c>
      <c r="M249" s="473">
        <v>0</v>
      </c>
      <c r="N249" s="473">
        <v>0</v>
      </c>
      <c r="O249" s="473">
        <v>0</v>
      </c>
      <c r="P249" s="473">
        <v>0</v>
      </c>
      <c r="Q249" s="473">
        <f t="shared" si="7"/>
        <v>92000</v>
      </c>
      <c r="R249" s="472"/>
    </row>
    <row r="250" spans="1:18" x14ac:dyDescent="0.25">
      <c r="A250" s="472">
        <v>441</v>
      </c>
      <c r="B250" s="472" t="str">
        <f t="shared" si="6"/>
        <v>1</v>
      </c>
      <c r="C250" s="472">
        <v>122</v>
      </c>
      <c r="D250" s="472" t="s">
        <v>1824</v>
      </c>
      <c r="E250" s="472">
        <v>122</v>
      </c>
      <c r="F250" s="472" t="s">
        <v>353</v>
      </c>
      <c r="G250" s="473"/>
      <c r="H250" s="472"/>
      <c r="I250" s="473">
        <v>0</v>
      </c>
      <c r="J250" s="473">
        <v>0</v>
      </c>
      <c r="K250" s="473">
        <v>0</v>
      </c>
      <c r="L250" s="473">
        <v>0</v>
      </c>
      <c r="M250" s="473">
        <v>0</v>
      </c>
      <c r="N250" s="473">
        <v>0</v>
      </c>
      <c r="O250" s="473">
        <v>0</v>
      </c>
      <c r="P250" s="473">
        <v>0</v>
      </c>
      <c r="Q250" s="473">
        <f t="shared" si="7"/>
        <v>0</v>
      </c>
      <c r="R250" s="472"/>
    </row>
    <row r="251" spans="1:18" ht="14.45" customHeight="1" x14ac:dyDescent="0.25">
      <c r="A251" s="472">
        <v>444</v>
      </c>
      <c r="B251" s="472" t="str">
        <f t="shared" si="6"/>
        <v>2</v>
      </c>
      <c r="C251" s="472">
        <v>211</v>
      </c>
      <c r="D251" s="472" t="s">
        <v>1824</v>
      </c>
      <c r="E251" s="472">
        <v>211</v>
      </c>
      <c r="F251" s="472" t="s">
        <v>384</v>
      </c>
      <c r="G251" s="473">
        <v>6000</v>
      </c>
      <c r="H251" s="472"/>
      <c r="I251" s="473">
        <v>0</v>
      </c>
      <c r="J251" s="473">
        <v>0</v>
      </c>
      <c r="K251" s="473">
        <v>0</v>
      </c>
      <c r="L251" s="473">
        <v>0</v>
      </c>
      <c r="M251" s="473">
        <v>0</v>
      </c>
      <c r="N251" s="473">
        <v>0</v>
      </c>
      <c r="O251" s="473">
        <v>0</v>
      </c>
      <c r="P251" s="473">
        <v>0</v>
      </c>
      <c r="Q251" s="473">
        <f t="shared" si="7"/>
        <v>6000</v>
      </c>
      <c r="R251" s="472"/>
    </row>
    <row r="252" spans="1:18" ht="14.45" customHeight="1" x14ac:dyDescent="0.25">
      <c r="A252" s="472">
        <v>445</v>
      </c>
      <c r="B252" s="472" t="str">
        <f t="shared" si="6"/>
        <v>2</v>
      </c>
      <c r="C252" s="472">
        <v>212</v>
      </c>
      <c r="D252" s="472" t="s">
        <v>1824</v>
      </c>
      <c r="E252" s="472">
        <v>212</v>
      </c>
      <c r="F252" s="472" t="s">
        <v>385</v>
      </c>
      <c r="G252" s="473">
        <f>800*12</f>
        <v>9600</v>
      </c>
      <c r="H252" s="472"/>
      <c r="I252" s="473">
        <v>0</v>
      </c>
      <c r="J252" s="473">
        <v>0</v>
      </c>
      <c r="K252" s="473">
        <v>0</v>
      </c>
      <c r="L252" s="473">
        <v>0</v>
      </c>
      <c r="M252" s="473">
        <v>0</v>
      </c>
      <c r="N252" s="473">
        <v>0</v>
      </c>
      <c r="O252" s="473">
        <v>0</v>
      </c>
      <c r="P252" s="473">
        <v>0</v>
      </c>
      <c r="Q252" s="473">
        <f t="shared" si="7"/>
        <v>9600</v>
      </c>
      <c r="R252" s="472"/>
    </row>
    <row r="253" spans="1:18" ht="14.45" customHeight="1" x14ac:dyDescent="0.25">
      <c r="A253" s="472">
        <v>446</v>
      </c>
      <c r="B253" s="472" t="str">
        <f t="shared" si="6"/>
        <v>2</v>
      </c>
      <c r="C253" s="472">
        <v>214</v>
      </c>
      <c r="D253" s="472" t="s">
        <v>1824</v>
      </c>
      <c r="E253" s="472">
        <v>214</v>
      </c>
      <c r="F253" s="472" t="s">
        <v>387</v>
      </c>
      <c r="G253" s="473">
        <v>800</v>
      </c>
      <c r="H253" s="472"/>
      <c r="I253" s="473">
        <v>0</v>
      </c>
      <c r="J253" s="473">
        <v>0</v>
      </c>
      <c r="K253" s="473">
        <v>0</v>
      </c>
      <c r="L253" s="473">
        <v>0</v>
      </c>
      <c r="M253" s="473">
        <v>0</v>
      </c>
      <c r="N253" s="473">
        <v>0</v>
      </c>
      <c r="O253" s="473">
        <v>0</v>
      </c>
      <c r="P253" s="473">
        <v>0</v>
      </c>
      <c r="Q253" s="473">
        <f t="shared" si="7"/>
        <v>800</v>
      </c>
      <c r="R253" s="472"/>
    </row>
    <row r="254" spans="1:18" ht="14.45" customHeight="1" x14ac:dyDescent="0.25">
      <c r="A254" s="472">
        <v>447</v>
      </c>
      <c r="B254" s="472" t="str">
        <f t="shared" si="6"/>
        <v>2</v>
      </c>
      <c r="C254" s="472">
        <v>216</v>
      </c>
      <c r="D254" s="472" t="s">
        <v>1824</v>
      </c>
      <c r="E254" s="472">
        <v>216</v>
      </c>
      <c r="F254" s="472" t="s">
        <v>389</v>
      </c>
      <c r="G254" s="473">
        <v>7000</v>
      </c>
      <c r="H254" s="472"/>
      <c r="I254" s="473">
        <v>0</v>
      </c>
      <c r="J254" s="473">
        <v>0</v>
      </c>
      <c r="K254" s="473">
        <v>0</v>
      </c>
      <c r="L254" s="473">
        <v>0</v>
      </c>
      <c r="M254" s="473">
        <v>0</v>
      </c>
      <c r="N254" s="473">
        <v>0</v>
      </c>
      <c r="O254" s="473">
        <v>0</v>
      </c>
      <c r="P254" s="473">
        <v>0</v>
      </c>
      <c r="Q254" s="473">
        <f t="shared" si="7"/>
        <v>7000</v>
      </c>
      <c r="R254" s="472"/>
    </row>
    <row r="255" spans="1:18" ht="14.45" customHeight="1" x14ac:dyDescent="0.25">
      <c r="A255" s="472">
        <v>449</v>
      </c>
      <c r="B255" s="472" t="str">
        <f t="shared" si="6"/>
        <v>2</v>
      </c>
      <c r="C255" s="472">
        <v>261</v>
      </c>
      <c r="D255" s="472" t="s">
        <v>1824</v>
      </c>
      <c r="E255" s="472">
        <v>261</v>
      </c>
      <c r="F255" s="472" t="s">
        <v>425</v>
      </c>
      <c r="G255" s="473">
        <v>100000</v>
      </c>
      <c r="H255" s="472"/>
      <c r="I255" s="473">
        <v>0</v>
      </c>
      <c r="J255" s="473">
        <v>0</v>
      </c>
      <c r="K255" s="473">
        <v>0</v>
      </c>
      <c r="L255" s="473">
        <v>0</v>
      </c>
      <c r="M255" s="473">
        <v>0</v>
      </c>
      <c r="N255" s="473">
        <v>0</v>
      </c>
      <c r="O255" s="473">
        <v>0</v>
      </c>
      <c r="P255" s="473">
        <v>0</v>
      </c>
      <c r="Q255" s="473">
        <f t="shared" si="7"/>
        <v>100000</v>
      </c>
      <c r="R255" s="472"/>
    </row>
    <row r="256" spans="1:18" ht="14.45" customHeight="1" x14ac:dyDescent="0.25">
      <c r="A256" s="472">
        <v>451</v>
      </c>
      <c r="B256" s="472" t="str">
        <f t="shared" si="6"/>
        <v>2</v>
      </c>
      <c r="C256" s="472">
        <v>271</v>
      </c>
      <c r="D256" s="472" t="s">
        <v>1824</v>
      </c>
      <c r="E256" s="472">
        <v>271</v>
      </c>
      <c r="F256" s="472" t="s">
        <v>428</v>
      </c>
      <c r="G256" s="473">
        <v>0</v>
      </c>
      <c r="H256" s="472"/>
      <c r="I256" s="473">
        <v>0</v>
      </c>
      <c r="J256" s="473">
        <v>0</v>
      </c>
      <c r="K256" s="473">
        <v>0</v>
      </c>
      <c r="L256" s="473">
        <v>0</v>
      </c>
      <c r="M256" s="473">
        <v>0</v>
      </c>
      <c r="N256" s="473">
        <v>0</v>
      </c>
      <c r="O256" s="473">
        <v>0</v>
      </c>
      <c r="P256" s="473">
        <v>0</v>
      </c>
      <c r="Q256" s="473">
        <f t="shared" si="7"/>
        <v>0</v>
      </c>
      <c r="R256" s="472"/>
    </row>
    <row r="257" spans="1:18" ht="14.45" customHeight="1" x14ac:dyDescent="0.25">
      <c r="A257" s="472">
        <v>454</v>
      </c>
      <c r="B257" s="472" t="str">
        <f t="shared" si="6"/>
        <v>3</v>
      </c>
      <c r="C257" s="472">
        <v>351</v>
      </c>
      <c r="D257" s="472" t="s">
        <v>1824</v>
      </c>
      <c r="E257" s="472">
        <v>351</v>
      </c>
      <c r="F257" s="472" t="s">
        <v>488</v>
      </c>
      <c r="G257" s="473">
        <v>20000</v>
      </c>
      <c r="H257" s="472"/>
      <c r="I257" s="473">
        <v>0</v>
      </c>
      <c r="J257" s="473">
        <v>0</v>
      </c>
      <c r="K257" s="473">
        <v>0</v>
      </c>
      <c r="L257" s="473">
        <v>0</v>
      </c>
      <c r="M257" s="473">
        <v>0</v>
      </c>
      <c r="N257" s="473">
        <v>0</v>
      </c>
      <c r="O257" s="473">
        <v>0</v>
      </c>
      <c r="P257" s="473">
        <v>0</v>
      </c>
      <c r="Q257" s="473">
        <f t="shared" si="7"/>
        <v>20000</v>
      </c>
      <c r="R257" s="472"/>
    </row>
    <row r="258" spans="1:18" ht="14.45" customHeight="1" x14ac:dyDescent="0.25">
      <c r="A258" s="472">
        <v>455</v>
      </c>
      <c r="B258" s="472" t="str">
        <f t="shared" si="6"/>
        <v>3</v>
      </c>
      <c r="C258" s="472">
        <v>353</v>
      </c>
      <c r="D258" s="472" t="s">
        <v>1824</v>
      </c>
      <c r="E258" s="472">
        <v>353</v>
      </c>
      <c r="F258" s="472" t="s">
        <v>490</v>
      </c>
      <c r="G258" s="473">
        <v>3000</v>
      </c>
      <c r="H258" s="472"/>
      <c r="I258" s="473">
        <v>0</v>
      </c>
      <c r="J258" s="473">
        <v>0</v>
      </c>
      <c r="K258" s="473">
        <v>0</v>
      </c>
      <c r="L258" s="473">
        <v>0</v>
      </c>
      <c r="M258" s="473">
        <v>0</v>
      </c>
      <c r="N258" s="473">
        <v>0</v>
      </c>
      <c r="O258" s="473">
        <v>0</v>
      </c>
      <c r="P258" s="473">
        <v>0</v>
      </c>
      <c r="Q258" s="473">
        <f t="shared" si="7"/>
        <v>3000</v>
      </c>
      <c r="R258" s="472"/>
    </row>
    <row r="259" spans="1:18" ht="14.45" customHeight="1" x14ac:dyDescent="0.25">
      <c r="A259" s="472">
        <v>456</v>
      </c>
      <c r="B259" s="472" t="str">
        <f t="shared" si="6"/>
        <v>3</v>
      </c>
      <c r="C259" s="472">
        <v>355</v>
      </c>
      <c r="D259" s="472" t="s">
        <v>1824</v>
      </c>
      <c r="E259" s="472">
        <v>355</v>
      </c>
      <c r="F259" s="472" t="s">
        <v>492</v>
      </c>
      <c r="G259" s="473">
        <v>25000</v>
      </c>
      <c r="H259" s="472"/>
      <c r="I259" s="473">
        <v>0</v>
      </c>
      <c r="J259" s="473">
        <v>0</v>
      </c>
      <c r="K259" s="473">
        <v>0</v>
      </c>
      <c r="L259" s="473">
        <v>0</v>
      </c>
      <c r="M259" s="473">
        <v>0</v>
      </c>
      <c r="N259" s="473">
        <v>0</v>
      </c>
      <c r="O259" s="473">
        <v>0</v>
      </c>
      <c r="P259" s="473">
        <v>0</v>
      </c>
      <c r="Q259" s="473">
        <f t="shared" si="7"/>
        <v>25000</v>
      </c>
      <c r="R259" s="472"/>
    </row>
    <row r="260" spans="1:18" ht="14.45" customHeight="1" x14ac:dyDescent="0.25">
      <c r="A260" s="472">
        <v>458</v>
      </c>
      <c r="B260" s="472" t="str">
        <f t="shared" si="6"/>
        <v>3</v>
      </c>
      <c r="C260" s="472">
        <v>361</v>
      </c>
      <c r="D260" s="472" t="s">
        <v>1824</v>
      </c>
      <c r="E260" s="472">
        <v>361</v>
      </c>
      <c r="F260" s="472" t="s">
        <v>498</v>
      </c>
      <c r="G260" s="473">
        <v>0</v>
      </c>
      <c r="H260" s="472"/>
      <c r="I260" s="473">
        <v>0</v>
      </c>
      <c r="J260" s="473">
        <v>0</v>
      </c>
      <c r="K260" s="473">
        <v>0</v>
      </c>
      <c r="L260" s="473">
        <v>0</v>
      </c>
      <c r="M260" s="473">
        <v>0</v>
      </c>
      <c r="N260" s="473">
        <v>0</v>
      </c>
      <c r="O260" s="473">
        <v>0</v>
      </c>
      <c r="P260" s="473">
        <v>0</v>
      </c>
      <c r="Q260" s="473">
        <f t="shared" si="7"/>
        <v>0</v>
      </c>
      <c r="R260" s="472"/>
    </row>
    <row r="261" spans="1:18" ht="14.45" customHeight="1" x14ac:dyDescent="0.25">
      <c r="A261" s="472">
        <v>460</v>
      </c>
      <c r="B261" s="472" t="str">
        <f t="shared" si="6"/>
        <v>3</v>
      </c>
      <c r="C261" s="472">
        <v>372</v>
      </c>
      <c r="D261" s="472" t="s">
        <v>1824</v>
      </c>
      <c r="E261" s="472">
        <v>372</v>
      </c>
      <c r="F261" s="472" t="s">
        <v>507</v>
      </c>
      <c r="G261" s="473">
        <v>5000</v>
      </c>
      <c r="H261" s="472"/>
      <c r="I261" s="473">
        <v>0</v>
      </c>
      <c r="J261" s="473">
        <v>0</v>
      </c>
      <c r="K261" s="473">
        <v>0</v>
      </c>
      <c r="L261" s="473">
        <v>0</v>
      </c>
      <c r="M261" s="473">
        <v>0</v>
      </c>
      <c r="N261" s="473">
        <v>0</v>
      </c>
      <c r="O261" s="473">
        <v>0</v>
      </c>
      <c r="P261" s="473">
        <v>0</v>
      </c>
      <c r="Q261" s="473">
        <f t="shared" si="7"/>
        <v>5000</v>
      </c>
      <c r="R261" s="472"/>
    </row>
    <row r="262" spans="1:18" ht="14.45" customHeight="1" x14ac:dyDescent="0.25">
      <c r="A262" s="472">
        <v>461</v>
      </c>
      <c r="B262" s="472" t="str">
        <f t="shared" ref="B262:B325" si="8">MID(C262,1,1)</f>
        <v>3</v>
      </c>
      <c r="C262" s="472">
        <v>375</v>
      </c>
      <c r="D262" s="472" t="s">
        <v>1824</v>
      </c>
      <c r="E262" s="472">
        <v>375</v>
      </c>
      <c r="F262" s="472" t="s">
        <v>510</v>
      </c>
      <c r="G262" s="473">
        <v>5000</v>
      </c>
      <c r="H262" s="472"/>
      <c r="I262" s="473">
        <v>0</v>
      </c>
      <c r="J262" s="473">
        <v>0</v>
      </c>
      <c r="K262" s="473">
        <v>0</v>
      </c>
      <c r="L262" s="473">
        <v>0</v>
      </c>
      <c r="M262" s="473">
        <v>0</v>
      </c>
      <c r="N262" s="473">
        <v>0</v>
      </c>
      <c r="O262" s="473">
        <v>0</v>
      </c>
      <c r="P262" s="473">
        <v>0</v>
      </c>
      <c r="Q262" s="473">
        <f t="shared" ref="Q262:Q325" si="9">SUM(G262:P262)</f>
        <v>5000</v>
      </c>
      <c r="R262" s="472"/>
    </row>
    <row r="263" spans="1:18" ht="14.45" customHeight="1" x14ac:dyDescent="0.25">
      <c r="A263" s="472">
        <v>464</v>
      </c>
      <c r="B263" s="472" t="str">
        <f t="shared" si="8"/>
        <v>5</v>
      </c>
      <c r="C263" s="472">
        <v>511</v>
      </c>
      <c r="D263" s="472" t="s">
        <v>1824</v>
      </c>
      <c r="E263" s="472">
        <v>511</v>
      </c>
      <c r="F263" s="472" t="s">
        <v>588</v>
      </c>
      <c r="G263" s="473">
        <v>6000</v>
      </c>
      <c r="H263" s="472"/>
      <c r="I263" s="473">
        <v>0</v>
      </c>
      <c r="J263" s="473">
        <v>0</v>
      </c>
      <c r="K263" s="473">
        <v>0</v>
      </c>
      <c r="L263" s="473">
        <v>0</v>
      </c>
      <c r="M263" s="473">
        <v>0</v>
      </c>
      <c r="N263" s="473">
        <v>0</v>
      </c>
      <c r="O263" s="473">
        <v>0</v>
      </c>
      <c r="P263" s="473">
        <v>0</v>
      </c>
      <c r="Q263" s="473">
        <f t="shared" si="9"/>
        <v>6000</v>
      </c>
      <c r="R263" s="472"/>
    </row>
    <row r="264" spans="1:18" ht="14.45" customHeight="1" x14ac:dyDescent="0.25">
      <c r="A264" s="472">
        <v>465</v>
      </c>
      <c r="B264" s="472" t="str">
        <f t="shared" si="8"/>
        <v>5</v>
      </c>
      <c r="C264" s="472">
        <v>515</v>
      </c>
      <c r="D264" s="472" t="s">
        <v>1824</v>
      </c>
      <c r="E264" s="472">
        <v>515</v>
      </c>
      <c r="F264" s="472" t="s">
        <v>592</v>
      </c>
      <c r="G264" s="473">
        <v>8000</v>
      </c>
      <c r="H264" s="472"/>
      <c r="I264" s="473">
        <v>0</v>
      </c>
      <c r="J264" s="473">
        <v>0</v>
      </c>
      <c r="K264" s="473">
        <v>0</v>
      </c>
      <c r="L264" s="473">
        <v>0</v>
      </c>
      <c r="M264" s="473">
        <v>0</v>
      </c>
      <c r="N264" s="473">
        <v>0</v>
      </c>
      <c r="O264" s="473">
        <v>0</v>
      </c>
      <c r="P264" s="473">
        <v>0</v>
      </c>
      <c r="Q264" s="473">
        <f t="shared" si="9"/>
        <v>8000</v>
      </c>
      <c r="R264" s="472"/>
    </row>
    <row r="265" spans="1:18" x14ac:dyDescent="0.25">
      <c r="A265" s="472">
        <v>469</v>
      </c>
      <c r="B265" s="472" t="str">
        <f t="shared" si="8"/>
        <v>1</v>
      </c>
      <c r="C265" s="472">
        <v>122</v>
      </c>
      <c r="D265" s="472" t="s">
        <v>1825</v>
      </c>
      <c r="E265" s="472">
        <v>122</v>
      </c>
      <c r="F265" s="472" t="s">
        <v>353</v>
      </c>
      <c r="G265" s="473"/>
      <c r="H265" s="472"/>
      <c r="I265" s="473">
        <v>0</v>
      </c>
      <c r="J265" s="473">
        <v>0</v>
      </c>
      <c r="K265" s="473">
        <v>0</v>
      </c>
      <c r="L265" s="473">
        <v>0</v>
      </c>
      <c r="M265" s="473">
        <v>0</v>
      </c>
      <c r="N265" s="473">
        <v>0</v>
      </c>
      <c r="O265" s="473">
        <v>0</v>
      </c>
      <c r="P265" s="473">
        <v>0</v>
      </c>
      <c r="Q265" s="473">
        <f t="shared" si="9"/>
        <v>0</v>
      </c>
      <c r="R265" s="472"/>
    </row>
    <row r="266" spans="1:18" ht="14.45" customHeight="1" x14ac:dyDescent="0.25">
      <c r="A266" s="472">
        <v>472</v>
      </c>
      <c r="B266" s="472" t="str">
        <f t="shared" si="8"/>
        <v>2</v>
      </c>
      <c r="C266" s="472">
        <v>211</v>
      </c>
      <c r="D266" s="472" t="s">
        <v>1825</v>
      </c>
      <c r="E266" s="472">
        <v>211</v>
      </c>
      <c r="F266" s="472" t="s">
        <v>384</v>
      </c>
      <c r="G266" s="473">
        <v>6500</v>
      </c>
      <c r="H266" s="472"/>
      <c r="I266" s="473">
        <v>0</v>
      </c>
      <c r="J266" s="473">
        <v>0</v>
      </c>
      <c r="K266" s="473">
        <v>0</v>
      </c>
      <c r="L266" s="473">
        <v>0</v>
      </c>
      <c r="M266" s="473">
        <v>0</v>
      </c>
      <c r="N266" s="473">
        <v>0</v>
      </c>
      <c r="O266" s="473">
        <v>0</v>
      </c>
      <c r="P266" s="473">
        <v>0</v>
      </c>
      <c r="Q266" s="473">
        <f t="shared" si="9"/>
        <v>6500</v>
      </c>
      <c r="R266" s="472"/>
    </row>
    <row r="267" spans="1:18" ht="14.45" customHeight="1" x14ac:dyDescent="0.25">
      <c r="A267" s="472">
        <v>473</v>
      </c>
      <c r="B267" s="472" t="str">
        <f t="shared" si="8"/>
        <v>2</v>
      </c>
      <c r="C267" s="472">
        <v>216</v>
      </c>
      <c r="D267" s="472" t="s">
        <v>1825</v>
      </c>
      <c r="E267" s="472">
        <v>216</v>
      </c>
      <c r="F267" s="472" t="s">
        <v>389</v>
      </c>
      <c r="G267" s="473">
        <v>8000</v>
      </c>
      <c r="H267" s="472"/>
      <c r="I267" s="473">
        <v>0</v>
      </c>
      <c r="J267" s="473">
        <v>0</v>
      </c>
      <c r="K267" s="473">
        <v>0</v>
      </c>
      <c r="L267" s="473">
        <v>0</v>
      </c>
      <c r="M267" s="473">
        <v>0</v>
      </c>
      <c r="N267" s="473">
        <v>0</v>
      </c>
      <c r="O267" s="473">
        <v>0</v>
      </c>
      <c r="P267" s="473">
        <v>0</v>
      </c>
      <c r="Q267" s="473">
        <f t="shared" si="9"/>
        <v>8000</v>
      </c>
      <c r="R267" s="472"/>
    </row>
    <row r="268" spans="1:18" ht="14.45" customHeight="1" x14ac:dyDescent="0.25">
      <c r="A268" s="472">
        <v>475</v>
      </c>
      <c r="B268" s="472" t="str">
        <f t="shared" si="8"/>
        <v>2</v>
      </c>
      <c r="C268" s="472">
        <v>249</v>
      </c>
      <c r="D268" s="472" t="s">
        <v>1825</v>
      </c>
      <c r="E268" s="472">
        <v>249</v>
      </c>
      <c r="F268" s="472" t="s">
        <v>415</v>
      </c>
      <c r="G268" s="473">
        <v>8000</v>
      </c>
      <c r="H268" s="472"/>
      <c r="I268" s="473">
        <v>0</v>
      </c>
      <c r="J268" s="473">
        <v>0</v>
      </c>
      <c r="K268" s="473">
        <v>0</v>
      </c>
      <c r="L268" s="473">
        <v>0</v>
      </c>
      <c r="M268" s="473">
        <v>0</v>
      </c>
      <c r="N268" s="473">
        <v>0</v>
      </c>
      <c r="O268" s="473">
        <v>0</v>
      </c>
      <c r="P268" s="473">
        <v>0</v>
      </c>
      <c r="Q268" s="473">
        <f t="shared" si="9"/>
        <v>8000</v>
      </c>
      <c r="R268" s="472"/>
    </row>
    <row r="269" spans="1:18" ht="14.45" customHeight="1" x14ac:dyDescent="0.25">
      <c r="A269" s="472">
        <v>477</v>
      </c>
      <c r="B269" s="472" t="str">
        <f t="shared" si="8"/>
        <v>2</v>
      </c>
      <c r="C269" s="472">
        <v>261</v>
      </c>
      <c r="D269" s="472" t="s">
        <v>1825</v>
      </c>
      <c r="E269" s="472">
        <v>261</v>
      </c>
      <c r="F269" s="472" t="s">
        <v>425</v>
      </c>
      <c r="G269" s="473">
        <v>38700</v>
      </c>
      <c r="H269" s="472"/>
      <c r="I269" s="473">
        <v>0</v>
      </c>
      <c r="J269" s="473">
        <v>0</v>
      </c>
      <c r="K269" s="473">
        <v>0</v>
      </c>
      <c r="L269" s="473">
        <v>0</v>
      </c>
      <c r="M269" s="473">
        <v>0</v>
      </c>
      <c r="N269" s="473">
        <v>0</v>
      </c>
      <c r="O269" s="473">
        <v>0</v>
      </c>
      <c r="P269" s="473">
        <v>0</v>
      </c>
      <c r="Q269" s="473">
        <f t="shared" si="9"/>
        <v>38700</v>
      </c>
      <c r="R269" s="472"/>
    </row>
    <row r="270" spans="1:18" ht="14.45" customHeight="1" x14ac:dyDescent="0.25">
      <c r="A270" s="472">
        <v>479</v>
      </c>
      <c r="B270" s="472" t="str">
        <f t="shared" si="8"/>
        <v>2</v>
      </c>
      <c r="C270" s="472">
        <v>271</v>
      </c>
      <c r="D270" s="472" t="s">
        <v>1825</v>
      </c>
      <c r="E270" s="472">
        <v>271</v>
      </c>
      <c r="F270" s="472" t="s">
        <v>428</v>
      </c>
      <c r="G270" s="473">
        <v>0</v>
      </c>
      <c r="H270" s="472"/>
      <c r="I270" s="473">
        <v>0</v>
      </c>
      <c r="J270" s="473">
        <v>0</v>
      </c>
      <c r="K270" s="473">
        <v>0</v>
      </c>
      <c r="L270" s="473">
        <v>0</v>
      </c>
      <c r="M270" s="473">
        <v>0</v>
      </c>
      <c r="N270" s="473">
        <v>0</v>
      </c>
      <c r="O270" s="473">
        <v>0</v>
      </c>
      <c r="P270" s="473">
        <v>0</v>
      </c>
      <c r="Q270" s="473">
        <f t="shared" si="9"/>
        <v>0</v>
      </c>
      <c r="R270" s="472"/>
    </row>
    <row r="271" spans="1:18" ht="14.45" customHeight="1" x14ac:dyDescent="0.25">
      <c r="A271" s="472">
        <v>481</v>
      </c>
      <c r="B271" s="472" t="str">
        <f t="shared" si="8"/>
        <v>2</v>
      </c>
      <c r="C271" s="472">
        <v>291</v>
      </c>
      <c r="D271" s="472" t="s">
        <v>1825</v>
      </c>
      <c r="E271" s="472">
        <v>291</v>
      </c>
      <c r="F271" s="472" t="s">
        <v>438</v>
      </c>
      <c r="G271" s="473">
        <v>16000</v>
      </c>
      <c r="H271" s="472"/>
      <c r="I271" s="473">
        <v>0</v>
      </c>
      <c r="J271" s="473">
        <v>0</v>
      </c>
      <c r="K271" s="473">
        <v>0</v>
      </c>
      <c r="L271" s="473">
        <v>0</v>
      </c>
      <c r="M271" s="473">
        <v>0</v>
      </c>
      <c r="N271" s="473">
        <v>0</v>
      </c>
      <c r="O271" s="473">
        <v>0</v>
      </c>
      <c r="P271" s="473">
        <v>0</v>
      </c>
      <c r="Q271" s="473">
        <f t="shared" si="9"/>
        <v>16000</v>
      </c>
      <c r="R271" s="472"/>
    </row>
    <row r="272" spans="1:18" ht="14.45" customHeight="1" x14ac:dyDescent="0.25">
      <c r="A272" s="472">
        <v>482</v>
      </c>
      <c r="B272" s="472" t="str">
        <f t="shared" si="8"/>
        <v>2</v>
      </c>
      <c r="C272" s="472">
        <v>296</v>
      </c>
      <c r="D272" s="472" t="s">
        <v>1825</v>
      </c>
      <c r="E272" s="472">
        <v>296</v>
      </c>
      <c r="F272" s="472" t="s">
        <v>443</v>
      </c>
      <c r="G272" s="473">
        <v>5000</v>
      </c>
      <c r="H272" s="472"/>
      <c r="I272" s="473">
        <v>0</v>
      </c>
      <c r="J272" s="473">
        <v>0</v>
      </c>
      <c r="K272" s="473">
        <v>0</v>
      </c>
      <c r="L272" s="473">
        <v>0</v>
      </c>
      <c r="M272" s="473">
        <v>0</v>
      </c>
      <c r="N272" s="473">
        <v>0</v>
      </c>
      <c r="O272" s="473">
        <v>0</v>
      </c>
      <c r="P272" s="473">
        <v>0</v>
      </c>
      <c r="Q272" s="473">
        <f t="shared" si="9"/>
        <v>5000</v>
      </c>
      <c r="R272" s="472"/>
    </row>
    <row r="273" spans="1:18" ht="14.45" customHeight="1" x14ac:dyDescent="0.25">
      <c r="A273" s="472">
        <v>485</v>
      </c>
      <c r="B273" s="472" t="str">
        <f t="shared" si="8"/>
        <v>3</v>
      </c>
      <c r="C273" s="472">
        <v>312</v>
      </c>
      <c r="D273" s="472" t="s">
        <v>1825</v>
      </c>
      <c r="E273" s="472">
        <v>312</v>
      </c>
      <c r="F273" s="472" t="s">
        <v>449</v>
      </c>
      <c r="G273" s="473">
        <v>60000</v>
      </c>
      <c r="H273" s="472"/>
      <c r="I273" s="473">
        <v>0</v>
      </c>
      <c r="J273" s="473">
        <v>0</v>
      </c>
      <c r="K273" s="473">
        <v>0</v>
      </c>
      <c r="L273" s="473">
        <v>0</v>
      </c>
      <c r="M273" s="473">
        <v>0</v>
      </c>
      <c r="N273" s="473">
        <v>0</v>
      </c>
      <c r="O273" s="473">
        <v>0</v>
      </c>
      <c r="P273" s="473">
        <v>0</v>
      </c>
      <c r="Q273" s="473">
        <f t="shared" si="9"/>
        <v>60000</v>
      </c>
      <c r="R273" s="472"/>
    </row>
    <row r="274" spans="1:18" ht="14.45" customHeight="1" x14ac:dyDescent="0.25">
      <c r="A274" s="472">
        <v>486</v>
      </c>
      <c r="B274" s="472" t="str">
        <f t="shared" si="8"/>
        <v>3</v>
      </c>
      <c r="C274" s="472">
        <v>314</v>
      </c>
      <c r="D274" s="472" t="s">
        <v>1825</v>
      </c>
      <c r="E274" s="472">
        <v>314</v>
      </c>
      <c r="F274" s="472" t="s">
        <v>451</v>
      </c>
      <c r="G274" s="473">
        <v>9600</v>
      </c>
      <c r="H274" s="472"/>
      <c r="I274" s="473">
        <v>0</v>
      </c>
      <c r="J274" s="473">
        <v>0</v>
      </c>
      <c r="K274" s="473">
        <v>0</v>
      </c>
      <c r="L274" s="473">
        <v>0</v>
      </c>
      <c r="M274" s="473">
        <v>0</v>
      </c>
      <c r="N274" s="473">
        <v>0</v>
      </c>
      <c r="O274" s="473">
        <v>0</v>
      </c>
      <c r="P274" s="473">
        <v>0</v>
      </c>
      <c r="Q274" s="473">
        <f t="shared" si="9"/>
        <v>9600</v>
      </c>
      <c r="R274" s="472"/>
    </row>
    <row r="275" spans="1:18" ht="14.45" customHeight="1" x14ac:dyDescent="0.25">
      <c r="A275" s="472">
        <v>488</v>
      </c>
      <c r="B275" s="472" t="str">
        <f t="shared" si="8"/>
        <v>3</v>
      </c>
      <c r="C275" s="472">
        <v>355</v>
      </c>
      <c r="D275" s="472" t="s">
        <v>1825</v>
      </c>
      <c r="E275" s="472">
        <v>355</v>
      </c>
      <c r="F275" s="472" t="s">
        <v>492</v>
      </c>
      <c r="G275" s="473">
        <v>5000</v>
      </c>
      <c r="H275" s="472"/>
      <c r="I275" s="473">
        <v>0</v>
      </c>
      <c r="J275" s="473">
        <v>0</v>
      </c>
      <c r="K275" s="473">
        <v>0</v>
      </c>
      <c r="L275" s="473">
        <v>0</v>
      </c>
      <c r="M275" s="473">
        <v>0</v>
      </c>
      <c r="N275" s="473">
        <v>0</v>
      </c>
      <c r="O275" s="473">
        <v>0</v>
      </c>
      <c r="P275" s="473">
        <v>0</v>
      </c>
      <c r="Q275" s="473">
        <f t="shared" si="9"/>
        <v>5000</v>
      </c>
      <c r="R275" s="472"/>
    </row>
    <row r="276" spans="1:18" ht="14.45" customHeight="1" x14ac:dyDescent="0.25">
      <c r="A276" s="472">
        <v>489</v>
      </c>
      <c r="B276" s="472" t="str">
        <f t="shared" si="8"/>
        <v>3</v>
      </c>
      <c r="C276" s="472">
        <v>359</v>
      </c>
      <c r="D276" s="472" t="s">
        <v>1825</v>
      </c>
      <c r="E276" s="472">
        <v>359</v>
      </c>
      <c r="F276" s="472" t="s">
        <v>496</v>
      </c>
      <c r="G276" s="473">
        <v>2000</v>
      </c>
      <c r="H276" s="472"/>
      <c r="I276" s="473">
        <v>0</v>
      </c>
      <c r="J276" s="473">
        <v>0</v>
      </c>
      <c r="K276" s="473">
        <v>0</v>
      </c>
      <c r="L276" s="473">
        <v>0</v>
      </c>
      <c r="M276" s="473">
        <v>0</v>
      </c>
      <c r="N276" s="473">
        <v>0</v>
      </c>
      <c r="O276" s="473">
        <v>0</v>
      </c>
      <c r="P276" s="473">
        <v>0</v>
      </c>
      <c r="Q276" s="473">
        <f t="shared" si="9"/>
        <v>2000</v>
      </c>
      <c r="R276" s="472"/>
    </row>
    <row r="277" spans="1:18" ht="14.45" customHeight="1" x14ac:dyDescent="0.25">
      <c r="A277" s="472">
        <v>491</v>
      </c>
      <c r="B277" s="472" t="str">
        <f t="shared" si="8"/>
        <v>3</v>
      </c>
      <c r="C277" s="472">
        <v>372</v>
      </c>
      <c r="D277" s="472" t="s">
        <v>1825</v>
      </c>
      <c r="E277" s="472">
        <v>372</v>
      </c>
      <c r="F277" s="472" t="s">
        <v>507</v>
      </c>
      <c r="G277" s="473">
        <v>5000</v>
      </c>
      <c r="H277" s="472"/>
      <c r="I277" s="473">
        <v>0</v>
      </c>
      <c r="J277" s="473">
        <v>0</v>
      </c>
      <c r="K277" s="473">
        <v>0</v>
      </c>
      <c r="L277" s="473">
        <v>0</v>
      </c>
      <c r="M277" s="473">
        <v>0</v>
      </c>
      <c r="N277" s="473">
        <v>0</v>
      </c>
      <c r="O277" s="473">
        <v>0</v>
      </c>
      <c r="P277" s="473">
        <v>0</v>
      </c>
      <c r="Q277" s="473">
        <f t="shared" si="9"/>
        <v>5000</v>
      </c>
      <c r="R277" s="472"/>
    </row>
    <row r="278" spans="1:18" ht="14.45" customHeight="1" x14ac:dyDescent="0.25">
      <c r="A278" s="472">
        <v>492</v>
      </c>
      <c r="B278" s="472" t="str">
        <f t="shared" si="8"/>
        <v>3</v>
      </c>
      <c r="C278" s="472">
        <v>375</v>
      </c>
      <c r="D278" s="472" t="s">
        <v>1825</v>
      </c>
      <c r="E278" s="472">
        <v>375</v>
      </c>
      <c r="F278" s="472" t="s">
        <v>510</v>
      </c>
      <c r="G278" s="473">
        <v>10000</v>
      </c>
      <c r="H278" s="472"/>
      <c r="I278" s="473">
        <v>0</v>
      </c>
      <c r="J278" s="473">
        <v>0</v>
      </c>
      <c r="K278" s="473">
        <v>0</v>
      </c>
      <c r="L278" s="473">
        <v>0</v>
      </c>
      <c r="M278" s="473">
        <v>0</v>
      </c>
      <c r="N278" s="473">
        <v>0</v>
      </c>
      <c r="O278" s="473">
        <v>0</v>
      </c>
      <c r="P278" s="473">
        <v>0</v>
      </c>
      <c r="Q278" s="473">
        <f t="shared" si="9"/>
        <v>10000</v>
      </c>
      <c r="R278" s="472"/>
    </row>
    <row r="279" spans="1:18" ht="14.45" customHeight="1" x14ac:dyDescent="0.25">
      <c r="A279" s="472">
        <v>495</v>
      </c>
      <c r="B279" s="472" t="str">
        <f t="shared" si="8"/>
        <v>5</v>
      </c>
      <c r="C279" s="472">
        <v>511</v>
      </c>
      <c r="D279" s="472" t="s">
        <v>1825</v>
      </c>
      <c r="E279" s="472">
        <v>511</v>
      </c>
      <c r="F279" s="472" t="s">
        <v>588</v>
      </c>
      <c r="G279" s="473">
        <v>26500</v>
      </c>
      <c r="H279" s="472"/>
      <c r="I279" s="473">
        <v>0</v>
      </c>
      <c r="J279" s="473">
        <v>0</v>
      </c>
      <c r="K279" s="473">
        <v>0</v>
      </c>
      <c r="L279" s="473">
        <v>0</v>
      </c>
      <c r="M279" s="473">
        <v>0</v>
      </c>
      <c r="N279" s="473">
        <v>0</v>
      </c>
      <c r="O279" s="473">
        <v>0</v>
      </c>
      <c r="P279" s="473">
        <v>0</v>
      </c>
      <c r="Q279" s="473">
        <f t="shared" si="9"/>
        <v>26500</v>
      </c>
      <c r="R279" s="472"/>
    </row>
    <row r="280" spans="1:18" ht="14.45" customHeight="1" x14ac:dyDescent="0.25">
      <c r="A280" s="472">
        <v>496</v>
      </c>
      <c r="B280" s="472" t="str">
        <f t="shared" si="8"/>
        <v>5</v>
      </c>
      <c r="C280" s="472">
        <v>515</v>
      </c>
      <c r="D280" s="472" t="s">
        <v>1825</v>
      </c>
      <c r="E280" s="472">
        <v>515</v>
      </c>
      <c r="F280" s="472" t="s">
        <v>592</v>
      </c>
      <c r="G280" s="473">
        <v>10000</v>
      </c>
      <c r="H280" s="472"/>
      <c r="I280" s="473">
        <v>0</v>
      </c>
      <c r="J280" s="473">
        <v>0</v>
      </c>
      <c r="K280" s="473">
        <v>0</v>
      </c>
      <c r="L280" s="473">
        <v>0</v>
      </c>
      <c r="M280" s="473">
        <v>0</v>
      </c>
      <c r="N280" s="473">
        <v>0</v>
      </c>
      <c r="O280" s="473">
        <v>0</v>
      </c>
      <c r="P280" s="473">
        <v>0</v>
      </c>
      <c r="Q280" s="473">
        <f t="shared" si="9"/>
        <v>10000</v>
      </c>
      <c r="R280" s="472"/>
    </row>
    <row r="281" spans="1:18" ht="14.45" customHeight="1" x14ac:dyDescent="0.25">
      <c r="A281" s="472">
        <v>498</v>
      </c>
      <c r="B281" s="472" t="str">
        <f t="shared" si="8"/>
        <v>5</v>
      </c>
      <c r="C281" s="472">
        <v>567</v>
      </c>
      <c r="D281" s="472" t="s">
        <v>1825</v>
      </c>
      <c r="E281" s="472">
        <v>567</v>
      </c>
      <c r="F281" s="472" t="s">
        <v>618</v>
      </c>
      <c r="G281" s="473">
        <v>31400</v>
      </c>
      <c r="H281" s="472"/>
      <c r="I281" s="473">
        <v>0</v>
      </c>
      <c r="J281" s="473">
        <v>0</v>
      </c>
      <c r="K281" s="473">
        <v>0</v>
      </c>
      <c r="L281" s="473">
        <v>0</v>
      </c>
      <c r="M281" s="473">
        <v>0</v>
      </c>
      <c r="N281" s="473">
        <v>0</v>
      </c>
      <c r="O281" s="473">
        <v>0</v>
      </c>
      <c r="P281" s="473">
        <v>0</v>
      </c>
      <c r="Q281" s="473">
        <f t="shared" si="9"/>
        <v>31400</v>
      </c>
      <c r="R281" s="472"/>
    </row>
    <row r="282" spans="1:18" ht="14.45" customHeight="1" x14ac:dyDescent="0.25">
      <c r="A282" s="472">
        <v>501</v>
      </c>
      <c r="B282" s="472" t="str">
        <f t="shared" si="8"/>
        <v>6</v>
      </c>
      <c r="C282" s="472">
        <v>629</v>
      </c>
      <c r="D282" s="472" t="s">
        <v>1825</v>
      </c>
      <c r="E282" s="472">
        <v>629</v>
      </c>
      <c r="F282" s="472" t="s">
        <v>656</v>
      </c>
      <c r="G282" s="473">
        <v>0</v>
      </c>
      <c r="H282" s="472"/>
      <c r="I282" s="473">
        <v>0</v>
      </c>
      <c r="J282" s="473">
        <v>0</v>
      </c>
      <c r="K282" s="473">
        <v>0</v>
      </c>
      <c r="L282" s="473">
        <v>0</v>
      </c>
      <c r="M282" s="473">
        <v>0</v>
      </c>
      <c r="N282" s="473">
        <v>0</v>
      </c>
      <c r="O282" s="473">
        <v>0</v>
      </c>
      <c r="P282" s="473">
        <v>0</v>
      </c>
      <c r="Q282" s="473">
        <f t="shared" si="9"/>
        <v>0</v>
      </c>
      <c r="R282" s="472"/>
    </row>
    <row r="283" spans="1:18" x14ac:dyDescent="0.25">
      <c r="A283" s="472">
        <v>504</v>
      </c>
      <c r="B283" s="472" t="str">
        <f t="shared" si="8"/>
        <v>1</v>
      </c>
      <c r="C283" s="472">
        <v>122</v>
      </c>
      <c r="D283" s="472" t="s">
        <v>1826</v>
      </c>
      <c r="E283" s="472">
        <v>122</v>
      </c>
      <c r="F283" s="472" t="s">
        <v>353</v>
      </c>
      <c r="G283" s="473"/>
      <c r="H283" s="472"/>
      <c r="I283" s="473">
        <v>0</v>
      </c>
      <c r="J283" s="473">
        <v>0</v>
      </c>
      <c r="K283" s="473">
        <v>0</v>
      </c>
      <c r="L283" s="473">
        <v>0</v>
      </c>
      <c r="M283" s="473">
        <v>0</v>
      </c>
      <c r="N283" s="473">
        <v>0</v>
      </c>
      <c r="O283" s="473">
        <v>0</v>
      </c>
      <c r="P283" s="473">
        <v>0</v>
      </c>
      <c r="Q283" s="473">
        <f t="shared" si="9"/>
        <v>0</v>
      </c>
      <c r="R283" s="472"/>
    </row>
    <row r="284" spans="1:18" ht="14.45" customHeight="1" x14ac:dyDescent="0.25">
      <c r="A284" s="472">
        <v>507</v>
      </c>
      <c r="B284" s="472" t="str">
        <f t="shared" si="8"/>
        <v>2</v>
      </c>
      <c r="C284" s="472">
        <v>211</v>
      </c>
      <c r="D284" s="472" t="s">
        <v>1826</v>
      </c>
      <c r="E284" s="472">
        <v>211</v>
      </c>
      <c r="F284" s="472" t="s">
        <v>384</v>
      </c>
      <c r="G284" s="473">
        <v>15000</v>
      </c>
      <c r="H284" s="472"/>
      <c r="I284" s="473">
        <v>0</v>
      </c>
      <c r="J284" s="473">
        <v>0</v>
      </c>
      <c r="K284" s="473">
        <v>0</v>
      </c>
      <c r="L284" s="473">
        <v>0</v>
      </c>
      <c r="M284" s="473">
        <v>0</v>
      </c>
      <c r="N284" s="473">
        <v>0</v>
      </c>
      <c r="O284" s="473">
        <v>0</v>
      </c>
      <c r="P284" s="473">
        <v>0</v>
      </c>
      <c r="Q284" s="473">
        <f t="shared" si="9"/>
        <v>15000</v>
      </c>
      <c r="R284" s="472"/>
    </row>
    <row r="285" spans="1:18" ht="14.45" customHeight="1" x14ac:dyDescent="0.25">
      <c r="A285" s="472">
        <v>508</v>
      </c>
      <c r="B285" s="472" t="str">
        <f t="shared" si="8"/>
        <v>2</v>
      </c>
      <c r="C285" s="472">
        <v>212</v>
      </c>
      <c r="D285" s="472" t="s">
        <v>1826</v>
      </c>
      <c r="E285" s="472">
        <v>212</v>
      </c>
      <c r="F285" s="472" t="s">
        <v>385</v>
      </c>
      <c r="G285" s="473">
        <v>6000</v>
      </c>
      <c r="H285" s="472"/>
      <c r="I285" s="473">
        <v>0</v>
      </c>
      <c r="J285" s="473">
        <v>0</v>
      </c>
      <c r="K285" s="473">
        <v>0</v>
      </c>
      <c r="L285" s="473">
        <v>0</v>
      </c>
      <c r="M285" s="473">
        <v>0</v>
      </c>
      <c r="N285" s="473">
        <v>0</v>
      </c>
      <c r="O285" s="473">
        <v>0</v>
      </c>
      <c r="P285" s="473">
        <v>0</v>
      </c>
      <c r="Q285" s="473">
        <f t="shared" si="9"/>
        <v>6000</v>
      </c>
      <c r="R285" s="472"/>
    </row>
    <row r="286" spans="1:18" ht="14.45" customHeight="1" x14ac:dyDescent="0.25">
      <c r="A286" s="472">
        <v>509</v>
      </c>
      <c r="B286" s="472" t="str">
        <f t="shared" si="8"/>
        <v>2</v>
      </c>
      <c r="C286" s="472">
        <v>218</v>
      </c>
      <c r="D286" s="472" t="s">
        <v>1826</v>
      </c>
      <c r="E286" s="472">
        <v>218</v>
      </c>
      <c r="F286" s="472" t="s">
        <v>391</v>
      </c>
      <c r="G286" s="473">
        <v>10000</v>
      </c>
      <c r="H286" s="472"/>
      <c r="I286" s="473">
        <v>0</v>
      </c>
      <c r="J286" s="473">
        <v>0</v>
      </c>
      <c r="K286" s="473">
        <v>0</v>
      </c>
      <c r="L286" s="473">
        <v>0</v>
      </c>
      <c r="M286" s="473">
        <v>0</v>
      </c>
      <c r="N286" s="473">
        <v>0</v>
      </c>
      <c r="O286" s="473">
        <v>0</v>
      </c>
      <c r="P286" s="473">
        <v>0</v>
      </c>
      <c r="Q286" s="473">
        <f t="shared" si="9"/>
        <v>10000</v>
      </c>
      <c r="R286" s="472"/>
    </row>
    <row r="287" spans="1:18" ht="14.45" customHeight="1" x14ac:dyDescent="0.25">
      <c r="A287" s="472">
        <v>511</v>
      </c>
      <c r="B287" s="472" t="str">
        <f t="shared" si="8"/>
        <v>2</v>
      </c>
      <c r="C287" s="472">
        <v>261</v>
      </c>
      <c r="D287" s="472" t="s">
        <v>1826</v>
      </c>
      <c r="E287" s="472">
        <v>261</v>
      </c>
      <c r="F287" s="472" t="s">
        <v>425</v>
      </c>
      <c r="G287" s="473">
        <v>9600</v>
      </c>
      <c r="H287" s="472"/>
      <c r="I287" s="473">
        <v>0</v>
      </c>
      <c r="J287" s="473">
        <v>0</v>
      </c>
      <c r="K287" s="473">
        <v>0</v>
      </c>
      <c r="L287" s="473">
        <v>0</v>
      </c>
      <c r="M287" s="473">
        <v>0</v>
      </c>
      <c r="N287" s="473">
        <v>0</v>
      </c>
      <c r="O287" s="473">
        <v>0</v>
      </c>
      <c r="P287" s="473">
        <v>0</v>
      </c>
      <c r="Q287" s="473">
        <f t="shared" si="9"/>
        <v>9600</v>
      </c>
      <c r="R287" s="472"/>
    </row>
    <row r="288" spans="1:18" ht="14.45" customHeight="1" x14ac:dyDescent="0.25">
      <c r="A288" s="472">
        <v>513</v>
      </c>
      <c r="B288" s="472" t="str">
        <f t="shared" si="8"/>
        <v>2</v>
      </c>
      <c r="C288" s="472">
        <v>294</v>
      </c>
      <c r="D288" s="472" t="s">
        <v>1826</v>
      </c>
      <c r="E288" s="472">
        <v>294</v>
      </c>
      <c r="F288" s="472" t="s">
        <v>441</v>
      </c>
      <c r="G288" s="473">
        <v>2000</v>
      </c>
      <c r="H288" s="472"/>
      <c r="I288" s="473">
        <v>0</v>
      </c>
      <c r="J288" s="473">
        <v>0</v>
      </c>
      <c r="K288" s="473">
        <v>0</v>
      </c>
      <c r="L288" s="473">
        <v>0</v>
      </c>
      <c r="M288" s="473">
        <v>0</v>
      </c>
      <c r="N288" s="473">
        <v>0</v>
      </c>
      <c r="O288" s="473">
        <v>0</v>
      </c>
      <c r="P288" s="473">
        <v>0</v>
      </c>
      <c r="Q288" s="473">
        <f t="shared" si="9"/>
        <v>2000</v>
      </c>
      <c r="R288" s="472"/>
    </row>
    <row r="289" spans="1:18" ht="14.45" customHeight="1" x14ac:dyDescent="0.25">
      <c r="A289" s="472">
        <v>516</v>
      </c>
      <c r="B289" s="472" t="str">
        <f t="shared" si="8"/>
        <v>3</v>
      </c>
      <c r="C289" s="472">
        <v>314</v>
      </c>
      <c r="D289" s="472" t="s">
        <v>1826</v>
      </c>
      <c r="E289" s="472">
        <v>314</v>
      </c>
      <c r="F289" s="472" t="s">
        <v>451</v>
      </c>
      <c r="G289" s="473">
        <v>18000</v>
      </c>
      <c r="H289" s="472"/>
      <c r="I289" s="473">
        <v>0</v>
      </c>
      <c r="J289" s="473">
        <v>0</v>
      </c>
      <c r="K289" s="473">
        <v>0</v>
      </c>
      <c r="L289" s="473">
        <v>0</v>
      </c>
      <c r="M289" s="473">
        <v>0</v>
      </c>
      <c r="N289" s="473">
        <v>0</v>
      </c>
      <c r="O289" s="473">
        <v>0</v>
      </c>
      <c r="P289" s="473">
        <v>0</v>
      </c>
      <c r="Q289" s="473">
        <f t="shared" si="9"/>
        <v>18000</v>
      </c>
      <c r="R289" s="472"/>
    </row>
    <row r="290" spans="1:18" ht="14.45" customHeight="1" x14ac:dyDescent="0.25">
      <c r="A290" s="472">
        <v>518</v>
      </c>
      <c r="B290" s="472" t="str">
        <f t="shared" si="8"/>
        <v>3</v>
      </c>
      <c r="C290" s="472">
        <v>323</v>
      </c>
      <c r="D290" s="472" t="s">
        <v>1826</v>
      </c>
      <c r="E290" s="472">
        <v>323</v>
      </c>
      <c r="F290" s="472" t="s">
        <v>460</v>
      </c>
      <c r="G290" s="473">
        <v>15000</v>
      </c>
      <c r="H290" s="472"/>
      <c r="I290" s="473">
        <v>0</v>
      </c>
      <c r="J290" s="473">
        <v>0</v>
      </c>
      <c r="K290" s="473">
        <v>0</v>
      </c>
      <c r="L290" s="473">
        <v>0</v>
      </c>
      <c r="M290" s="473">
        <v>0</v>
      </c>
      <c r="N290" s="473">
        <v>0</v>
      </c>
      <c r="O290" s="473">
        <v>0</v>
      </c>
      <c r="P290" s="473">
        <v>0</v>
      </c>
      <c r="Q290" s="473">
        <f t="shared" si="9"/>
        <v>15000</v>
      </c>
      <c r="R290" s="472"/>
    </row>
    <row r="291" spans="1:18" ht="14.45" customHeight="1" x14ac:dyDescent="0.25">
      <c r="A291" s="472">
        <v>520</v>
      </c>
      <c r="B291" s="472" t="str">
        <f t="shared" si="8"/>
        <v>3</v>
      </c>
      <c r="C291" s="472">
        <v>353</v>
      </c>
      <c r="D291" s="472" t="s">
        <v>1826</v>
      </c>
      <c r="E291" s="472">
        <v>353</v>
      </c>
      <c r="F291" s="472" t="s">
        <v>490</v>
      </c>
      <c r="G291" s="473">
        <v>5000</v>
      </c>
      <c r="H291" s="472"/>
      <c r="I291" s="473">
        <v>0</v>
      </c>
      <c r="J291" s="473">
        <v>0</v>
      </c>
      <c r="K291" s="473">
        <v>0</v>
      </c>
      <c r="L291" s="473">
        <v>0</v>
      </c>
      <c r="M291" s="473">
        <v>0</v>
      </c>
      <c r="N291" s="473">
        <v>0</v>
      </c>
      <c r="O291" s="473">
        <v>0</v>
      </c>
      <c r="P291" s="473">
        <v>0</v>
      </c>
      <c r="Q291" s="473">
        <f t="shared" si="9"/>
        <v>5000</v>
      </c>
      <c r="R291" s="472"/>
    </row>
    <row r="292" spans="1:18" ht="14.45" customHeight="1" x14ac:dyDescent="0.25">
      <c r="A292" s="472">
        <v>522</v>
      </c>
      <c r="B292" s="472" t="str">
        <f t="shared" si="8"/>
        <v>3</v>
      </c>
      <c r="C292" s="472">
        <v>375</v>
      </c>
      <c r="D292" s="472" t="s">
        <v>1826</v>
      </c>
      <c r="E292" s="472">
        <v>375</v>
      </c>
      <c r="F292" s="472" t="s">
        <v>510</v>
      </c>
      <c r="G292" s="473">
        <v>2000</v>
      </c>
      <c r="H292" s="472"/>
      <c r="I292" s="473">
        <v>0</v>
      </c>
      <c r="J292" s="473">
        <v>0</v>
      </c>
      <c r="K292" s="473">
        <v>0</v>
      </c>
      <c r="L292" s="473">
        <v>0</v>
      </c>
      <c r="M292" s="473">
        <v>0</v>
      </c>
      <c r="N292" s="473">
        <v>0</v>
      </c>
      <c r="O292" s="473">
        <v>0</v>
      </c>
      <c r="P292" s="473">
        <v>0</v>
      </c>
      <c r="Q292" s="473">
        <f t="shared" si="9"/>
        <v>2000</v>
      </c>
      <c r="R292" s="472"/>
    </row>
    <row r="293" spans="1:18" ht="14.45" customHeight="1" x14ac:dyDescent="0.25">
      <c r="A293" s="472">
        <v>524</v>
      </c>
      <c r="B293" s="472" t="str">
        <f t="shared" si="8"/>
        <v>3</v>
      </c>
      <c r="C293" s="472">
        <v>382</v>
      </c>
      <c r="D293" s="472" t="s">
        <v>1826</v>
      </c>
      <c r="E293" s="472">
        <v>382</v>
      </c>
      <c r="F293" s="472" t="s">
        <v>517</v>
      </c>
      <c r="G293" s="473">
        <v>8000</v>
      </c>
      <c r="H293" s="472"/>
      <c r="I293" s="473">
        <v>0</v>
      </c>
      <c r="J293" s="473">
        <v>0</v>
      </c>
      <c r="K293" s="473">
        <v>0</v>
      </c>
      <c r="L293" s="473">
        <v>0</v>
      </c>
      <c r="M293" s="473">
        <v>0</v>
      </c>
      <c r="N293" s="473">
        <v>0</v>
      </c>
      <c r="O293" s="473">
        <v>0</v>
      </c>
      <c r="P293" s="473">
        <v>0</v>
      </c>
      <c r="Q293" s="473">
        <f t="shared" si="9"/>
        <v>8000</v>
      </c>
      <c r="R293" s="472"/>
    </row>
    <row r="294" spans="1:18" ht="14.45" customHeight="1" x14ac:dyDescent="0.25">
      <c r="A294" s="472">
        <v>527</v>
      </c>
      <c r="B294" s="472" t="str">
        <f t="shared" si="8"/>
        <v>5</v>
      </c>
      <c r="C294" s="472">
        <v>511</v>
      </c>
      <c r="D294" s="472" t="s">
        <v>1826</v>
      </c>
      <c r="E294" s="472">
        <v>511</v>
      </c>
      <c r="F294" s="472" t="s">
        <v>588</v>
      </c>
      <c r="G294" s="473">
        <v>12000</v>
      </c>
      <c r="H294" s="472"/>
      <c r="I294" s="473">
        <v>0</v>
      </c>
      <c r="J294" s="473">
        <v>0</v>
      </c>
      <c r="K294" s="473">
        <v>0</v>
      </c>
      <c r="L294" s="473">
        <v>0</v>
      </c>
      <c r="M294" s="473">
        <v>0</v>
      </c>
      <c r="N294" s="473">
        <v>0</v>
      </c>
      <c r="O294" s="473">
        <v>0</v>
      </c>
      <c r="P294" s="473">
        <v>0</v>
      </c>
      <c r="Q294" s="473">
        <f t="shared" si="9"/>
        <v>12000</v>
      </c>
      <c r="R294" s="472"/>
    </row>
    <row r="295" spans="1:18" ht="14.45" customHeight="1" x14ac:dyDescent="0.25">
      <c r="A295" s="472">
        <v>528</v>
      </c>
      <c r="B295" s="472" t="str">
        <f t="shared" si="8"/>
        <v>5</v>
      </c>
      <c r="C295" s="472">
        <v>515</v>
      </c>
      <c r="D295" s="472" t="s">
        <v>1826</v>
      </c>
      <c r="E295" s="472">
        <v>515</v>
      </c>
      <c r="F295" s="472" t="s">
        <v>592</v>
      </c>
      <c r="G295" s="473">
        <v>12000</v>
      </c>
      <c r="H295" s="472"/>
      <c r="I295" s="473">
        <v>0</v>
      </c>
      <c r="J295" s="473">
        <v>0</v>
      </c>
      <c r="K295" s="473">
        <v>0</v>
      </c>
      <c r="L295" s="473">
        <v>0</v>
      </c>
      <c r="M295" s="473">
        <v>0</v>
      </c>
      <c r="N295" s="473">
        <v>0</v>
      </c>
      <c r="O295" s="473">
        <v>0</v>
      </c>
      <c r="P295" s="473">
        <v>0</v>
      </c>
      <c r="Q295" s="473">
        <f t="shared" si="9"/>
        <v>12000</v>
      </c>
      <c r="R295" s="472"/>
    </row>
    <row r="296" spans="1:18" ht="14.45" customHeight="1" x14ac:dyDescent="0.25">
      <c r="A296" s="472">
        <v>531</v>
      </c>
      <c r="B296" s="472" t="str">
        <f t="shared" si="8"/>
        <v>2</v>
      </c>
      <c r="C296" s="472">
        <v>211</v>
      </c>
      <c r="D296" s="472" t="s">
        <v>1827</v>
      </c>
      <c r="E296" s="472">
        <v>211</v>
      </c>
      <c r="F296" s="472" t="s">
        <v>384</v>
      </c>
      <c r="G296" s="473">
        <v>12000</v>
      </c>
      <c r="H296" s="472"/>
      <c r="I296" s="473">
        <v>0</v>
      </c>
      <c r="J296" s="473">
        <v>0</v>
      </c>
      <c r="K296" s="473">
        <v>0</v>
      </c>
      <c r="L296" s="473">
        <v>0</v>
      </c>
      <c r="M296" s="473">
        <v>0</v>
      </c>
      <c r="N296" s="473">
        <v>0</v>
      </c>
      <c r="O296" s="473">
        <v>0</v>
      </c>
      <c r="P296" s="473">
        <v>0</v>
      </c>
      <c r="Q296" s="473">
        <f t="shared" si="9"/>
        <v>12000</v>
      </c>
      <c r="R296" s="472"/>
    </row>
    <row r="297" spans="1:18" ht="14.45" customHeight="1" x14ac:dyDescent="0.25">
      <c r="A297" s="472">
        <v>532</v>
      </c>
      <c r="B297" s="472" t="str">
        <f t="shared" si="8"/>
        <v>2</v>
      </c>
      <c r="C297" s="472">
        <v>212</v>
      </c>
      <c r="D297" s="472" t="s">
        <v>1827</v>
      </c>
      <c r="E297" s="472">
        <v>212</v>
      </c>
      <c r="F297" s="472" t="s">
        <v>385</v>
      </c>
      <c r="G297" s="473">
        <f>500*12</f>
        <v>6000</v>
      </c>
      <c r="H297" s="472"/>
      <c r="I297" s="473">
        <v>0</v>
      </c>
      <c r="J297" s="473">
        <v>0</v>
      </c>
      <c r="K297" s="473">
        <v>0</v>
      </c>
      <c r="L297" s="473">
        <v>0</v>
      </c>
      <c r="M297" s="473">
        <v>0</v>
      </c>
      <c r="N297" s="473">
        <v>0</v>
      </c>
      <c r="O297" s="473">
        <v>0</v>
      </c>
      <c r="P297" s="473">
        <v>0</v>
      </c>
      <c r="Q297" s="473">
        <f t="shared" si="9"/>
        <v>6000</v>
      </c>
      <c r="R297" s="472"/>
    </row>
    <row r="298" spans="1:18" ht="14.45" customHeight="1" x14ac:dyDescent="0.25">
      <c r="A298" s="472">
        <v>533</v>
      </c>
      <c r="B298" s="472" t="str">
        <f t="shared" si="8"/>
        <v>2</v>
      </c>
      <c r="C298" s="472">
        <v>214</v>
      </c>
      <c r="D298" s="472" t="s">
        <v>1827</v>
      </c>
      <c r="E298" s="472">
        <v>214</v>
      </c>
      <c r="F298" s="472" t="s">
        <v>387</v>
      </c>
      <c r="G298" s="473">
        <v>1500</v>
      </c>
      <c r="H298" s="472"/>
      <c r="I298" s="473">
        <v>0</v>
      </c>
      <c r="J298" s="473">
        <v>0</v>
      </c>
      <c r="K298" s="473">
        <v>0</v>
      </c>
      <c r="L298" s="473">
        <v>0</v>
      </c>
      <c r="M298" s="473">
        <v>0</v>
      </c>
      <c r="N298" s="473">
        <v>0</v>
      </c>
      <c r="O298" s="473">
        <v>0</v>
      </c>
      <c r="P298" s="473">
        <v>0</v>
      </c>
      <c r="Q298" s="473">
        <f t="shared" si="9"/>
        <v>1500</v>
      </c>
      <c r="R298" s="472"/>
    </row>
    <row r="299" spans="1:18" ht="14.45" customHeight="1" x14ac:dyDescent="0.25">
      <c r="A299" s="472">
        <v>534</v>
      </c>
      <c r="B299" s="472" t="str">
        <f t="shared" si="8"/>
        <v>2</v>
      </c>
      <c r="C299" s="472">
        <v>216</v>
      </c>
      <c r="D299" s="472" t="s">
        <v>1827</v>
      </c>
      <c r="E299" s="472">
        <v>216</v>
      </c>
      <c r="F299" s="472" t="s">
        <v>389</v>
      </c>
      <c r="G299" s="473">
        <v>10000</v>
      </c>
      <c r="H299" s="472"/>
      <c r="I299" s="473">
        <v>0</v>
      </c>
      <c r="J299" s="473">
        <v>0</v>
      </c>
      <c r="K299" s="473">
        <v>0</v>
      </c>
      <c r="L299" s="473">
        <v>0</v>
      </c>
      <c r="M299" s="473">
        <v>0</v>
      </c>
      <c r="N299" s="473">
        <v>0</v>
      </c>
      <c r="O299" s="473">
        <v>0</v>
      </c>
      <c r="P299" s="473">
        <v>0</v>
      </c>
      <c r="Q299" s="473">
        <f t="shared" si="9"/>
        <v>10000</v>
      </c>
      <c r="R299" s="472"/>
    </row>
    <row r="300" spans="1:18" ht="14.45" customHeight="1" x14ac:dyDescent="0.25">
      <c r="A300" s="472">
        <v>536</v>
      </c>
      <c r="B300" s="472" t="str">
        <f t="shared" si="8"/>
        <v>2</v>
      </c>
      <c r="C300" s="472">
        <v>221</v>
      </c>
      <c r="D300" s="472" t="s">
        <v>1827</v>
      </c>
      <c r="E300" s="472">
        <v>221</v>
      </c>
      <c r="F300" s="472" t="s">
        <v>393</v>
      </c>
      <c r="G300" s="473">
        <v>840000</v>
      </c>
      <c r="H300" s="472"/>
      <c r="I300" s="473">
        <v>0</v>
      </c>
      <c r="J300" s="473">
        <v>0</v>
      </c>
      <c r="K300" s="473">
        <v>0</v>
      </c>
      <c r="L300" s="473">
        <v>0</v>
      </c>
      <c r="M300" s="473">
        <v>0</v>
      </c>
      <c r="N300" s="473">
        <v>0</v>
      </c>
      <c r="O300" s="473">
        <v>0</v>
      </c>
      <c r="P300" s="473">
        <v>0</v>
      </c>
      <c r="Q300" s="473">
        <f t="shared" si="9"/>
        <v>840000</v>
      </c>
      <c r="R300" s="472"/>
    </row>
    <row r="301" spans="1:18" ht="14.45" customHeight="1" x14ac:dyDescent="0.25">
      <c r="A301" s="472">
        <v>538</v>
      </c>
      <c r="B301" s="472" t="str">
        <f t="shared" si="8"/>
        <v>2</v>
      </c>
      <c r="C301" s="472">
        <v>261</v>
      </c>
      <c r="D301" s="472" t="s">
        <v>1827</v>
      </c>
      <c r="E301" s="472">
        <v>261</v>
      </c>
      <c r="F301" s="472" t="s">
        <v>425</v>
      </c>
      <c r="G301" s="473">
        <v>70000</v>
      </c>
      <c r="H301" s="473">
        <v>0</v>
      </c>
      <c r="I301" s="473">
        <v>0</v>
      </c>
      <c r="J301" s="473">
        <v>0</v>
      </c>
      <c r="K301" s="473">
        <v>0</v>
      </c>
      <c r="L301" s="473">
        <v>0</v>
      </c>
      <c r="M301" s="473">
        <v>0</v>
      </c>
      <c r="N301" s="473">
        <v>0</v>
      </c>
      <c r="O301" s="473">
        <v>0</v>
      </c>
      <c r="P301" s="473">
        <v>0</v>
      </c>
      <c r="Q301" s="473">
        <f t="shared" si="9"/>
        <v>70000</v>
      </c>
      <c r="R301" s="472"/>
    </row>
    <row r="302" spans="1:18" ht="14.45" customHeight="1" x14ac:dyDescent="0.25">
      <c r="A302" s="472">
        <v>540</v>
      </c>
      <c r="B302" s="472" t="str">
        <f t="shared" si="8"/>
        <v>2</v>
      </c>
      <c r="C302" s="472">
        <v>272</v>
      </c>
      <c r="D302" s="472" t="s">
        <v>1827</v>
      </c>
      <c r="E302" s="472">
        <v>272</v>
      </c>
      <c r="F302" s="472" t="s">
        <v>429</v>
      </c>
      <c r="G302" s="473">
        <v>70000</v>
      </c>
      <c r="H302" s="473">
        <v>0</v>
      </c>
      <c r="I302" s="473">
        <v>0</v>
      </c>
      <c r="J302" s="473">
        <v>0</v>
      </c>
      <c r="K302" s="473">
        <v>0</v>
      </c>
      <c r="L302" s="473">
        <v>0</v>
      </c>
      <c r="M302" s="473">
        <v>0</v>
      </c>
      <c r="N302" s="473">
        <v>0</v>
      </c>
      <c r="O302" s="473">
        <v>0</v>
      </c>
      <c r="P302" s="473">
        <v>0</v>
      </c>
      <c r="Q302" s="473">
        <f t="shared" si="9"/>
        <v>70000</v>
      </c>
      <c r="R302" s="472"/>
    </row>
    <row r="303" spans="1:18" ht="14.45" customHeight="1" x14ac:dyDescent="0.25">
      <c r="A303" s="472">
        <v>543</v>
      </c>
      <c r="B303" s="472" t="str">
        <f t="shared" si="8"/>
        <v>3</v>
      </c>
      <c r="C303" s="472">
        <v>351</v>
      </c>
      <c r="D303" s="472" t="s">
        <v>1827</v>
      </c>
      <c r="E303" s="472">
        <v>351</v>
      </c>
      <c r="F303" s="472" t="s">
        <v>488</v>
      </c>
      <c r="G303" s="473">
        <v>10000</v>
      </c>
      <c r="H303" s="473">
        <v>0</v>
      </c>
      <c r="I303" s="473">
        <v>0</v>
      </c>
      <c r="J303" s="473">
        <v>0</v>
      </c>
      <c r="K303" s="473">
        <v>0</v>
      </c>
      <c r="L303" s="473">
        <v>0</v>
      </c>
      <c r="M303" s="473">
        <v>0</v>
      </c>
      <c r="N303" s="473">
        <v>0</v>
      </c>
      <c r="O303" s="473">
        <v>0</v>
      </c>
      <c r="P303" s="473">
        <v>0</v>
      </c>
      <c r="Q303" s="473">
        <f t="shared" si="9"/>
        <v>10000</v>
      </c>
      <c r="R303" s="472"/>
    </row>
    <row r="304" spans="1:18" ht="14.45" customHeight="1" x14ac:dyDescent="0.25">
      <c r="A304" s="472">
        <v>544</v>
      </c>
      <c r="B304" s="472" t="str">
        <f t="shared" si="8"/>
        <v>3</v>
      </c>
      <c r="C304" s="472">
        <v>353</v>
      </c>
      <c r="D304" s="472" t="s">
        <v>1827</v>
      </c>
      <c r="E304" s="472">
        <v>353</v>
      </c>
      <c r="F304" s="472" t="s">
        <v>490</v>
      </c>
      <c r="G304" s="473">
        <v>5000</v>
      </c>
      <c r="H304" s="473">
        <v>0</v>
      </c>
      <c r="I304" s="473">
        <v>0</v>
      </c>
      <c r="J304" s="473">
        <v>0</v>
      </c>
      <c r="K304" s="473">
        <v>0</v>
      </c>
      <c r="L304" s="473">
        <v>0</v>
      </c>
      <c r="M304" s="473">
        <v>0</v>
      </c>
      <c r="N304" s="473">
        <v>0</v>
      </c>
      <c r="O304" s="473">
        <v>0</v>
      </c>
      <c r="P304" s="473">
        <v>0</v>
      </c>
      <c r="Q304" s="473">
        <f t="shared" si="9"/>
        <v>5000</v>
      </c>
      <c r="R304" s="472"/>
    </row>
    <row r="305" spans="1:18" ht="14.45" customHeight="1" x14ac:dyDescent="0.25">
      <c r="A305" s="472">
        <v>545</v>
      </c>
      <c r="B305" s="472" t="str">
        <f t="shared" si="8"/>
        <v>3</v>
      </c>
      <c r="C305" s="472">
        <v>358</v>
      </c>
      <c r="D305" s="472" t="s">
        <v>1827</v>
      </c>
      <c r="E305" s="472">
        <v>358</v>
      </c>
      <c r="F305" s="472" t="s">
        <v>495</v>
      </c>
      <c r="G305" s="473">
        <v>0</v>
      </c>
      <c r="H305" s="473">
        <v>0</v>
      </c>
      <c r="I305" s="473">
        <v>0</v>
      </c>
      <c r="J305" s="473">
        <v>0</v>
      </c>
      <c r="K305" s="473">
        <v>0</v>
      </c>
      <c r="L305" s="473">
        <v>0</v>
      </c>
      <c r="M305" s="473">
        <v>0</v>
      </c>
      <c r="N305" s="473">
        <v>0</v>
      </c>
      <c r="O305" s="473">
        <v>0</v>
      </c>
      <c r="P305" s="473">
        <v>0</v>
      </c>
      <c r="Q305" s="473">
        <f t="shared" si="9"/>
        <v>0</v>
      </c>
      <c r="R305" s="472"/>
    </row>
    <row r="306" spans="1:18" ht="14.45" customHeight="1" x14ac:dyDescent="0.25">
      <c r="A306" s="472">
        <v>547</v>
      </c>
      <c r="B306" s="472" t="str">
        <f t="shared" si="8"/>
        <v>3</v>
      </c>
      <c r="C306" s="472">
        <v>361</v>
      </c>
      <c r="D306" s="472" t="s">
        <v>1827</v>
      </c>
      <c r="E306" s="472">
        <v>361</v>
      </c>
      <c r="F306" s="472" t="s">
        <v>498</v>
      </c>
      <c r="G306" s="473">
        <v>0</v>
      </c>
      <c r="H306" s="473">
        <v>0</v>
      </c>
      <c r="I306" s="473">
        <v>0</v>
      </c>
      <c r="J306" s="473">
        <v>0</v>
      </c>
      <c r="K306" s="473">
        <v>0</v>
      </c>
      <c r="L306" s="473">
        <v>0</v>
      </c>
      <c r="M306" s="473">
        <v>0</v>
      </c>
      <c r="N306" s="473">
        <v>0</v>
      </c>
      <c r="O306" s="473">
        <v>0</v>
      </c>
      <c r="P306" s="473">
        <v>0</v>
      </c>
      <c r="Q306" s="473">
        <f t="shared" si="9"/>
        <v>0</v>
      </c>
      <c r="R306" s="472"/>
    </row>
    <row r="307" spans="1:18" ht="14.45" customHeight="1" x14ac:dyDescent="0.25">
      <c r="A307" s="472">
        <v>548</v>
      </c>
      <c r="B307" s="472" t="str">
        <f t="shared" si="8"/>
        <v>3</v>
      </c>
      <c r="C307" s="472">
        <v>364</v>
      </c>
      <c r="D307" s="472" t="s">
        <v>1827</v>
      </c>
      <c r="E307" s="472">
        <v>364</v>
      </c>
      <c r="F307" s="472" t="s">
        <v>501</v>
      </c>
      <c r="G307" s="473">
        <v>0</v>
      </c>
      <c r="H307" s="473">
        <v>0</v>
      </c>
      <c r="I307" s="473">
        <v>0</v>
      </c>
      <c r="J307" s="473">
        <v>0</v>
      </c>
      <c r="K307" s="473">
        <v>0</v>
      </c>
      <c r="L307" s="473">
        <v>0</v>
      </c>
      <c r="M307" s="473">
        <v>0</v>
      </c>
      <c r="N307" s="473">
        <v>0</v>
      </c>
      <c r="O307" s="473">
        <v>0</v>
      </c>
      <c r="P307" s="473">
        <v>0</v>
      </c>
      <c r="Q307" s="473">
        <f t="shared" si="9"/>
        <v>0</v>
      </c>
      <c r="R307" s="472"/>
    </row>
    <row r="308" spans="1:18" ht="14.45" customHeight="1" x14ac:dyDescent="0.25">
      <c r="A308" s="472">
        <v>550</v>
      </c>
      <c r="B308" s="472" t="str">
        <f t="shared" si="8"/>
        <v>3</v>
      </c>
      <c r="C308" s="472">
        <v>372</v>
      </c>
      <c r="D308" s="472" t="s">
        <v>1827</v>
      </c>
      <c r="E308" s="472">
        <v>372</v>
      </c>
      <c r="F308" s="472" t="s">
        <v>507</v>
      </c>
      <c r="G308" s="473">
        <v>15000</v>
      </c>
      <c r="H308" s="473">
        <v>0</v>
      </c>
      <c r="I308" s="473">
        <v>0</v>
      </c>
      <c r="J308" s="473">
        <v>0</v>
      </c>
      <c r="K308" s="473">
        <v>0</v>
      </c>
      <c r="L308" s="473">
        <v>0</v>
      </c>
      <c r="M308" s="473">
        <v>0</v>
      </c>
      <c r="N308" s="473">
        <v>0</v>
      </c>
      <c r="O308" s="473">
        <v>0</v>
      </c>
      <c r="P308" s="473">
        <v>0</v>
      </c>
      <c r="Q308" s="473">
        <f t="shared" si="9"/>
        <v>15000</v>
      </c>
      <c r="R308" s="472"/>
    </row>
    <row r="309" spans="1:18" ht="14.45" customHeight="1" x14ac:dyDescent="0.25">
      <c r="A309" s="472">
        <v>551</v>
      </c>
      <c r="B309" s="472" t="str">
        <f t="shared" si="8"/>
        <v>3</v>
      </c>
      <c r="C309" s="472">
        <v>375</v>
      </c>
      <c r="D309" s="472" t="s">
        <v>1827</v>
      </c>
      <c r="E309" s="472">
        <v>375</v>
      </c>
      <c r="F309" s="472" t="s">
        <v>510</v>
      </c>
      <c r="G309" s="473">
        <v>30000</v>
      </c>
      <c r="H309" s="473">
        <v>0</v>
      </c>
      <c r="I309" s="473">
        <v>0</v>
      </c>
      <c r="J309" s="473">
        <v>0</v>
      </c>
      <c r="K309" s="473">
        <v>0</v>
      </c>
      <c r="L309" s="473">
        <v>0</v>
      </c>
      <c r="M309" s="473">
        <v>0</v>
      </c>
      <c r="N309" s="473">
        <v>0</v>
      </c>
      <c r="O309" s="473">
        <v>0</v>
      </c>
      <c r="P309" s="473">
        <v>0</v>
      </c>
      <c r="Q309" s="473">
        <f t="shared" si="9"/>
        <v>30000</v>
      </c>
      <c r="R309" s="472"/>
    </row>
    <row r="310" spans="1:18" ht="14.45" customHeight="1" x14ac:dyDescent="0.25">
      <c r="A310" s="472">
        <v>553</v>
      </c>
      <c r="B310" s="472" t="str">
        <f t="shared" si="8"/>
        <v>3</v>
      </c>
      <c r="C310" s="472">
        <v>382</v>
      </c>
      <c r="D310" s="472" t="s">
        <v>1827</v>
      </c>
      <c r="E310" s="472">
        <v>382</v>
      </c>
      <c r="F310" s="472" t="s">
        <v>517</v>
      </c>
      <c r="G310" s="473">
        <v>0</v>
      </c>
      <c r="H310" s="473">
        <v>0</v>
      </c>
      <c r="I310" s="473">
        <v>0</v>
      </c>
      <c r="J310" s="473">
        <v>0</v>
      </c>
      <c r="K310" s="473">
        <v>0</v>
      </c>
      <c r="L310" s="473">
        <v>0</v>
      </c>
      <c r="M310" s="473">
        <v>0</v>
      </c>
      <c r="N310" s="473">
        <v>0</v>
      </c>
      <c r="O310" s="473">
        <v>0</v>
      </c>
      <c r="P310" s="473">
        <v>0</v>
      </c>
      <c r="Q310" s="473">
        <f t="shared" si="9"/>
        <v>0</v>
      </c>
      <c r="R310" s="472"/>
    </row>
    <row r="311" spans="1:18" ht="14.45" customHeight="1" x14ac:dyDescent="0.25">
      <c r="A311" s="472">
        <v>556</v>
      </c>
      <c r="B311" s="472" t="str">
        <f t="shared" si="8"/>
        <v>5</v>
      </c>
      <c r="C311" s="472">
        <v>511</v>
      </c>
      <c r="D311" s="472" t="s">
        <v>1827</v>
      </c>
      <c r="E311" s="472">
        <v>511</v>
      </c>
      <c r="F311" s="472" t="s">
        <v>588</v>
      </c>
      <c r="G311" s="473">
        <v>10000</v>
      </c>
      <c r="H311" s="473">
        <v>0</v>
      </c>
      <c r="I311" s="473">
        <v>0</v>
      </c>
      <c r="J311" s="473">
        <v>0</v>
      </c>
      <c r="K311" s="473">
        <v>0</v>
      </c>
      <c r="L311" s="473">
        <v>0</v>
      </c>
      <c r="M311" s="473">
        <v>0</v>
      </c>
      <c r="N311" s="473">
        <v>0</v>
      </c>
      <c r="O311" s="473">
        <v>0</v>
      </c>
      <c r="P311" s="473">
        <v>0</v>
      </c>
      <c r="Q311" s="473">
        <f t="shared" si="9"/>
        <v>10000</v>
      </c>
      <c r="R311" s="472"/>
    </row>
    <row r="312" spans="1:18" ht="14.45" customHeight="1" x14ac:dyDescent="0.25">
      <c r="A312" s="472">
        <v>557</v>
      </c>
      <c r="B312" s="472" t="str">
        <f t="shared" si="8"/>
        <v>5</v>
      </c>
      <c r="C312" s="472">
        <v>515</v>
      </c>
      <c r="D312" s="472" t="s">
        <v>1827</v>
      </c>
      <c r="E312" s="472">
        <v>515</v>
      </c>
      <c r="F312" s="472" t="s">
        <v>592</v>
      </c>
      <c r="G312" s="473">
        <v>10000</v>
      </c>
      <c r="H312" s="473">
        <v>0</v>
      </c>
      <c r="I312" s="473">
        <v>0</v>
      </c>
      <c r="J312" s="473">
        <v>0</v>
      </c>
      <c r="K312" s="473">
        <v>0</v>
      </c>
      <c r="L312" s="473">
        <v>0</v>
      </c>
      <c r="M312" s="473">
        <v>0</v>
      </c>
      <c r="N312" s="473">
        <v>0</v>
      </c>
      <c r="O312" s="473">
        <v>0</v>
      </c>
      <c r="P312" s="473">
        <v>0</v>
      </c>
      <c r="Q312" s="473">
        <f t="shared" si="9"/>
        <v>10000</v>
      </c>
      <c r="R312" s="472"/>
    </row>
    <row r="313" spans="1:18" ht="14.45" customHeight="1" x14ac:dyDescent="0.25">
      <c r="A313" s="472">
        <v>561</v>
      </c>
      <c r="B313" s="472" t="str">
        <f t="shared" si="8"/>
        <v>1</v>
      </c>
      <c r="C313" s="472">
        <v>152</v>
      </c>
      <c r="D313" s="472" t="s">
        <v>1828</v>
      </c>
      <c r="E313" s="472">
        <v>152</v>
      </c>
      <c r="F313" s="472" t="s">
        <v>286</v>
      </c>
      <c r="G313" s="473">
        <v>2000000</v>
      </c>
      <c r="H313" s="472"/>
      <c r="I313" s="473">
        <v>0</v>
      </c>
      <c r="J313" s="473">
        <v>0</v>
      </c>
      <c r="K313" s="473">
        <v>0</v>
      </c>
      <c r="L313" s="473">
        <v>0</v>
      </c>
      <c r="M313" s="473">
        <v>0</v>
      </c>
      <c r="N313" s="473">
        <v>0</v>
      </c>
      <c r="O313" s="473">
        <v>0</v>
      </c>
      <c r="P313" s="473">
        <v>0</v>
      </c>
      <c r="Q313" s="520">
        <v>1467397.6820952743</v>
      </c>
      <c r="R313" s="472"/>
    </row>
    <row r="314" spans="1:18" ht="14.45" customHeight="1" x14ac:dyDescent="0.25">
      <c r="A314" s="472">
        <v>564</v>
      </c>
      <c r="B314" s="472" t="str">
        <f t="shared" si="8"/>
        <v>2</v>
      </c>
      <c r="C314" s="472">
        <v>211</v>
      </c>
      <c r="D314" s="472" t="s">
        <v>1828</v>
      </c>
      <c r="E314" s="472">
        <v>211</v>
      </c>
      <c r="F314" s="472" t="s">
        <v>384</v>
      </c>
      <c r="G314" s="473">
        <v>12000</v>
      </c>
      <c r="H314" s="472"/>
      <c r="I314" s="473">
        <v>0</v>
      </c>
      <c r="J314" s="473">
        <v>0</v>
      </c>
      <c r="K314" s="473">
        <v>0</v>
      </c>
      <c r="L314" s="473">
        <v>0</v>
      </c>
      <c r="M314" s="473">
        <v>0</v>
      </c>
      <c r="N314" s="473">
        <v>0</v>
      </c>
      <c r="O314" s="473">
        <v>0</v>
      </c>
      <c r="P314" s="473">
        <v>0</v>
      </c>
      <c r="Q314" s="473">
        <f t="shared" si="9"/>
        <v>12000</v>
      </c>
      <c r="R314" s="472"/>
    </row>
    <row r="315" spans="1:18" ht="14.45" customHeight="1" x14ac:dyDescent="0.25">
      <c r="A315" s="472">
        <v>565</v>
      </c>
      <c r="B315" s="472" t="str">
        <f t="shared" si="8"/>
        <v>2</v>
      </c>
      <c r="C315" s="472">
        <v>212</v>
      </c>
      <c r="D315" s="472" t="s">
        <v>1828</v>
      </c>
      <c r="E315" s="472">
        <v>212</v>
      </c>
      <c r="F315" s="472" t="s">
        <v>385</v>
      </c>
      <c r="G315" s="473">
        <v>12000</v>
      </c>
      <c r="H315" s="472"/>
      <c r="I315" s="473">
        <v>0</v>
      </c>
      <c r="J315" s="473">
        <v>0</v>
      </c>
      <c r="K315" s="473">
        <v>0</v>
      </c>
      <c r="L315" s="473">
        <v>0</v>
      </c>
      <c r="M315" s="473">
        <v>0</v>
      </c>
      <c r="N315" s="473">
        <v>0</v>
      </c>
      <c r="O315" s="473">
        <v>0</v>
      </c>
      <c r="P315" s="473">
        <v>0</v>
      </c>
      <c r="Q315" s="473">
        <f t="shared" si="9"/>
        <v>12000</v>
      </c>
      <c r="R315" s="472"/>
    </row>
    <row r="316" spans="1:18" ht="14.45" customHeight="1" x14ac:dyDescent="0.25">
      <c r="A316" s="472">
        <v>566</v>
      </c>
      <c r="B316" s="472" t="str">
        <f t="shared" si="8"/>
        <v>2</v>
      </c>
      <c r="C316" s="472">
        <v>214</v>
      </c>
      <c r="D316" s="472" t="s">
        <v>1828</v>
      </c>
      <c r="E316" s="472">
        <v>214</v>
      </c>
      <c r="F316" s="472" t="s">
        <v>387</v>
      </c>
      <c r="G316" s="473">
        <v>1500</v>
      </c>
      <c r="H316" s="472"/>
      <c r="I316" s="473">
        <v>0</v>
      </c>
      <c r="J316" s="473">
        <v>0</v>
      </c>
      <c r="K316" s="473">
        <v>0</v>
      </c>
      <c r="L316" s="473">
        <v>0</v>
      </c>
      <c r="M316" s="473">
        <v>0</v>
      </c>
      <c r="N316" s="473">
        <v>0</v>
      </c>
      <c r="O316" s="473">
        <v>0</v>
      </c>
      <c r="P316" s="473">
        <v>0</v>
      </c>
      <c r="Q316" s="473">
        <f t="shared" si="9"/>
        <v>1500</v>
      </c>
      <c r="R316" s="472"/>
    </row>
    <row r="317" spans="1:18" ht="14.45" customHeight="1" x14ac:dyDescent="0.25">
      <c r="A317" s="472">
        <v>567</v>
      </c>
      <c r="B317" s="472" t="str">
        <f t="shared" si="8"/>
        <v>2</v>
      </c>
      <c r="C317" s="472">
        <v>215</v>
      </c>
      <c r="D317" s="472" t="s">
        <v>1828</v>
      </c>
      <c r="E317" s="472">
        <v>215</v>
      </c>
      <c r="F317" s="472" t="s">
        <v>388</v>
      </c>
      <c r="G317" s="473">
        <v>5000</v>
      </c>
      <c r="H317" s="472"/>
      <c r="I317" s="473">
        <v>0</v>
      </c>
      <c r="J317" s="473">
        <v>0</v>
      </c>
      <c r="K317" s="473">
        <v>0</v>
      </c>
      <c r="L317" s="473">
        <v>0</v>
      </c>
      <c r="M317" s="473">
        <v>0</v>
      </c>
      <c r="N317" s="473">
        <v>0</v>
      </c>
      <c r="O317" s="473">
        <v>0</v>
      </c>
      <c r="P317" s="473">
        <v>0</v>
      </c>
      <c r="Q317" s="473">
        <f t="shared" si="9"/>
        <v>5000</v>
      </c>
      <c r="R317" s="472"/>
    </row>
    <row r="318" spans="1:18" ht="14.45" customHeight="1" x14ac:dyDescent="0.25">
      <c r="A318" s="472">
        <v>568</v>
      </c>
      <c r="B318" s="472" t="str">
        <f t="shared" si="8"/>
        <v>2</v>
      </c>
      <c r="C318" s="472">
        <v>216</v>
      </c>
      <c r="D318" s="472" t="s">
        <v>1828</v>
      </c>
      <c r="E318" s="472">
        <v>216</v>
      </c>
      <c r="F318" s="472" t="s">
        <v>389</v>
      </c>
      <c r="G318" s="473">
        <v>0</v>
      </c>
      <c r="H318" s="472"/>
      <c r="I318" s="473">
        <v>0</v>
      </c>
      <c r="J318" s="473">
        <v>0</v>
      </c>
      <c r="K318" s="473">
        <v>0</v>
      </c>
      <c r="L318" s="473">
        <v>0</v>
      </c>
      <c r="M318" s="473">
        <v>0</v>
      </c>
      <c r="N318" s="473">
        <v>0</v>
      </c>
      <c r="O318" s="473">
        <v>0</v>
      </c>
      <c r="P318" s="473">
        <v>0</v>
      </c>
      <c r="Q318" s="473">
        <f t="shared" si="9"/>
        <v>0</v>
      </c>
      <c r="R318" s="472"/>
    </row>
    <row r="319" spans="1:18" ht="14.45" customHeight="1" x14ac:dyDescent="0.25">
      <c r="A319" s="472">
        <v>570</v>
      </c>
      <c r="B319" s="472" t="str">
        <f t="shared" si="8"/>
        <v>2</v>
      </c>
      <c r="C319" s="472">
        <v>221</v>
      </c>
      <c r="D319" s="472" t="s">
        <v>1828</v>
      </c>
      <c r="E319" s="472">
        <v>221</v>
      </c>
      <c r="F319" s="472" t="s">
        <v>393</v>
      </c>
      <c r="G319" s="473">
        <v>30000</v>
      </c>
      <c r="H319" s="472"/>
      <c r="I319" s="473">
        <v>0</v>
      </c>
      <c r="J319" s="473">
        <v>0</v>
      </c>
      <c r="K319" s="473">
        <v>0</v>
      </c>
      <c r="L319" s="473">
        <v>0</v>
      </c>
      <c r="M319" s="473">
        <v>0</v>
      </c>
      <c r="N319" s="473">
        <v>0</v>
      </c>
      <c r="O319" s="473">
        <v>0</v>
      </c>
      <c r="P319" s="473">
        <v>0</v>
      </c>
      <c r="Q319" s="473">
        <f t="shared" si="9"/>
        <v>30000</v>
      </c>
      <c r="R319" s="472"/>
    </row>
    <row r="320" spans="1:18" ht="14.45" customHeight="1" x14ac:dyDescent="0.25">
      <c r="A320" s="472">
        <v>572</v>
      </c>
      <c r="B320" s="472" t="str">
        <f t="shared" si="8"/>
        <v>2</v>
      </c>
      <c r="C320" s="472">
        <v>253</v>
      </c>
      <c r="D320" s="472" t="s">
        <v>1828</v>
      </c>
      <c r="E320" s="472">
        <v>253</v>
      </c>
      <c r="F320" s="472" t="s">
        <v>419</v>
      </c>
      <c r="G320" s="473">
        <v>0</v>
      </c>
      <c r="H320" s="472"/>
      <c r="I320" s="473">
        <v>0</v>
      </c>
      <c r="J320" s="473">
        <v>0</v>
      </c>
      <c r="K320" s="473">
        <v>0</v>
      </c>
      <c r="L320" s="473">
        <v>0</v>
      </c>
      <c r="M320" s="473">
        <v>0</v>
      </c>
      <c r="N320" s="473">
        <v>0</v>
      </c>
      <c r="O320" s="473">
        <v>0</v>
      </c>
      <c r="P320" s="473">
        <v>0</v>
      </c>
      <c r="Q320" s="473">
        <f t="shared" si="9"/>
        <v>0</v>
      </c>
      <c r="R320" s="472"/>
    </row>
    <row r="321" spans="1:18" ht="14.45" customHeight="1" x14ac:dyDescent="0.25">
      <c r="A321" s="472">
        <v>573</v>
      </c>
      <c r="B321" s="472" t="str">
        <f t="shared" si="8"/>
        <v>2</v>
      </c>
      <c r="C321" s="472">
        <v>254</v>
      </c>
      <c r="D321" s="472" t="s">
        <v>1828</v>
      </c>
      <c r="E321" s="472">
        <v>254</v>
      </c>
      <c r="F321" s="472" t="s">
        <v>420</v>
      </c>
      <c r="G321" s="473">
        <v>0</v>
      </c>
      <c r="H321" s="472"/>
      <c r="I321" s="473">
        <v>0</v>
      </c>
      <c r="J321" s="473">
        <v>0</v>
      </c>
      <c r="K321" s="473">
        <v>0</v>
      </c>
      <c r="L321" s="473">
        <v>0</v>
      </c>
      <c r="M321" s="473">
        <v>0</v>
      </c>
      <c r="N321" s="473">
        <v>0</v>
      </c>
      <c r="O321" s="473">
        <v>0</v>
      </c>
      <c r="P321" s="473">
        <v>0</v>
      </c>
      <c r="Q321" s="473">
        <f t="shared" si="9"/>
        <v>0</v>
      </c>
      <c r="R321" s="472"/>
    </row>
    <row r="322" spans="1:18" ht="14.45" customHeight="1" x14ac:dyDescent="0.25">
      <c r="A322" s="472">
        <v>575</v>
      </c>
      <c r="B322" s="472" t="str">
        <f t="shared" si="8"/>
        <v>2</v>
      </c>
      <c r="C322" s="472">
        <v>261</v>
      </c>
      <c r="D322" s="472" t="s">
        <v>1828</v>
      </c>
      <c r="E322" s="472">
        <v>261</v>
      </c>
      <c r="F322" s="472" t="s">
        <v>425</v>
      </c>
      <c r="G322" s="473">
        <v>60000</v>
      </c>
      <c r="H322" s="472"/>
      <c r="I322" s="473">
        <v>0</v>
      </c>
      <c r="J322" s="473">
        <v>0</v>
      </c>
      <c r="K322" s="473">
        <v>0</v>
      </c>
      <c r="L322" s="473">
        <v>0</v>
      </c>
      <c r="M322" s="473">
        <v>0</v>
      </c>
      <c r="N322" s="473">
        <v>0</v>
      </c>
      <c r="O322" s="473">
        <v>0</v>
      </c>
      <c r="P322" s="473">
        <v>0</v>
      </c>
      <c r="Q322" s="473">
        <f t="shared" si="9"/>
        <v>60000</v>
      </c>
      <c r="R322" s="472"/>
    </row>
    <row r="323" spans="1:18" ht="14.45" customHeight="1" x14ac:dyDescent="0.25">
      <c r="A323" s="472">
        <v>577</v>
      </c>
      <c r="B323" s="472" t="str">
        <f t="shared" si="8"/>
        <v>2</v>
      </c>
      <c r="C323" s="472">
        <v>271</v>
      </c>
      <c r="D323" s="472" t="s">
        <v>1828</v>
      </c>
      <c r="E323" s="472">
        <v>271</v>
      </c>
      <c r="F323" s="472" t="s">
        <v>428</v>
      </c>
      <c r="G323" s="473">
        <v>0</v>
      </c>
      <c r="H323" s="472"/>
      <c r="I323" s="473">
        <v>0</v>
      </c>
      <c r="J323" s="473">
        <v>0</v>
      </c>
      <c r="K323" s="473">
        <v>0</v>
      </c>
      <c r="L323" s="473">
        <v>0</v>
      </c>
      <c r="M323" s="473">
        <v>0</v>
      </c>
      <c r="N323" s="473">
        <v>0</v>
      </c>
      <c r="O323" s="473">
        <v>0</v>
      </c>
      <c r="P323" s="473">
        <v>0</v>
      </c>
      <c r="Q323" s="473">
        <f t="shared" si="9"/>
        <v>0</v>
      </c>
      <c r="R323" s="472"/>
    </row>
    <row r="324" spans="1:18" ht="14.45" customHeight="1" x14ac:dyDescent="0.25">
      <c r="A324" s="472">
        <v>579</v>
      </c>
      <c r="B324" s="472" t="str">
        <f t="shared" si="8"/>
        <v>2</v>
      </c>
      <c r="C324" s="472">
        <v>296</v>
      </c>
      <c r="D324" s="472" t="s">
        <v>1828</v>
      </c>
      <c r="E324" s="472">
        <v>296</v>
      </c>
      <c r="F324" s="472" t="s">
        <v>443</v>
      </c>
      <c r="G324" s="473">
        <v>20000</v>
      </c>
      <c r="H324" s="472"/>
      <c r="I324" s="473">
        <v>0</v>
      </c>
      <c r="J324" s="473">
        <v>0</v>
      </c>
      <c r="K324" s="473">
        <v>0</v>
      </c>
      <c r="L324" s="473">
        <v>0</v>
      </c>
      <c r="M324" s="473">
        <v>0</v>
      </c>
      <c r="N324" s="473">
        <v>0</v>
      </c>
      <c r="O324" s="473">
        <v>0</v>
      </c>
      <c r="P324" s="473">
        <v>0</v>
      </c>
      <c r="Q324" s="473">
        <f t="shared" si="9"/>
        <v>20000</v>
      </c>
      <c r="R324" s="472"/>
    </row>
    <row r="325" spans="1:18" ht="14.45" customHeight="1" x14ac:dyDescent="0.25">
      <c r="A325" s="472">
        <v>582</v>
      </c>
      <c r="B325" s="472" t="str">
        <f t="shared" si="8"/>
        <v>3</v>
      </c>
      <c r="C325" s="472">
        <v>315</v>
      </c>
      <c r="D325" s="472" t="s">
        <v>1828</v>
      </c>
      <c r="E325" s="472">
        <v>315</v>
      </c>
      <c r="F325" s="472" t="s">
        <v>452</v>
      </c>
      <c r="G325" s="473">
        <v>18000</v>
      </c>
      <c r="H325" s="472"/>
      <c r="I325" s="473">
        <v>0</v>
      </c>
      <c r="J325" s="473">
        <v>0</v>
      </c>
      <c r="K325" s="473">
        <v>0</v>
      </c>
      <c r="L325" s="473">
        <v>0</v>
      </c>
      <c r="M325" s="473">
        <v>0</v>
      </c>
      <c r="N325" s="473">
        <v>0</v>
      </c>
      <c r="O325" s="473">
        <v>0</v>
      </c>
      <c r="P325" s="473">
        <v>0</v>
      </c>
      <c r="Q325" s="473">
        <f t="shared" si="9"/>
        <v>18000</v>
      </c>
      <c r="R325" s="472"/>
    </row>
    <row r="326" spans="1:18" ht="14.45" customHeight="1" x14ac:dyDescent="0.25">
      <c r="A326" s="472">
        <v>583</v>
      </c>
      <c r="B326" s="472" t="str">
        <f t="shared" ref="B326:B389" si="10">MID(C326,1,1)</f>
        <v>3</v>
      </c>
      <c r="C326" s="472">
        <v>318</v>
      </c>
      <c r="D326" s="472" t="s">
        <v>1828</v>
      </c>
      <c r="E326" s="472">
        <v>318</v>
      </c>
      <c r="F326" s="472" t="s">
        <v>455</v>
      </c>
      <c r="G326" s="473">
        <v>4800</v>
      </c>
      <c r="H326" s="472"/>
      <c r="I326" s="473">
        <v>0</v>
      </c>
      <c r="J326" s="473">
        <v>0</v>
      </c>
      <c r="K326" s="473">
        <v>0</v>
      </c>
      <c r="L326" s="473">
        <v>0</v>
      </c>
      <c r="M326" s="473">
        <v>0</v>
      </c>
      <c r="N326" s="473">
        <v>0</v>
      </c>
      <c r="O326" s="473">
        <v>0</v>
      </c>
      <c r="P326" s="473">
        <v>0</v>
      </c>
      <c r="Q326" s="473">
        <f t="shared" ref="Q326:Q389" si="11">SUM(G326:P326)</f>
        <v>4800</v>
      </c>
      <c r="R326" s="472"/>
    </row>
    <row r="327" spans="1:18" ht="14.45" customHeight="1" x14ac:dyDescent="0.25">
      <c r="A327" s="472">
        <v>585</v>
      </c>
      <c r="B327" s="472" t="str">
        <f t="shared" si="10"/>
        <v>3</v>
      </c>
      <c r="C327" s="472">
        <v>331</v>
      </c>
      <c r="D327" s="472" t="s">
        <v>1828</v>
      </c>
      <c r="E327" s="472">
        <v>331</v>
      </c>
      <c r="F327" s="472" t="s">
        <v>468</v>
      </c>
      <c r="G327" s="473">
        <v>360000</v>
      </c>
      <c r="H327" s="472"/>
      <c r="I327" s="473">
        <v>0</v>
      </c>
      <c r="J327" s="473">
        <v>0</v>
      </c>
      <c r="K327" s="473">
        <v>0</v>
      </c>
      <c r="L327" s="473">
        <v>0</v>
      </c>
      <c r="M327" s="473">
        <v>0</v>
      </c>
      <c r="N327" s="473">
        <v>0</v>
      </c>
      <c r="O327" s="473">
        <v>0</v>
      </c>
      <c r="P327" s="473">
        <v>0</v>
      </c>
      <c r="Q327" s="473">
        <f t="shared" si="11"/>
        <v>360000</v>
      </c>
      <c r="R327" s="472"/>
    </row>
    <row r="328" spans="1:18" ht="14.45" customHeight="1" x14ac:dyDescent="0.25">
      <c r="A328" s="472">
        <v>586</v>
      </c>
      <c r="B328" s="472" t="str">
        <f t="shared" si="10"/>
        <v>3</v>
      </c>
      <c r="C328" s="472">
        <v>334</v>
      </c>
      <c r="D328" s="472" t="s">
        <v>1828</v>
      </c>
      <c r="E328" s="472">
        <v>334</v>
      </c>
      <c r="F328" s="472" t="s">
        <v>471</v>
      </c>
      <c r="G328" s="473">
        <v>0</v>
      </c>
      <c r="H328" s="472"/>
      <c r="I328" s="473">
        <v>0</v>
      </c>
      <c r="J328" s="473">
        <v>0</v>
      </c>
      <c r="K328" s="473">
        <v>0</v>
      </c>
      <c r="L328" s="473">
        <v>0</v>
      </c>
      <c r="M328" s="473">
        <v>0</v>
      </c>
      <c r="N328" s="473">
        <v>0</v>
      </c>
      <c r="O328" s="473">
        <v>0</v>
      </c>
      <c r="P328" s="473">
        <v>0</v>
      </c>
      <c r="Q328" s="473">
        <f t="shared" si="11"/>
        <v>0</v>
      </c>
      <c r="R328" s="472"/>
    </row>
    <row r="329" spans="1:18" ht="14.45" customHeight="1" x14ac:dyDescent="0.25">
      <c r="A329" s="472">
        <v>588</v>
      </c>
      <c r="B329" s="472" t="str">
        <f t="shared" si="10"/>
        <v>3</v>
      </c>
      <c r="C329" s="472">
        <v>351</v>
      </c>
      <c r="D329" s="472" t="s">
        <v>1828</v>
      </c>
      <c r="E329" s="472">
        <v>351</v>
      </c>
      <c r="F329" s="472" t="s">
        <v>488</v>
      </c>
      <c r="G329" s="473">
        <v>0</v>
      </c>
      <c r="H329" s="472"/>
      <c r="I329" s="473">
        <v>0</v>
      </c>
      <c r="J329" s="473">
        <v>0</v>
      </c>
      <c r="K329" s="473">
        <v>0</v>
      </c>
      <c r="L329" s="473">
        <v>0</v>
      </c>
      <c r="M329" s="473">
        <v>0</v>
      </c>
      <c r="N329" s="473">
        <v>0</v>
      </c>
      <c r="O329" s="473">
        <v>0</v>
      </c>
      <c r="P329" s="473">
        <v>0</v>
      </c>
      <c r="Q329" s="473">
        <f t="shared" si="11"/>
        <v>0</v>
      </c>
      <c r="R329" s="472"/>
    </row>
    <row r="330" spans="1:18" ht="14.45" customHeight="1" x14ac:dyDescent="0.25">
      <c r="A330" s="472">
        <v>589</v>
      </c>
      <c r="B330" s="472" t="str">
        <f t="shared" si="10"/>
        <v>3</v>
      </c>
      <c r="C330" s="472">
        <v>353</v>
      </c>
      <c r="D330" s="472" t="s">
        <v>1828</v>
      </c>
      <c r="E330" s="472">
        <v>353</v>
      </c>
      <c r="F330" s="472" t="s">
        <v>490</v>
      </c>
      <c r="G330" s="473">
        <v>6000</v>
      </c>
      <c r="H330" s="472"/>
      <c r="I330" s="473">
        <v>0</v>
      </c>
      <c r="J330" s="473">
        <v>0</v>
      </c>
      <c r="K330" s="473">
        <v>0</v>
      </c>
      <c r="L330" s="473">
        <v>0</v>
      </c>
      <c r="M330" s="473">
        <v>0</v>
      </c>
      <c r="N330" s="473">
        <v>0</v>
      </c>
      <c r="O330" s="473">
        <v>0</v>
      </c>
      <c r="P330" s="473">
        <v>0</v>
      </c>
      <c r="Q330" s="473">
        <f t="shared" si="11"/>
        <v>6000</v>
      </c>
      <c r="R330" s="472"/>
    </row>
    <row r="331" spans="1:18" ht="14.45" customHeight="1" x14ac:dyDescent="0.25">
      <c r="A331" s="472">
        <v>590</v>
      </c>
      <c r="B331" s="472" t="str">
        <f t="shared" si="10"/>
        <v>3</v>
      </c>
      <c r="C331" s="472">
        <v>355</v>
      </c>
      <c r="D331" s="472" t="s">
        <v>1828</v>
      </c>
      <c r="E331" s="472">
        <v>355</v>
      </c>
      <c r="F331" s="472" t="s">
        <v>492</v>
      </c>
      <c r="G331" s="473">
        <v>10000</v>
      </c>
      <c r="H331" s="472"/>
      <c r="I331" s="473">
        <v>0</v>
      </c>
      <c r="J331" s="473">
        <v>0</v>
      </c>
      <c r="K331" s="473">
        <v>0</v>
      </c>
      <c r="L331" s="473">
        <v>0</v>
      </c>
      <c r="M331" s="473">
        <v>0</v>
      </c>
      <c r="N331" s="473">
        <v>0</v>
      </c>
      <c r="O331" s="473">
        <v>0</v>
      </c>
      <c r="P331" s="473">
        <v>0</v>
      </c>
      <c r="Q331" s="473">
        <f t="shared" si="11"/>
        <v>10000</v>
      </c>
      <c r="R331" s="472"/>
    </row>
    <row r="332" spans="1:18" ht="14.45" customHeight="1" x14ac:dyDescent="0.25">
      <c r="A332" s="472">
        <v>592</v>
      </c>
      <c r="B332" s="472" t="str">
        <f t="shared" si="10"/>
        <v>3</v>
      </c>
      <c r="C332" s="472">
        <v>361</v>
      </c>
      <c r="D332" s="472" t="s">
        <v>1828</v>
      </c>
      <c r="E332" s="472">
        <v>361</v>
      </c>
      <c r="F332" s="472" t="s">
        <v>498</v>
      </c>
      <c r="G332" s="473">
        <v>0</v>
      </c>
      <c r="H332" s="472"/>
      <c r="I332" s="473">
        <v>0</v>
      </c>
      <c r="J332" s="473">
        <v>0</v>
      </c>
      <c r="K332" s="473">
        <v>0</v>
      </c>
      <c r="L332" s="473">
        <v>0</v>
      </c>
      <c r="M332" s="473">
        <v>0</v>
      </c>
      <c r="N332" s="473">
        <v>0</v>
      </c>
      <c r="O332" s="473">
        <v>0</v>
      </c>
      <c r="P332" s="473">
        <v>0</v>
      </c>
      <c r="Q332" s="473">
        <f t="shared" si="11"/>
        <v>0</v>
      </c>
      <c r="R332" s="472"/>
    </row>
    <row r="333" spans="1:18" ht="14.45" customHeight="1" x14ac:dyDescent="0.25">
      <c r="A333" s="472">
        <v>594</v>
      </c>
      <c r="B333" s="472" t="str">
        <f t="shared" si="10"/>
        <v>3</v>
      </c>
      <c r="C333" s="472">
        <v>371</v>
      </c>
      <c r="D333" s="472" t="s">
        <v>1828</v>
      </c>
      <c r="E333" s="472">
        <v>371</v>
      </c>
      <c r="F333" s="472" t="s">
        <v>506</v>
      </c>
      <c r="G333" s="473">
        <v>15000</v>
      </c>
      <c r="H333" s="472"/>
      <c r="I333" s="473">
        <v>0</v>
      </c>
      <c r="J333" s="473">
        <v>0</v>
      </c>
      <c r="K333" s="473">
        <v>0</v>
      </c>
      <c r="L333" s="473">
        <v>0</v>
      </c>
      <c r="M333" s="473">
        <v>0</v>
      </c>
      <c r="N333" s="473">
        <v>0</v>
      </c>
      <c r="O333" s="473">
        <v>0</v>
      </c>
      <c r="P333" s="473">
        <v>0</v>
      </c>
      <c r="Q333" s="473">
        <f t="shared" si="11"/>
        <v>15000</v>
      </c>
      <c r="R333" s="472"/>
    </row>
    <row r="334" spans="1:18" ht="14.45" customHeight="1" x14ac:dyDescent="0.25">
      <c r="A334" s="472">
        <v>595</v>
      </c>
      <c r="B334" s="472" t="str">
        <f t="shared" si="10"/>
        <v>3</v>
      </c>
      <c r="C334" s="472">
        <v>372</v>
      </c>
      <c r="D334" s="472" t="s">
        <v>1828</v>
      </c>
      <c r="E334" s="472">
        <v>372</v>
      </c>
      <c r="F334" s="472" t="s">
        <v>507</v>
      </c>
      <c r="G334" s="473">
        <v>0</v>
      </c>
      <c r="H334" s="472"/>
      <c r="I334" s="473">
        <v>0</v>
      </c>
      <c r="J334" s="473">
        <v>0</v>
      </c>
      <c r="K334" s="473">
        <v>0</v>
      </c>
      <c r="L334" s="473">
        <v>0</v>
      </c>
      <c r="M334" s="473">
        <v>0</v>
      </c>
      <c r="N334" s="473">
        <v>0</v>
      </c>
      <c r="O334" s="473">
        <v>0</v>
      </c>
      <c r="P334" s="473">
        <v>0</v>
      </c>
      <c r="Q334" s="473">
        <f t="shared" si="11"/>
        <v>0</v>
      </c>
      <c r="R334" s="472"/>
    </row>
    <row r="335" spans="1:18" ht="14.45" customHeight="1" x14ac:dyDescent="0.25">
      <c r="A335" s="472">
        <v>596</v>
      </c>
      <c r="B335" s="472" t="str">
        <f t="shared" si="10"/>
        <v>3</v>
      </c>
      <c r="C335" s="472">
        <v>375</v>
      </c>
      <c r="D335" s="472" t="s">
        <v>1828</v>
      </c>
      <c r="E335" s="472">
        <v>375</v>
      </c>
      <c r="F335" s="472" t="s">
        <v>510</v>
      </c>
      <c r="G335" s="473">
        <v>30000</v>
      </c>
      <c r="H335" s="472"/>
      <c r="I335" s="473">
        <v>0</v>
      </c>
      <c r="J335" s="473">
        <v>0</v>
      </c>
      <c r="K335" s="473">
        <v>0</v>
      </c>
      <c r="L335" s="473">
        <v>0</v>
      </c>
      <c r="M335" s="473">
        <v>0</v>
      </c>
      <c r="N335" s="473">
        <v>0</v>
      </c>
      <c r="O335" s="473">
        <v>0</v>
      </c>
      <c r="P335" s="473">
        <v>0</v>
      </c>
      <c r="Q335" s="473">
        <f t="shared" si="11"/>
        <v>30000</v>
      </c>
      <c r="R335" s="472"/>
    </row>
    <row r="336" spans="1:18" ht="14.45" customHeight="1" x14ac:dyDescent="0.25">
      <c r="A336" s="472">
        <v>597</v>
      </c>
      <c r="B336" s="472" t="str">
        <f t="shared" si="10"/>
        <v>3</v>
      </c>
      <c r="C336" s="472">
        <v>376</v>
      </c>
      <c r="D336" s="472" t="s">
        <v>1828</v>
      </c>
      <c r="E336" s="472">
        <v>376</v>
      </c>
      <c r="F336" s="472" t="s">
        <v>511</v>
      </c>
      <c r="G336" s="473">
        <v>1000</v>
      </c>
      <c r="H336" s="472"/>
      <c r="I336" s="473">
        <v>0</v>
      </c>
      <c r="J336" s="473">
        <v>0</v>
      </c>
      <c r="K336" s="473">
        <v>0</v>
      </c>
      <c r="L336" s="473">
        <v>0</v>
      </c>
      <c r="M336" s="473">
        <v>0</v>
      </c>
      <c r="N336" s="473">
        <v>0</v>
      </c>
      <c r="O336" s="473">
        <v>0</v>
      </c>
      <c r="P336" s="473">
        <v>0</v>
      </c>
      <c r="Q336" s="473">
        <f t="shared" si="11"/>
        <v>1000</v>
      </c>
      <c r="R336" s="472"/>
    </row>
    <row r="337" spans="1:18" ht="14.45" customHeight="1" x14ac:dyDescent="0.25">
      <c r="A337" s="472">
        <v>599</v>
      </c>
      <c r="B337" s="472" t="str">
        <f t="shared" si="10"/>
        <v>3</v>
      </c>
      <c r="C337" s="472">
        <v>381</v>
      </c>
      <c r="D337" s="472" t="s">
        <v>1828</v>
      </c>
      <c r="E337" s="472">
        <v>381</v>
      </c>
      <c r="F337" s="472" t="s">
        <v>516</v>
      </c>
      <c r="G337" s="473">
        <v>0</v>
      </c>
      <c r="H337" s="472"/>
      <c r="I337" s="473">
        <v>0</v>
      </c>
      <c r="J337" s="473">
        <v>0</v>
      </c>
      <c r="K337" s="473">
        <v>0</v>
      </c>
      <c r="L337" s="473">
        <v>0</v>
      </c>
      <c r="M337" s="473">
        <v>0</v>
      </c>
      <c r="N337" s="473">
        <v>0</v>
      </c>
      <c r="O337" s="473">
        <v>0</v>
      </c>
      <c r="P337" s="473">
        <v>0</v>
      </c>
      <c r="Q337" s="473">
        <f t="shared" si="11"/>
        <v>0</v>
      </c>
      <c r="R337" s="472"/>
    </row>
    <row r="338" spans="1:18" ht="14.45" customHeight="1" x14ac:dyDescent="0.25">
      <c r="A338" s="472">
        <v>602</v>
      </c>
      <c r="B338" s="472" t="str">
        <f t="shared" si="10"/>
        <v>5</v>
      </c>
      <c r="C338" s="472">
        <v>511</v>
      </c>
      <c r="D338" s="472" t="s">
        <v>1828</v>
      </c>
      <c r="E338" s="472">
        <v>511</v>
      </c>
      <c r="F338" s="472" t="s">
        <v>588</v>
      </c>
      <c r="G338" s="473">
        <v>0</v>
      </c>
      <c r="H338" s="472"/>
      <c r="I338" s="473">
        <v>0</v>
      </c>
      <c r="J338" s="473">
        <v>0</v>
      </c>
      <c r="K338" s="473">
        <v>0</v>
      </c>
      <c r="L338" s="473">
        <v>0</v>
      </c>
      <c r="M338" s="473">
        <v>0</v>
      </c>
      <c r="N338" s="473">
        <v>0</v>
      </c>
      <c r="O338" s="473">
        <v>0</v>
      </c>
      <c r="P338" s="473">
        <v>0</v>
      </c>
      <c r="Q338" s="473">
        <f t="shared" si="11"/>
        <v>0</v>
      </c>
      <c r="R338" s="472"/>
    </row>
    <row r="339" spans="1:18" x14ac:dyDescent="0.25">
      <c r="A339" s="472">
        <v>606</v>
      </c>
      <c r="B339" s="472" t="str">
        <f t="shared" si="10"/>
        <v>1</v>
      </c>
      <c r="C339" s="472">
        <v>122</v>
      </c>
      <c r="D339" s="472" t="s">
        <v>1829</v>
      </c>
      <c r="E339" s="472">
        <v>122</v>
      </c>
      <c r="F339" s="472" t="s">
        <v>353</v>
      </c>
      <c r="G339" s="473"/>
      <c r="H339" s="472"/>
      <c r="I339" s="473">
        <v>0</v>
      </c>
      <c r="J339" s="473">
        <v>0</v>
      </c>
      <c r="K339" s="473">
        <v>0</v>
      </c>
      <c r="L339" s="473">
        <v>0</v>
      </c>
      <c r="M339" s="473">
        <v>0</v>
      </c>
      <c r="N339" s="473">
        <v>0</v>
      </c>
      <c r="O339" s="473">
        <v>0</v>
      </c>
      <c r="P339" s="473">
        <v>0</v>
      </c>
      <c r="Q339" s="473">
        <f t="shared" si="11"/>
        <v>0</v>
      </c>
      <c r="R339" s="472"/>
    </row>
    <row r="340" spans="1:18" ht="14.45" customHeight="1" x14ac:dyDescent="0.25">
      <c r="A340" s="472">
        <v>609</v>
      </c>
      <c r="B340" s="472" t="str">
        <f t="shared" si="10"/>
        <v>2</v>
      </c>
      <c r="C340" s="472">
        <v>211</v>
      </c>
      <c r="D340" s="472" t="s">
        <v>1829</v>
      </c>
      <c r="E340" s="472">
        <v>211</v>
      </c>
      <c r="F340" s="472" t="s">
        <v>384</v>
      </c>
      <c r="G340" s="473">
        <v>8000</v>
      </c>
      <c r="H340" s="472"/>
      <c r="I340" s="473">
        <v>0</v>
      </c>
      <c r="J340" s="473">
        <v>0</v>
      </c>
      <c r="K340" s="473">
        <v>0</v>
      </c>
      <c r="L340" s="473">
        <v>0</v>
      </c>
      <c r="M340" s="473">
        <v>0</v>
      </c>
      <c r="N340" s="473">
        <v>0</v>
      </c>
      <c r="O340" s="473">
        <v>0</v>
      </c>
      <c r="P340" s="473">
        <v>0</v>
      </c>
      <c r="Q340" s="473">
        <f t="shared" si="11"/>
        <v>8000</v>
      </c>
      <c r="R340" s="472"/>
    </row>
    <row r="341" spans="1:18" ht="14.45" customHeight="1" x14ac:dyDescent="0.25">
      <c r="A341" s="472">
        <v>610</v>
      </c>
      <c r="B341" s="472" t="str">
        <f t="shared" si="10"/>
        <v>2</v>
      </c>
      <c r="C341" s="472">
        <v>212</v>
      </c>
      <c r="D341" s="472" t="s">
        <v>1829</v>
      </c>
      <c r="E341" s="472">
        <v>212</v>
      </c>
      <c r="F341" s="472" t="s">
        <v>385</v>
      </c>
      <c r="G341" s="473">
        <v>8000</v>
      </c>
      <c r="H341" s="472"/>
      <c r="I341" s="473">
        <v>0</v>
      </c>
      <c r="J341" s="473">
        <v>0</v>
      </c>
      <c r="K341" s="473">
        <v>0</v>
      </c>
      <c r="L341" s="473">
        <v>0</v>
      </c>
      <c r="M341" s="473">
        <v>0</v>
      </c>
      <c r="N341" s="473">
        <v>0</v>
      </c>
      <c r="O341" s="473">
        <v>0</v>
      </c>
      <c r="P341" s="473">
        <v>0</v>
      </c>
      <c r="Q341" s="473">
        <f t="shared" si="11"/>
        <v>8000</v>
      </c>
      <c r="R341" s="472"/>
    </row>
    <row r="342" spans="1:18" ht="14.45" customHeight="1" x14ac:dyDescent="0.25">
      <c r="A342" s="472">
        <v>611</v>
      </c>
      <c r="B342" s="472" t="str">
        <f t="shared" si="10"/>
        <v>2</v>
      </c>
      <c r="C342" s="472">
        <v>214</v>
      </c>
      <c r="D342" s="472" t="s">
        <v>1829</v>
      </c>
      <c r="E342" s="472">
        <v>214</v>
      </c>
      <c r="F342" s="472" t="s">
        <v>387</v>
      </c>
      <c r="G342" s="473">
        <v>800</v>
      </c>
      <c r="H342" s="472"/>
      <c r="I342" s="473">
        <v>0</v>
      </c>
      <c r="J342" s="473">
        <v>0</v>
      </c>
      <c r="K342" s="473">
        <v>0</v>
      </c>
      <c r="L342" s="473">
        <v>0</v>
      </c>
      <c r="M342" s="473">
        <v>0</v>
      </c>
      <c r="N342" s="473">
        <v>0</v>
      </c>
      <c r="O342" s="473">
        <v>0</v>
      </c>
      <c r="P342" s="473">
        <v>0</v>
      </c>
      <c r="Q342" s="473">
        <f t="shared" si="11"/>
        <v>800</v>
      </c>
      <c r="R342" s="472"/>
    </row>
    <row r="343" spans="1:18" ht="14.45" customHeight="1" x14ac:dyDescent="0.25">
      <c r="A343" s="472">
        <v>612</v>
      </c>
      <c r="B343" s="472" t="str">
        <f t="shared" si="10"/>
        <v>2</v>
      </c>
      <c r="C343" s="472">
        <v>216</v>
      </c>
      <c r="D343" s="472" t="s">
        <v>1829</v>
      </c>
      <c r="E343" s="472">
        <v>216</v>
      </c>
      <c r="F343" s="472" t="s">
        <v>389</v>
      </c>
      <c r="G343" s="473">
        <v>0</v>
      </c>
      <c r="H343" s="472"/>
      <c r="I343" s="473">
        <v>0</v>
      </c>
      <c r="J343" s="473">
        <v>0</v>
      </c>
      <c r="K343" s="473">
        <v>0</v>
      </c>
      <c r="L343" s="473">
        <v>0</v>
      </c>
      <c r="M343" s="473">
        <v>0</v>
      </c>
      <c r="N343" s="473">
        <v>0</v>
      </c>
      <c r="O343" s="473">
        <v>0</v>
      </c>
      <c r="P343" s="473">
        <v>0</v>
      </c>
      <c r="Q343" s="473">
        <f t="shared" si="11"/>
        <v>0</v>
      </c>
      <c r="R343" s="472"/>
    </row>
    <row r="344" spans="1:18" ht="14.45" customHeight="1" x14ac:dyDescent="0.25">
      <c r="A344" s="472">
        <v>614</v>
      </c>
      <c r="B344" s="472" t="str">
        <f t="shared" si="10"/>
        <v>2</v>
      </c>
      <c r="C344" s="472">
        <v>249</v>
      </c>
      <c r="D344" s="472" t="s">
        <v>1829</v>
      </c>
      <c r="E344" s="472">
        <v>249</v>
      </c>
      <c r="F344" s="472" t="s">
        <v>415</v>
      </c>
      <c r="G344" s="473">
        <v>30000</v>
      </c>
      <c r="H344" s="472"/>
      <c r="I344" s="473">
        <v>0</v>
      </c>
      <c r="J344" s="473">
        <v>0</v>
      </c>
      <c r="K344" s="473">
        <v>0</v>
      </c>
      <c r="L344" s="473">
        <v>0</v>
      </c>
      <c r="M344" s="473">
        <v>0</v>
      </c>
      <c r="N344" s="473">
        <v>0</v>
      </c>
      <c r="O344" s="473">
        <v>0</v>
      </c>
      <c r="P344" s="473">
        <v>0</v>
      </c>
      <c r="Q344" s="473">
        <f t="shared" si="11"/>
        <v>30000</v>
      </c>
      <c r="R344" s="472"/>
    </row>
    <row r="345" spans="1:18" ht="14.45" customHeight="1" x14ac:dyDescent="0.25">
      <c r="A345" s="472">
        <v>616</v>
      </c>
      <c r="B345" s="472" t="str">
        <f t="shared" si="10"/>
        <v>2</v>
      </c>
      <c r="C345" s="472">
        <v>261</v>
      </c>
      <c r="D345" s="472" t="s">
        <v>1829</v>
      </c>
      <c r="E345" s="472">
        <v>261</v>
      </c>
      <c r="F345" s="472" t="s">
        <v>425</v>
      </c>
      <c r="G345" s="473">
        <v>50000</v>
      </c>
      <c r="H345" s="472"/>
      <c r="I345" s="473">
        <v>0</v>
      </c>
      <c r="J345" s="473">
        <v>0</v>
      </c>
      <c r="K345" s="473">
        <v>0</v>
      </c>
      <c r="L345" s="473">
        <v>0</v>
      </c>
      <c r="M345" s="473">
        <v>0</v>
      </c>
      <c r="N345" s="473">
        <v>0</v>
      </c>
      <c r="O345" s="473">
        <v>0</v>
      </c>
      <c r="P345" s="473">
        <v>0</v>
      </c>
      <c r="Q345" s="473">
        <f t="shared" si="11"/>
        <v>50000</v>
      </c>
      <c r="R345" s="472"/>
    </row>
    <row r="346" spans="1:18" ht="14.45" customHeight="1" x14ac:dyDescent="0.25">
      <c r="A346" s="472">
        <v>618</v>
      </c>
      <c r="B346" s="472" t="str">
        <f t="shared" si="10"/>
        <v>2</v>
      </c>
      <c r="C346" s="472">
        <v>271</v>
      </c>
      <c r="D346" s="472" t="s">
        <v>1829</v>
      </c>
      <c r="E346" s="472">
        <v>271</v>
      </c>
      <c r="F346" s="472" t="s">
        <v>428</v>
      </c>
      <c r="G346" s="473">
        <v>0</v>
      </c>
      <c r="H346" s="472"/>
      <c r="I346" s="473">
        <v>0</v>
      </c>
      <c r="J346" s="473">
        <v>0</v>
      </c>
      <c r="K346" s="473">
        <v>0</v>
      </c>
      <c r="L346" s="473">
        <v>0</v>
      </c>
      <c r="M346" s="473">
        <v>0</v>
      </c>
      <c r="N346" s="473">
        <v>0</v>
      </c>
      <c r="O346" s="473">
        <v>0</v>
      </c>
      <c r="P346" s="473">
        <v>0</v>
      </c>
      <c r="Q346" s="473">
        <f t="shared" si="11"/>
        <v>0</v>
      </c>
      <c r="R346" s="472"/>
    </row>
    <row r="347" spans="1:18" ht="14.45" customHeight="1" x14ac:dyDescent="0.25">
      <c r="A347" s="472">
        <v>620</v>
      </c>
      <c r="B347" s="472" t="str">
        <f t="shared" si="10"/>
        <v>2</v>
      </c>
      <c r="C347" s="472">
        <v>296</v>
      </c>
      <c r="D347" s="472" t="s">
        <v>1829</v>
      </c>
      <c r="E347" s="472">
        <v>296</v>
      </c>
      <c r="F347" s="472" t="s">
        <v>445</v>
      </c>
      <c r="G347" s="473">
        <v>35000</v>
      </c>
      <c r="H347" s="472"/>
      <c r="I347" s="473">
        <v>0</v>
      </c>
      <c r="J347" s="473">
        <v>0</v>
      </c>
      <c r="K347" s="473">
        <v>0</v>
      </c>
      <c r="L347" s="473">
        <v>0</v>
      </c>
      <c r="M347" s="473">
        <v>0</v>
      </c>
      <c r="N347" s="473">
        <v>0</v>
      </c>
      <c r="O347" s="473">
        <v>0</v>
      </c>
      <c r="P347" s="473">
        <v>0</v>
      </c>
      <c r="Q347" s="473">
        <f t="shared" si="11"/>
        <v>35000</v>
      </c>
      <c r="R347" s="472"/>
    </row>
    <row r="348" spans="1:18" ht="14.45" customHeight="1" x14ac:dyDescent="0.25">
      <c r="A348" s="472">
        <v>623</v>
      </c>
      <c r="B348" s="472" t="str">
        <f t="shared" si="10"/>
        <v>3</v>
      </c>
      <c r="C348" s="472">
        <v>314</v>
      </c>
      <c r="D348" s="472" t="s">
        <v>1829</v>
      </c>
      <c r="E348" s="472">
        <v>314</v>
      </c>
      <c r="F348" s="472" t="s">
        <v>451</v>
      </c>
      <c r="G348" s="473">
        <v>12000</v>
      </c>
      <c r="H348" s="472"/>
      <c r="I348" s="473">
        <v>0</v>
      </c>
      <c r="J348" s="473">
        <v>0</v>
      </c>
      <c r="K348" s="473">
        <v>0</v>
      </c>
      <c r="L348" s="473">
        <v>0</v>
      </c>
      <c r="M348" s="473">
        <v>0</v>
      </c>
      <c r="N348" s="473">
        <v>0</v>
      </c>
      <c r="O348" s="473">
        <v>0</v>
      </c>
      <c r="P348" s="473">
        <v>0</v>
      </c>
      <c r="Q348" s="473">
        <f t="shared" si="11"/>
        <v>12000</v>
      </c>
      <c r="R348" s="472"/>
    </row>
    <row r="349" spans="1:18" ht="14.45" customHeight="1" x14ac:dyDescent="0.25">
      <c r="A349" s="472">
        <v>625</v>
      </c>
      <c r="B349" s="472" t="str">
        <f t="shared" si="10"/>
        <v>3</v>
      </c>
      <c r="C349" s="472">
        <v>334</v>
      </c>
      <c r="D349" s="472" t="s">
        <v>1829</v>
      </c>
      <c r="E349" s="472">
        <v>334</v>
      </c>
      <c r="F349" s="472" t="s">
        <v>471</v>
      </c>
      <c r="G349" s="473">
        <v>10000</v>
      </c>
      <c r="H349" s="472"/>
      <c r="I349" s="473">
        <v>0</v>
      </c>
      <c r="J349" s="473">
        <v>0</v>
      </c>
      <c r="K349" s="473">
        <v>0</v>
      </c>
      <c r="L349" s="473">
        <v>0</v>
      </c>
      <c r="M349" s="473">
        <v>0</v>
      </c>
      <c r="N349" s="473">
        <v>0</v>
      </c>
      <c r="O349" s="473">
        <v>0</v>
      </c>
      <c r="P349" s="473">
        <v>0</v>
      </c>
      <c r="Q349" s="473">
        <f t="shared" si="11"/>
        <v>10000</v>
      </c>
      <c r="R349" s="472"/>
    </row>
    <row r="350" spans="1:18" ht="14.45" customHeight="1" x14ac:dyDescent="0.25">
      <c r="A350" s="472">
        <v>627</v>
      </c>
      <c r="B350" s="472" t="str">
        <f t="shared" si="10"/>
        <v>3</v>
      </c>
      <c r="C350" s="472">
        <v>351</v>
      </c>
      <c r="D350" s="472" t="s">
        <v>1829</v>
      </c>
      <c r="E350" s="472">
        <v>351</v>
      </c>
      <c r="F350" s="472" t="s">
        <v>488</v>
      </c>
      <c r="G350" s="473">
        <v>10000</v>
      </c>
      <c r="H350" s="472"/>
      <c r="I350" s="473">
        <v>0</v>
      </c>
      <c r="J350" s="473">
        <v>0</v>
      </c>
      <c r="K350" s="473">
        <v>0</v>
      </c>
      <c r="L350" s="473">
        <v>0</v>
      </c>
      <c r="M350" s="473">
        <v>0</v>
      </c>
      <c r="N350" s="473">
        <v>0</v>
      </c>
      <c r="O350" s="473">
        <v>0</v>
      </c>
      <c r="P350" s="473">
        <v>0</v>
      </c>
      <c r="Q350" s="473">
        <f t="shared" si="11"/>
        <v>10000</v>
      </c>
      <c r="R350" s="472"/>
    </row>
    <row r="351" spans="1:18" ht="14.45" customHeight="1" x14ac:dyDescent="0.25">
      <c r="A351" s="472">
        <v>628</v>
      </c>
      <c r="B351" s="472" t="str">
        <f t="shared" si="10"/>
        <v>3</v>
      </c>
      <c r="C351" s="472">
        <v>353</v>
      </c>
      <c r="D351" s="472" t="s">
        <v>1829</v>
      </c>
      <c r="E351" s="472">
        <v>353</v>
      </c>
      <c r="F351" s="472" t="s">
        <v>490</v>
      </c>
      <c r="G351" s="473">
        <v>1500</v>
      </c>
      <c r="H351" s="472"/>
      <c r="I351" s="473">
        <v>0</v>
      </c>
      <c r="J351" s="473">
        <v>0</v>
      </c>
      <c r="K351" s="473">
        <v>0</v>
      </c>
      <c r="L351" s="473">
        <v>0</v>
      </c>
      <c r="M351" s="473">
        <v>0</v>
      </c>
      <c r="N351" s="473">
        <v>0</v>
      </c>
      <c r="O351" s="473">
        <v>0</v>
      </c>
      <c r="P351" s="473">
        <v>0</v>
      </c>
      <c r="Q351" s="473">
        <f t="shared" si="11"/>
        <v>1500</v>
      </c>
      <c r="R351" s="472"/>
    </row>
    <row r="352" spans="1:18" ht="14.45" customHeight="1" x14ac:dyDescent="0.25">
      <c r="A352" s="472">
        <v>629</v>
      </c>
      <c r="B352" s="472" t="str">
        <f t="shared" si="10"/>
        <v>3</v>
      </c>
      <c r="C352" s="472">
        <v>355</v>
      </c>
      <c r="D352" s="472" t="s">
        <v>1829</v>
      </c>
      <c r="E352" s="472">
        <v>355</v>
      </c>
      <c r="F352" s="472" t="s">
        <v>492</v>
      </c>
      <c r="G352" s="473">
        <v>25000</v>
      </c>
      <c r="H352" s="472"/>
      <c r="I352" s="473">
        <v>0</v>
      </c>
      <c r="J352" s="473">
        <v>0</v>
      </c>
      <c r="K352" s="473">
        <v>0</v>
      </c>
      <c r="L352" s="473">
        <v>0</v>
      </c>
      <c r="M352" s="473">
        <v>0</v>
      </c>
      <c r="N352" s="473">
        <v>0</v>
      </c>
      <c r="O352" s="473">
        <v>0</v>
      </c>
      <c r="P352" s="473">
        <v>0</v>
      </c>
      <c r="Q352" s="473">
        <f t="shared" si="11"/>
        <v>25000</v>
      </c>
      <c r="R352" s="472"/>
    </row>
    <row r="353" spans="1:18" ht="14.45" customHeight="1" x14ac:dyDescent="0.25">
      <c r="A353" s="472">
        <v>631</v>
      </c>
      <c r="B353" s="472" t="str">
        <f t="shared" si="10"/>
        <v>3</v>
      </c>
      <c r="C353" s="472">
        <v>361</v>
      </c>
      <c r="D353" s="472" t="s">
        <v>1829</v>
      </c>
      <c r="E353" s="472">
        <v>361</v>
      </c>
      <c r="F353" s="472" t="s">
        <v>498</v>
      </c>
      <c r="G353" s="473">
        <v>20000</v>
      </c>
      <c r="H353" s="472"/>
      <c r="I353" s="473">
        <v>0</v>
      </c>
      <c r="J353" s="473">
        <v>0</v>
      </c>
      <c r="K353" s="473">
        <v>0</v>
      </c>
      <c r="L353" s="473">
        <v>0</v>
      </c>
      <c r="M353" s="473">
        <v>0</v>
      </c>
      <c r="N353" s="473">
        <v>0</v>
      </c>
      <c r="O353" s="473">
        <v>0</v>
      </c>
      <c r="P353" s="473">
        <v>0</v>
      </c>
      <c r="Q353" s="473">
        <f t="shared" si="11"/>
        <v>20000</v>
      </c>
      <c r="R353" s="472"/>
    </row>
    <row r="354" spans="1:18" ht="14.45" customHeight="1" x14ac:dyDescent="0.25">
      <c r="A354" s="472">
        <v>633</v>
      </c>
      <c r="B354" s="472" t="str">
        <f t="shared" si="10"/>
        <v>3</v>
      </c>
      <c r="C354" s="472">
        <v>372</v>
      </c>
      <c r="D354" s="472" t="s">
        <v>1829</v>
      </c>
      <c r="E354" s="472">
        <v>372</v>
      </c>
      <c r="F354" s="472" t="s">
        <v>507</v>
      </c>
      <c r="G354" s="473">
        <v>5000</v>
      </c>
      <c r="H354" s="472"/>
      <c r="I354" s="473">
        <v>0</v>
      </c>
      <c r="J354" s="473">
        <v>0</v>
      </c>
      <c r="K354" s="473">
        <v>0</v>
      </c>
      <c r="L354" s="473">
        <v>0</v>
      </c>
      <c r="M354" s="473">
        <v>0</v>
      </c>
      <c r="N354" s="473">
        <v>0</v>
      </c>
      <c r="O354" s="473">
        <v>0</v>
      </c>
      <c r="P354" s="473">
        <v>0</v>
      </c>
      <c r="Q354" s="473">
        <f t="shared" si="11"/>
        <v>5000</v>
      </c>
      <c r="R354" s="472"/>
    </row>
    <row r="355" spans="1:18" ht="14.45" customHeight="1" x14ac:dyDescent="0.25">
      <c r="A355" s="472">
        <v>634</v>
      </c>
      <c r="B355" s="472" t="str">
        <f t="shared" si="10"/>
        <v>3</v>
      </c>
      <c r="C355" s="472">
        <v>375</v>
      </c>
      <c r="D355" s="472" t="s">
        <v>1829</v>
      </c>
      <c r="E355" s="472">
        <v>375</v>
      </c>
      <c r="F355" s="472" t="s">
        <v>510</v>
      </c>
      <c r="G355" s="473">
        <v>5000</v>
      </c>
      <c r="H355" s="472"/>
      <c r="I355" s="473">
        <v>0</v>
      </c>
      <c r="J355" s="473">
        <v>0</v>
      </c>
      <c r="K355" s="473">
        <v>0</v>
      </c>
      <c r="L355" s="473">
        <v>0</v>
      </c>
      <c r="M355" s="473">
        <v>0</v>
      </c>
      <c r="N355" s="473">
        <v>0</v>
      </c>
      <c r="O355" s="473">
        <v>0</v>
      </c>
      <c r="P355" s="473">
        <v>0</v>
      </c>
      <c r="Q355" s="473">
        <f t="shared" si="11"/>
        <v>5000</v>
      </c>
      <c r="R355" s="472"/>
    </row>
    <row r="356" spans="1:18" ht="14.45" customHeight="1" x14ac:dyDescent="0.25">
      <c r="A356" s="472">
        <v>637</v>
      </c>
      <c r="B356" s="472" t="str">
        <f t="shared" si="10"/>
        <v>5</v>
      </c>
      <c r="C356" s="472">
        <v>511</v>
      </c>
      <c r="D356" s="472" t="s">
        <v>1829</v>
      </c>
      <c r="E356" s="472">
        <v>511</v>
      </c>
      <c r="F356" s="472" t="s">
        <v>588</v>
      </c>
      <c r="G356" s="473">
        <v>0</v>
      </c>
      <c r="H356" s="472"/>
      <c r="I356" s="473">
        <v>0</v>
      </c>
      <c r="J356" s="473">
        <v>0</v>
      </c>
      <c r="K356" s="473">
        <v>0</v>
      </c>
      <c r="L356" s="473">
        <v>0</v>
      </c>
      <c r="M356" s="473">
        <v>0</v>
      </c>
      <c r="N356" s="473">
        <v>0</v>
      </c>
      <c r="O356" s="473">
        <v>0</v>
      </c>
      <c r="P356" s="473">
        <v>0</v>
      </c>
      <c r="Q356" s="473">
        <f t="shared" si="11"/>
        <v>0</v>
      </c>
      <c r="R356" s="472"/>
    </row>
    <row r="357" spans="1:18" ht="14.45" customHeight="1" x14ac:dyDescent="0.25">
      <c r="A357" s="472">
        <v>638</v>
      </c>
      <c r="B357" s="472" t="str">
        <f t="shared" si="10"/>
        <v>5</v>
      </c>
      <c r="C357" s="472">
        <v>515</v>
      </c>
      <c r="D357" s="472" t="s">
        <v>1829</v>
      </c>
      <c r="E357" s="472">
        <v>515</v>
      </c>
      <c r="F357" s="472" t="s">
        <v>592</v>
      </c>
      <c r="G357" s="473">
        <v>8000</v>
      </c>
      <c r="H357" s="472"/>
      <c r="I357" s="473">
        <v>0</v>
      </c>
      <c r="J357" s="473">
        <v>0</v>
      </c>
      <c r="K357" s="473">
        <v>0</v>
      </c>
      <c r="L357" s="473">
        <v>0</v>
      </c>
      <c r="M357" s="473">
        <v>0</v>
      </c>
      <c r="N357" s="473">
        <v>0</v>
      </c>
      <c r="O357" s="473">
        <v>0</v>
      </c>
      <c r="P357" s="473">
        <v>0</v>
      </c>
      <c r="Q357" s="473">
        <f t="shared" si="11"/>
        <v>8000</v>
      </c>
      <c r="R357" s="472"/>
    </row>
    <row r="358" spans="1:18" x14ac:dyDescent="0.25">
      <c r="A358" s="472">
        <v>641</v>
      </c>
      <c r="B358" s="472" t="str">
        <f t="shared" si="10"/>
        <v>1</v>
      </c>
      <c r="C358" s="472">
        <v>122</v>
      </c>
      <c r="D358" s="472" t="s">
        <v>1252</v>
      </c>
      <c r="E358" s="472">
        <v>122</v>
      </c>
      <c r="F358" s="472" t="s">
        <v>353</v>
      </c>
      <c r="G358" s="473"/>
      <c r="H358" s="473">
        <v>0</v>
      </c>
      <c r="I358" s="473">
        <v>0</v>
      </c>
      <c r="J358" s="473">
        <v>0</v>
      </c>
      <c r="K358" s="473">
        <v>0</v>
      </c>
      <c r="L358" s="473">
        <v>0</v>
      </c>
      <c r="M358" s="473">
        <v>0</v>
      </c>
      <c r="N358" s="473">
        <v>0</v>
      </c>
      <c r="O358" s="473">
        <v>0</v>
      </c>
      <c r="P358" s="473">
        <v>0</v>
      </c>
      <c r="Q358" s="473">
        <f t="shared" si="11"/>
        <v>0</v>
      </c>
      <c r="R358" s="472"/>
    </row>
    <row r="359" spans="1:18" ht="14.45" customHeight="1" x14ac:dyDescent="0.25">
      <c r="A359" s="472">
        <v>644</v>
      </c>
      <c r="B359" s="472" t="str">
        <f t="shared" si="10"/>
        <v>2</v>
      </c>
      <c r="C359" s="472">
        <v>211</v>
      </c>
      <c r="D359" s="472" t="s">
        <v>1252</v>
      </c>
      <c r="E359" s="472">
        <v>211</v>
      </c>
      <c r="F359" s="472" t="s">
        <v>384</v>
      </c>
      <c r="G359" s="473">
        <v>12000</v>
      </c>
      <c r="H359" s="473">
        <v>0</v>
      </c>
      <c r="I359" s="473">
        <v>0</v>
      </c>
      <c r="J359" s="473">
        <v>0</v>
      </c>
      <c r="K359" s="473">
        <v>0</v>
      </c>
      <c r="L359" s="473">
        <v>0</v>
      </c>
      <c r="M359" s="473">
        <v>0</v>
      </c>
      <c r="N359" s="473">
        <v>0</v>
      </c>
      <c r="O359" s="473">
        <v>0</v>
      </c>
      <c r="P359" s="473">
        <v>0</v>
      </c>
      <c r="Q359" s="473">
        <f t="shared" si="11"/>
        <v>12000</v>
      </c>
      <c r="R359" s="472"/>
    </row>
    <row r="360" spans="1:18" ht="14.45" customHeight="1" x14ac:dyDescent="0.25">
      <c r="A360" s="472">
        <v>645</v>
      </c>
      <c r="B360" s="472" t="str">
        <f t="shared" si="10"/>
        <v>2</v>
      </c>
      <c r="C360" s="472">
        <v>212</v>
      </c>
      <c r="D360" s="472" t="s">
        <v>1252</v>
      </c>
      <c r="E360" s="472">
        <v>212</v>
      </c>
      <c r="F360" s="472" t="s">
        <v>385</v>
      </c>
      <c r="G360" s="473">
        <v>17000</v>
      </c>
      <c r="H360" s="473">
        <v>0</v>
      </c>
      <c r="I360" s="473">
        <v>0</v>
      </c>
      <c r="J360" s="473">
        <v>0</v>
      </c>
      <c r="K360" s="473">
        <v>0</v>
      </c>
      <c r="L360" s="473">
        <v>0</v>
      </c>
      <c r="M360" s="473">
        <v>0</v>
      </c>
      <c r="N360" s="473">
        <v>0</v>
      </c>
      <c r="O360" s="473">
        <v>0</v>
      </c>
      <c r="P360" s="473">
        <v>0</v>
      </c>
      <c r="Q360" s="473">
        <f t="shared" si="11"/>
        <v>17000</v>
      </c>
      <c r="R360" s="472"/>
    </row>
    <row r="361" spans="1:18" ht="14.45" customHeight="1" x14ac:dyDescent="0.25">
      <c r="A361" s="472">
        <v>646</v>
      </c>
      <c r="B361" s="472" t="str">
        <f t="shared" si="10"/>
        <v>2</v>
      </c>
      <c r="C361" s="472">
        <v>214</v>
      </c>
      <c r="D361" s="472" t="s">
        <v>1252</v>
      </c>
      <c r="E361" s="472">
        <v>214</v>
      </c>
      <c r="F361" s="472" t="s">
        <v>387</v>
      </c>
      <c r="G361" s="473">
        <v>2000</v>
      </c>
      <c r="H361" s="472"/>
      <c r="I361" s="473">
        <v>0</v>
      </c>
      <c r="J361" s="473">
        <v>0</v>
      </c>
      <c r="K361" s="473">
        <v>0</v>
      </c>
      <c r="L361" s="473">
        <v>0</v>
      </c>
      <c r="M361" s="473">
        <v>0</v>
      </c>
      <c r="N361" s="473">
        <v>0</v>
      </c>
      <c r="O361" s="473">
        <v>0</v>
      </c>
      <c r="P361" s="473">
        <v>0</v>
      </c>
      <c r="Q361" s="473">
        <f t="shared" si="11"/>
        <v>2000</v>
      </c>
      <c r="R361" s="472"/>
    </row>
    <row r="362" spans="1:18" ht="14.45" customHeight="1" x14ac:dyDescent="0.25">
      <c r="A362" s="472">
        <v>647</v>
      </c>
      <c r="B362" s="472" t="str">
        <f t="shared" si="10"/>
        <v>2</v>
      </c>
      <c r="C362" s="472">
        <v>215</v>
      </c>
      <c r="D362" s="472" t="s">
        <v>1252</v>
      </c>
      <c r="E362" s="472">
        <v>215</v>
      </c>
      <c r="F362" s="472" t="s">
        <v>388</v>
      </c>
      <c r="G362" s="473">
        <v>80000</v>
      </c>
      <c r="H362" s="473">
        <v>0</v>
      </c>
      <c r="I362" s="473">
        <v>0</v>
      </c>
      <c r="J362" s="473">
        <v>0</v>
      </c>
      <c r="K362" s="473">
        <v>0</v>
      </c>
      <c r="L362" s="473">
        <v>0</v>
      </c>
      <c r="M362" s="473">
        <v>0</v>
      </c>
      <c r="N362" s="473">
        <v>0</v>
      </c>
      <c r="O362" s="473">
        <v>0</v>
      </c>
      <c r="P362" s="473">
        <v>0</v>
      </c>
      <c r="Q362" s="473">
        <f t="shared" si="11"/>
        <v>80000</v>
      </c>
      <c r="R362" s="472"/>
    </row>
    <row r="363" spans="1:18" ht="14.45" customHeight="1" x14ac:dyDescent="0.25">
      <c r="A363" s="472">
        <v>649</v>
      </c>
      <c r="B363" s="472" t="str">
        <f t="shared" si="10"/>
        <v>2</v>
      </c>
      <c r="C363" s="472">
        <v>221</v>
      </c>
      <c r="D363" s="472" t="s">
        <v>1252</v>
      </c>
      <c r="E363" s="472">
        <v>221</v>
      </c>
      <c r="F363" s="472" t="s">
        <v>393</v>
      </c>
      <c r="G363" s="473">
        <v>35000</v>
      </c>
      <c r="H363" s="473">
        <v>0</v>
      </c>
      <c r="I363" s="473">
        <v>0</v>
      </c>
      <c r="J363" s="473">
        <v>0</v>
      </c>
      <c r="K363" s="473">
        <v>0</v>
      </c>
      <c r="L363" s="473">
        <v>0</v>
      </c>
      <c r="M363" s="473">
        <v>0</v>
      </c>
      <c r="N363" s="473">
        <v>0</v>
      </c>
      <c r="O363" s="473">
        <v>0</v>
      </c>
      <c r="P363" s="473">
        <v>0</v>
      </c>
      <c r="Q363" s="473">
        <f t="shared" si="11"/>
        <v>35000</v>
      </c>
      <c r="R363" s="472"/>
    </row>
    <row r="364" spans="1:18" ht="14.45" customHeight="1" x14ac:dyDescent="0.25">
      <c r="A364" s="472">
        <v>651</v>
      </c>
      <c r="B364" s="472" t="str">
        <f t="shared" si="10"/>
        <v>2</v>
      </c>
      <c r="C364" s="472">
        <v>261</v>
      </c>
      <c r="D364" s="472" t="s">
        <v>1252</v>
      </c>
      <c r="E364" s="472">
        <v>261</v>
      </c>
      <c r="F364" s="472" t="s">
        <v>425</v>
      </c>
      <c r="G364" s="473">
        <v>12000</v>
      </c>
      <c r="H364" s="473">
        <v>0</v>
      </c>
      <c r="I364" s="473">
        <v>0</v>
      </c>
      <c r="J364" s="473">
        <v>0</v>
      </c>
      <c r="K364" s="473">
        <v>0</v>
      </c>
      <c r="L364" s="473">
        <v>0</v>
      </c>
      <c r="M364" s="473">
        <v>0</v>
      </c>
      <c r="N364" s="473">
        <v>0</v>
      </c>
      <c r="O364" s="473">
        <v>0</v>
      </c>
      <c r="P364" s="473">
        <v>0</v>
      </c>
      <c r="Q364" s="473">
        <f t="shared" si="11"/>
        <v>12000</v>
      </c>
      <c r="R364" s="472"/>
    </row>
    <row r="365" spans="1:18" ht="14.45" customHeight="1" x14ac:dyDescent="0.25">
      <c r="A365" s="472">
        <v>654</v>
      </c>
      <c r="B365" s="472" t="str">
        <f t="shared" si="10"/>
        <v>3</v>
      </c>
      <c r="C365" s="472">
        <v>317</v>
      </c>
      <c r="D365" s="472" t="s">
        <v>1252</v>
      </c>
      <c r="E365" s="472">
        <v>317</v>
      </c>
      <c r="F365" s="472" t="s">
        <v>454</v>
      </c>
      <c r="G365" s="473">
        <v>2400</v>
      </c>
      <c r="H365" s="473">
        <v>0</v>
      </c>
      <c r="I365" s="473">
        <v>0</v>
      </c>
      <c r="J365" s="473">
        <v>0</v>
      </c>
      <c r="K365" s="473">
        <v>0</v>
      </c>
      <c r="L365" s="473">
        <v>0</v>
      </c>
      <c r="M365" s="473">
        <v>0</v>
      </c>
      <c r="N365" s="473">
        <v>0</v>
      </c>
      <c r="O365" s="473">
        <v>0</v>
      </c>
      <c r="P365" s="473">
        <v>0</v>
      </c>
      <c r="Q365" s="473">
        <f t="shared" si="11"/>
        <v>2400</v>
      </c>
      <c r="R365" s="472"/>
    </row>
    <row r="366" spans="1:18" ht="14.45" customHeight="1" x14ac:dyDescent="0.25">
      <c r="A366" s="472">
        <v>656</v>
      </c>
      <c r="B366" s="472" t="str">
        <f t="shared" si="10"/>
        <v>3</v>
      </c>
      <c r="C366" s="472">
        <v>334</v>
      </c>
      <c r="D366" s="472" t="s">
        <v>1252</v>
      </c>
      <c r="E366" s="472">
        <v>334</v>
      </c>
      <c r="F366" s="472" t="s">
        <v>471</v>
      </c>
      <c r="G366" s="473">
        <v>8000</v>
      </c>
      <c r="H366" s="473">
        <v>0</v>
      </c>
      <c r="I366" s="473">
        <v>0</v>
      </c>
      <c r="J366" s="473">
        <v>0</v>
      </c>
      <c r="K366" s="473">
        <v>0</v>
      </c>
      <c r="L366" s="473">
        <v>0</v>
      </c>
      <c r="M366" s="473">
        <v>0</v>
      </c>
      <c r="N366" s="473">
        <v>0</v>
      </c>
      <c r="O366" s="473">
        <v>0</v>
      </c>
      <c r="P366" s="473">
        <v>0</v>
      </c>
      <c r="Q366" s="473">
        <f t="shared" si="11"/>
        <v>8000</v>
      </c>
      <c r="R366" s="472"/>
    </row>
    <row r="367" spans="1:18" ht="14.45" customHeight="1" x14ac:dyDescent="0.25">
      <c r="A367" s="472">
        <v>658</v>
      </c>
      <c r="B367" s="472" t="str">
        <f t="shared" si="10"/>
        <v>3</v>
      </c>
      <c r="C367" s="472">
        <v>351</v>
      </c>
      <c r="D367" s="472" t="s">
        <v>1252</v>
      </c>
      <c r="E367" s="472">
        <v>351</v>
      </c>
      <c r="F367" s="472" t="s">
        <v>488</v>
      </c>
      <c r="G367" s="473">
        <v>6000</v>
      </c>
      <c r="H367" s="473">
        <v>0</v>
      </c>
      <c r="I367" s="473">
        <v>0</v>
      </c>
      <c r="J367" s="473">
        <v>0</v>
      </c>
      <c r="K367" s="473">
        <v>0</v>
      </c>
      <c r="L367" s="473">
        <v>0</v>
      </c>
      <c r="M367" s="473">
        <v>0</v>
      </c>
      <c r="N367" s="473">
        <v>0</v>
      </c>
      <c r="O367" s="473">
        <v>0</v>
      </c>
      <c r="P367" s="473">
        <v>0</v>
      </c>
      <c r="Q367" s="473">
        <f t="shared" si="11"/>
        <v>6000</v>
      </c>
      <c r="R367" s="472"/>
    </row>
    <row r="368" spans="1:18" ht="14.45" customHeight="1" x14ac:dyDescent="0.25">
      <c r="A368" s="472">
        <v>659</v>
      </c>
      <c r="B368" s="472" t="str">
        <f t="shared" si="10"/>
        <v>3</v>
      </c>
      <c r="C368" s="472">
        <v>352</v>
      </c>
      <c r="D368" s="472" t="s">
        <v>1252</v>
      </c>
      <c r="E368" s="472">
        <v>352</v>
      </c>
      <c r="F368" s="472" t="s">
        <v>489</v>
      </c>
      <c r="G368" s="473">
        <v>5000</v>
      </c>
      <c r="H368" s="473">
        <v>0</v>
      </c>
      <c r="I368" s="473">
        <v>0</v>
      </c>
      <c r="J368" s="473">
        <v>0</v>
      </c>
      <c r="K368" s="473">
        <v>0</v>
      </c>
      <c r="L368" s="473">
        <v>0</v>
      </c>
      <c r="M368" s="473">
        <v>0</v>
      </c>
      <c r="N368" s="473">
        <v>0</v>
      </c>
      <c r="O368" s="473">
        <v>0</v>
      </c>
      <c r="P368" s="473">
        <v>0</v>
      </c>
      <c r="Q368" s="473">
        <f t="shared" si="11"/>
        <v>5000</v>
      </c>
      <c r="R368" s="472"/>
    </row>
    <row r="369" spans="1:18" ht="14.45" customHeight="1" x14ac:dyDescent="0.25">
      <c r="A369" s="472">
        <v>660</v>
      </c>
      <c r="B369" s="472" t="str">
        <f t="shared" si="10"/>
        <v>3</v>
      </c>
      <c r="C369" s="472">
        <v>353</v>
      </c>
      <c r="D369" s="472" t="s">
        <v>1252</v>
      </c>
      <c r="E369" s="472">
        <v>353</v>
      </c>
      <c r="F369" s="472" t="s">
        <v>490</v>
      </c>
      <c r="G369" s="473">
        <v>6000</v>
      </c>
      <c r="H369" s="473">
        <v>0</v>
      </c>
      <c r="I369" s="473">
        <v>0</v>
      </c>
      <c r="J369" s="473">
        <v>0</v>
      </c>
      <c r="K369" s="473">
        <v>0</v>
      </c>
      <c r="L369" s="473">
        <v>0</v>
      </c>
      <c r="M369" s="473">
        <v>0</v>
      </c>
      <c r="N369" s="473">
        <v>0</v>
      </c>
      <c r="O369" s="473">
        <v>0</v>
      </c>
      <c r="P369" s="473">
        <v>0</v>
      </c>
      <c r="Q369" s="473">
        <f t="shared" si="11"/>
        <v>6000</v>
      </c>
      <c r="R369" s="472"/>
    </row>
    <row r="370" spans="1:18" ht="14.45" customHeight="1" x14ac:dyDescent="0.25">
      <c r="A370" s="472">
        <v>662</v>
      </c>
      <c r="B370" s="472" t="str">
        <f t="shared" si="10"/>
        <v>3</v>
      </c>
      <c r="C370" s="472">
        <v>361</v>
      </c>
      <c r="D370" s="472" t="s">
        <v>1252</v>
      </c>
      <c r="E370" s="472">
        <v>361</v>
      </c>
      <c r="F370" s="472" t="s">
        <v>498</v>
      </c>
      <c r="G370" s="473">
        <v>48000</v>
      </c>
      <c r="H370" s="473">
        <v>0</v>
      </c>
      <c r="I370" s="473">
        <v>0</v>
      </c>
      <c r="J370" s="473">
        <v>0</v>
      </c>
      <c r="K370" s="473">
        <v>0</v>
      </c>
      <c r="L370" s="473">
        <v>0</v>
      </c>
      <c r="M370" s="473">
        <v>0</v>
      </c>
      <c r="N370" s="473">
        <v>0</v>
      </c>
      <c r="O370" s="473">
        <v>0</v>
      </c>
      <c r="P370" s="473">
        <v>0</v>
      </c>
      <c r="Q370" s="473">
        <f t="shared" si="11"/>
        <v>48000</v>
      </c>
      <c r="R370" s="472"/>
    </row>
    <row r="371" spans="1:18" ht="14.45" customHeight="1" x14ac:dyDescent="0.25">
      <c r="A371" s="472">
        <v>664</v>
      </c>
      <c r="B371" s="472" t="str">
        <f t="shared" si="10"/>
        <v>3</v>
      </c>
      <c r="C371" s="472">
        <v>371</v>
      </c>
      <c r="D371" s="472" t="s">
        <v>1252</v>
      </c>
      <c r="E371" s="472">
        <v>371</v>
      </c>
      <c r="F371" s="472" t="s">
        <v>506</v>
      </c>
      <c r="G371" s="473">
        <v>21000</v>
      </c>
      <c r="H371" s="473">
        <v>0</v>
      </c>
      <c r="I371" s="473">
        <v>0</v>
      </c>
      <c r="J371" s="473">
        <v>0</v>
      </c>
      <c r="K371" s="473">
        <v>0</v>
      </c>
      <c r="L371" s="473">
        <v>0</v>
      </c>
      <c r="M371" s="473">
        <v>0</v>
      </c>
      <c r="N371" s="473">
        <v>0</v>
      </c>
      <c r="O371" s="473">
        <v>0</v>
      </c>
      <c r="P371" s="473">
        <v>0</v>
      </c>
      <c r="Q371" s="473">
        <f t="shared" si="11"/>
        <v>21000</v>
      </c>
      <c r="R371" s="472"/>
    </row>
    <row r="372" spans="1:18" ht="14.45" customHeight="1" x14ac:dyDescent="0.25">
      <c r="A372" s="472">
        <v>665</v>
      </c>
      <c r="B372" s="472" t="str">
        <f t="shared" si="10"/>
        <v>3</v>
      </c>
      <c r="C372" s="472">
        <v>372</v>
      </c>
      <c r="D372" s="472" t="s">
        <v>1252</v>
      </c>
      <c r="E372" s="472">
        <v>372</v>
      </c>
      <c r="F372" s="472" t="s">
        <v>507</v>
      </c>
      <c r="G372" s="473">
        <v>30000</v>
      </c>
      <c r="H372" s="473">
        <v>0</v>
      </c>
      <c r="I372" s="473">
        <v>0</v>
      </c>
      <c r="J372" s="473">
        <v>0</v>
      </c>
      <c r="K372" s="473">
        <v>0</v>
      </c>
      <c r="L372" s="473">
        <v>0</v>
      </c>
      <c r="M372" s="473">
        <v>0</v>
      </c>
      <c r="N372" s="473">
        <v>0</v>
      </c>
      <c r="O372" s="473">
        <v>0</v>
      </c>
      <c r="P372" s="473">
        <v>0</v>
      </c>
      <c r="Q372" s="473">
        <f t="shared" si="11"/>
        <v>30000</v>
      </c>
      <c r="R372" s="472"/>
    </row>
    <row r="373" spans="1:18" ht="14.45" customHeight="1" x14ac:dyDescent="0.25">
      <c r="A373" s="472">
        <v>666</v>
      </c>
      <c r="B373" s="472" t="str">
        <f t="shared" si="10"/>
        <v>3</v>
      </c>
      <c r="C373" s="472">
        <v>375</v>
      </c>
      <c r="D373" s="472" t="s">
        <v>1252</v>
      </c>
      <c r="E373" s="472">
        <v>375</v>
      </c>
      <c r="F373" s="472" t="s">
        <v>510</v>
      </c>
      <c r="G373" s="473">
        <v>65000</v>
      </c>
      <c r="H373" s="473">
        <v>0</v>
      </c>
      <c r="I373" s="473">
        <v>0</v>
      </c>
      <c r="J373" s="473">
        <v>0</v>
      </c>
      <c r="K373" s="473">
        <v>0</v>
      </c>
      <c r="L373" s="473">
        <v>0</v>
      </c>
      <c r="M373" s="473">
        <v>0</v>
      </c>
      <c r="N373" s="473">
        <v>0</v>
      </c>
      <c r="O373" s="473">
        <v>0</v>
      </c>
      <c r="P373" s="473">
        <v>0</v>
      </c>
      <c r="Q373" s="473">
        <f t="shared" si="11"/>
        <v>65000</v>
      </c>
      <c r="R373" s="472"/>
    </row>
    <row r="374" spans="1:18" ht="14.45" customHeight="1" x14ac:dyDescent="0.25">
      <c r="A374" s="472">
        <v>667</v>
      </c>
      <c r="B374" s="472" t="str">
        <f t="shared" si="10"/>
        <v>3</v>
      </c>
      <c r="C374" s="472">
        <v>379</v>
      </c>
      <c r="D374" s="472" t="s">
        <v>1252</v>
      </c>
      <c r="E374" s="472">
        <v>379</v>
      </c>
      <c r="F374" s="472" t="s">
        <v>514</v>
      </c>
      <c r="G374" s="473">
        <v>48000</v>
      </c>
      <c r="H374" s="473">
        <v>0</v>
      </c>
      <c r="I374" s="473">
        <v>0</v>
      </c>
      <c r="J374" s="473">
        <v>0</v>
      </c>
      <c r="K374" s="473">
        <v>0</v>
      </c>
      <c r="L374" s="473">
        <v>0</v>
      </c>
      <c r="M374" s="473">
        <v>0</v>
      </c>
      <c r="N374" s="473">
        <v>0</v>
      </c>
      <c r="O374" s="473">
        <v>0</v>
      </c>
      <c r="P374" s="473">
        <v>0</v>
      </c>
      <c r="Q374" s="473">
        <f t="shared" si="11"/>
        <v>48000</v>
      </c>
      <c r="R374" s="472"/>
    </row>
    <row r="375" spans="1:18" ht="14.45" customHeight="1" x14ac:dyDescent="0.25">
      <c r="A375" s="472">
        <v>669</v>
      </c>
      <c r="B375" s="472" t="str">
        <f t="shared" si="10"/>
        <v>3</v>
      </c>
      <c r="C375" s="472">
        <v>383</v>
      </c>
      <c r="D375" s="472" t="s">
        <v>1252</v>
      </c>
      <c r="E375" s="472">
        <v>383</v>
      </c>
      <c r="F375" s="472" t="s">
        <v>518</v>
      </c>
      <c r="G375" s="473">
        <v>10800</v>
      </c>
      <c r="H375" s="473">
        <v>0</v>
      </c>
      <c r="I375" s="473">
        <v>0</v>
      </c>
      <c r="J375" s="473">
        <v>0</v>
      </c>
      <c r="K375" s="473">
        <v>0</v>
      </c>
      <c r="L375" s="473">
        <v>0</v>
      </c>
      <c r="M375" s="473">
        <v>0</v>
      </c>
      <c r="N375" s="473">
        <v>0</v>
      </c>
      <c r="O375" s="473">
        <v>0</v>
      </c>
      <c r="P375" s="473">
        <v>0</v>
      </c>
      <c r="Q375" s="473">
        <f t="shared" si="11"/>
        <v>10800</v>
      </c>
      <c r="R375" s="472"/>
    </row>
    <row r="376" spans="1:18" ht="14.45" customHeight="1" x14ac:dyDescent="0.25">
      <c r="A376" s="472">
        <v>670</v>
      </c>
      <c r="B376" s="472" t="str">
        <f t="shared" si="10"/>
        <v>3</v>
      </c>
      <c r="C376" s="472">
        <v>384</v>
      </c>
      <c r="D376" s="472" t="s">
        <v>1252</v>
      </c>
      <c r="E376" s="472">
        <v>384</v>
      </c>
      <c r="F376" s="472" t="s">
        <v>519</v>
      </c>
      <c r="G376" s="473">
        <v>0</v>
      </c>
      <c r="H376" s="473">
        <v>0</v>
      </c>
      <c r="I376" s="473">
        <v>0</v>
      </c>
      <c r="J376" s="473">
        <v>0</v>
      </c>
      <c r="K376" s="473">
        <v>0</v>
      </c>
      <c r="L376" s="473">
        <v>0</v>
      </c>
      <c r="M376" s="473">
        <v>0</v>
      </c>
      <c r="N376" s="473">
        <v>0</v>
      </c>
      <c r="O376" s="473">
        <v>0</v>
      </c>
      <c r="P376" s="473">
        <v>0</v>
      </c>
      <c r="Q376" s="473">
        <f t="shared" si="11"/>
        <v>0</v>
      </c>
      <c r="R376" s="472"/>
    </row>
    <row r="377" spans="1:18" ht="14.45" customHeight="1" x14ac:dyDescent="0.25">
      <c r="A377" s="472">
        <v>673</v>
      </c>
      <c r="B377" s="472" t="str">
        <f t="shared" si="10"/>
        <v>5</v>
      </c>
      <c r="C377" s="472">
        <v>511</v>
      </c>
      <c r="D377" s="472" t="s">
        <v>1252</v>
      </c>
      <c r="E377" s="472">
        <v>511</v>
      </c>
      <c r="F377" s="472" t="s">
        <v>588</v>
      </c>
      <c r="G377" s="473">
        <v>6000</v>
      </c>
      <c r="H377" s="473">
        <v>0</v>
      </c>
      <c r="I377" s="473">
        <v>0</v>
      </c>
      <c r="J377" s="473">
        <v>0</v>
      </c>
      <c r="K377" s="473">
        <v>0</v>
      </c>
      <c r="L377" s="473">
        <v>0</v>
      </c>
      <c r="M377" s="473">
        <v>0</v>
      </c>
      <c r="N377" s="473">
        <v>0</v>
      </c>
      <c r="O377" s="473">
        <v>0</v>
      </c>
      <c r="P377" s="473">
        <v>0</v>
      </c>
      <c r="Q377" s="473">
        <f t="shared" si="11"/>
        <v>6000</v>
      </c>
      <c r="R377" s="472"/>
    </row>
    <row r="378" spans="1:18" ht="14.45" customHeight="1" x14ac:dyDescent="0.25">
      <c r="A378" s="472">
        <v>674</v>
      </c>
      <c r="B378" s="472" t="str">
        <f t="shared" si="10"/>
        <v>5</v>
      </c>
      <c r="C378" s="472">
        <v>515</v>
      </c>
      <c r="D378" s="472" t="s">
        <v>1252</v>
      </c>
      <c r="E378" s="472">
        <v>515</v>
      </c>
      <c r="F378" s="472" t="s">
        <v>592</v>
      </c>
      <c r="G378" s="473">
        <v>7000</v>
      </c>
      <c r="H378" s="473">
        <v>0</v>
      </c>
      <c r="I378" s="473">
        <v>0</v>
      </c>
      <c r="J378" s="473">
        <v>0</v>
      </c>
      <c r="K378" s="473">
        <v>0</v>
      </c>
      <c r="L378" s="473">
        <v>0</v>
      </c>
      <c r="M378" s="473">
        <v>0</v>
      </c>
      <c r="N378" s="473">
        <v>0</v>
      </c>
      <c r="O378" s="473">
        <v>0</v>
      </c>
      <c r="P378" s="473">
        <v>0</v>
      </c>
      <c r="Q378" s="473">
        <f t="shared" si="11"/>
        <v>7000</v>
      </c>
      <c r="R378" s="472"/>
    </row>
    <row r="379" spans="1:18" ht="14.45" customHeight="1" x14ac:dyDescent="0.25">
      <c r="A379" s="472">
        <v>676</v>
      </c>
      <c r="B379" s="472" t="str">
        <f t="shared" si="10"/>
        <v>5</v>
      </c>
      <c r="C379" s="472">
        <v>523</v>
      </c>
      <c r="D379" s="472" t="s">
        <v>1252</v>
      </c>
      <c r="E379" s="472">
        <v>523</v>
      </c>
      <c r="F379" s="472" t="s">
        <v>597</v>
      </c>
      <c r="G379" s="473">
        <v>10000</v>
      </c>
      <c r="H379" s="473">
        <v>0</v>
      </c>
      <c r="I379" s="473">
        <v>0</v>
      </c>
      <c r="J379" s="473">
        <v>0</v>
      </c>
      <c r="K379" s="473">
        <v>0</v>
      </c>
      <c r="L379" s="473">
        <v>0</v>
      </c>
      <c r="M379" s="473">
        <v>0</v>
      </c>
      <c r="N379" s="473">
        <v>0</v>
      </c>
      <c r="O379" s="473">
        <v>0</v>
      </c>
      <c r="P379" s="473">
        <v>0</v>
      </c>
      <c r="Q379" s="473">
        <f t="shared" si="11"/>
        <v>10000</v>
      </c>
      <c r="R379" s="472"/>
    </row>
    <row r="380" spans="1:18" x14ac:dyDescent="0.25">
      <c r="A380" s="472">
        <v>679</v>
      </c>
      <c r="B380" s="472" t="str">
        <f t="shared" si="10"/>
        <v>1</v>
      </c>
      <c r="C380" s="472">
        <v>122</v>
      </c>
      <c r="D380" s="472" t="s">
        <v>1830</v>
      </c>
      <c r="E380" s="472">
        <v>122</v>
      </c>
      <c r="F380" s="472" t="s">
        <v>353</v>
      </c>
      <c r="G380" s="473"/>
      <c r="H380" s="473"/>
      <c r="I380" s="473">
        <v>0</v>
      </c>
      <c r="J380" s="473">
        <v>0</v>
      </c>
      <c r="K380" s="473">
        <v>0</v>
      </c>
      <c r="L380" s="473">
        <v>0</v>
      </c>
      <c r="M380" s="473">
        <v>0</v>
      </c>
      <c r="N380" s="473">
        <v>0</v>
      </c>
      <c r="O380" s="473">
        <v>0</v>
      </c>
      <c r="P380" s="473">
        <v>0</v>
      </c>
      <c r="Q380" s="473">
        <f t="shared" si="11"/>
        <v>0</v>
      </c>
      <c r="R380" s="472"/>
    </row>
    <row r="381" spans="1:18" ht="14.45" customHeight="1" x14ac:dyDescent="0.25">
      <c r="A381" s="472">
        <v>682</v>
      </c>
      <c r="B381" s="472" t="str">
        <f t="shared" si="10"/>
        <v>2</v>
      </c>
      <c r="C381" s="472">
        <v>211</v>
      </c>
      <c r="D381" s="472" t="s">
        <v>1830</v>
      </c>
      <c r="E381" s="472">
        <v>211</v>
      </c>
      <c r="F381" s="472" t="s">
        <v>384</v>
      </c>
      <c r="G381" s="473">
        <v>7500</v>
      </c>
      <c r="H381" s="473"/>
      <c r="I381" s="473">
        <v>0</v>
      </c>
      <c r="J381" s="473">
        <v>0</v>
      </c>
      <c r="K381" s="473">
        <v>0</v>
      </c>
      <c r="L381" s="473">
        <v>0</v>
      </c>
      <c r="M381" s="473">
        <v>0</v>
      </c>
      <c r="N381" s="473">
        <v>0</v>
      </c>
      <c r="O381" s="473">
        <v>0</v>
      </c>
      <c r="P381" s="473">
        <v>0</v>
      </c>
      <c r="Q381" s="473">
        <f t="shared" si="11"/>
        <v>7500</v>
      </c>
      <c r="R381" s="472"/>
    </row>
    <row r="382" spans="1:18" ht="14.45" customHeight="1" x14ac:dyDescent="0.25">
      <c r="A382" s="472">
        <v>683</v>
      </c>
      <c r="B382" s="472" t="str">
        <f t="shared" si="10"/>
        <v>2</v>
      </c>
      <c r="C382" s="472">
        <v>212</v>
      </c>
      <c r="D382" s="472" t="s">
        <v>1830</v>
      </c>
      <c r="E382" s="472">
        <v>212</v>
      </c>
      <c r="F382" s="472" t="s">
        <v>385</v>
      </c>
      <c r="G382" s="473">
        <v>7000</v>
      </c>
      <c r="H382" s="473"/>
      <c r="I382" s="473">
        <v>0</v>
      </c>
      <c r="J382" s="473">
        <v>0</v>
      </c>
      <c r="K382" s="473">
        <v>0</v>
      </c>
      <c r="L382" s="473">
        <v>0</v>
      </c>
      <c r="M382" s="473">
        <v>0</v>
      </c>
      <c r="N382" s="473">
        <v>0</v>
      </c>
      <c r="O382" s="473">
        <v>0</v>
      </c>
      <c r="P382" s="473">
        <v>0</v>
      </c>
      <c r="Q382" s="473">
        <f t="shared" si="11"/>
        <v>7000</v>
      </c>
      <c r="R382" s="472"/>
    </row>
    <row r="383" spans="1:18" ht="14.45" customHeight="1" x14ac:dyDescent="0.25">
      <c r="A383" s="472">
        <v>684</v>
      </c>
      <c r="B383" s="472" t="str">
        <f t="shared" si="10"/>
        <v>2</v>
      </c>
      <c r="C383" s="472">
        <v>214</v>
      </c>
      <c r="D383" s="472" t="s">
        <v>1830</v>
      </c>
      <c r="E383" s="472">
        <v>214</v>
      </c>
      <c r="F383" s="472" t="s">
        <v>387</v>
      </c>
      <c r="G383" s="473">
        <v>500</v>
      </c>
      <c r="H383" s="472"/>
      <c r="I383" s="473">
        <v>0</v>
      </c>
      <c r="J383" s="473">
        <v>0</v>
      </c>
      <c r="K383" s="473">
        <v>0</v>
      </c>
      <c r="L383" s="473">
        <v>0</v>
      </c>
      <c r="M383" s="473">
        <v>0</v>
      </c>
      <c r="N383" s="473">
        <v>0</v>
      </c>
      <c r="O383" s="473">
        <v>0</v>
      </c>
      <c r="P383" s="473">
        <v>0</v>
      </c>
      <c r="Q383" s="473">
        <f t="shared" si="11"/>
        <v>500</v>
      </c>
      <c r="R383" s="472"/>
    </row>
    <row r="384" spans="1:18" ht="14.45" customHeight="1" x14ac:dyDescent="0.25">
      <c r="A384" s="472">
        <v>686</v>
      </c>
      <c r="B384" s="472" t="str">
        <f t="shared" si="10"/>
        <v>2</v>
      </c>
      <c r="C384" s="472">
        <v>221</v>
      </c>
      <c r="D384" s="472" t="s">
        <v>1830</v>
      </c>
      <c r="E384" s="472">
        <v>221</v>
      </c>
      <c r="F384" s="472" t="s">
        <v>393</v>
      </c>
      <c r="G384" s="473">
        <v>1000</v>
      </c>
      <c r="H384" s="473"/>
      <c r="I384" s="473">
        <v>0</v>
      </c>
      <c r="J384" s="473">
        <v>0</v>
      </c>
      <c r="K384" s="473">
        <v>0</v>
      </c>
      <c r="L384" s="473">
        <v>0</v>
      </c>
      <c r="M384" s="473">
        <v>0</v>
      </c>
      <c r="N384" s="473">
        <v>0</v>
      </c>
      <c r="O384" s="473">
        <v>0</v>
      </c>
      <c r="P384" s="473">
        <v>0</v>
      </c>
      <c r="Q384" s="473">
        <f t="shared" si="11"/>
        <v>1000</v>
      </c>
      <c r="R384" s="472"/>
    </row>
    <row r="385" spans="1:18" ht="14.45" customHeight="1" x14ac:dyDescent="0.25">
      <c r="A385" s="472">
        <v>688</v>
      </c>
      <c r="B385" s="472" t="str">
        <f t="shared" si="10"/>
        <v>2</v>
      </c>
      <c r="C385" s="472">
        <v>261</v>
      </c>
      <c r="D385" s="472" t="s">
        <v>1830</v>
      </c>
      <c r="E385" s="472">
        <v>261</v>
      </c>
      <c r="F385" s="472" t="s">
        <v>425</v>
      </c>
      <c r="G385" s="473">
        <v>6000</v>
      </c>
      <c r="H385" s="473"/>
      <c r="I385" s="473">
        <v>0</v>
      </c>
      <c r="J385" s="473">
        <v>0</v>
      </c>
      <c r="K385" s="473">
        <v>0</v>
      </c>
      <c r="L385" s="473">
        <v>0</v>
      </c>
      <c r="M385" s="473">
        <v>0</v>
      </c>
      <c r="N385" s="473">
        <v>0</v>
      </c>
      <c r="O385" s="473">
        <v>0</v>
      </c>
      <c r="P385" s="473">
        <v>0</v>
      </c>
      <c r="Q385" s="473">
        <f t="shared" si="11"/>
        <v>6000</v>
      </c>
      <c r="R385" s="472"/>
    </row>
    <row r="386" spans="1:18" ht="14.45" customHeight="1" x14ac:dyDescent="0.25">
      <c r="A386" s="472">
        <v>690</v>
      </c>
      <c r="B386" s="472" t="str">
        <f t="shared" si="10"/>
        <v>2</v>
      </c>
      <c r="C386" s="472">
        <v>271</v>
      </c>
      <c r="D386" s="472" t="s">
        <v>1830</v>
      </c>
      <c r="E386" s="472">
        <v>271</v>
      </c>
      <c r="F386" s="472" t="s">
        <v>428</v>
      </c>
      <c r="G386" s="473">
        <v>0</v>
      </c>
      <c r="H386" s="473"/>
      <c r="I386" s="473">
        <v>0</v>
      </c>
      <c r="J386" s="473">
        <v>0</v>
      </c>
      <c r="K386" s="473">
        <v>0</v>
      </c>
      <c r="L386" s="473">
        <v>0</v>
      </c>
      <c r="M386" s="473">
        <v>0</v>
      </c>
      <c r="N386" s="473">
        <v>0</v>
      </c>
      <c r="O386" s="473">
        <v>0</v>
      </c>
      <c r="P386" s="473">
        <v>0</v>
      </c>
      <c r="Q386" s="473">
        <f t="shared" si="11"/>
        <v>0</v>
      </c>
      <c r="R386" s="472"/>
    </row>
    <row r="387" spans="1:18" ht="14.45" customHeight="1" x14ac:dyDescent="0.25">
      <c r="A387" s="472">
        <v>692</v>
      </c>
      <c r="B387" s="472" t="str">
        <f t="shared" si="10"/>
        <v>2</v>
      </c>
      <c r="C387" s="472">
        <v>294</v>
      </c>
      <c r="D387" s="472" t="s">
        <v>1830</v>
      </c>
      <c r="E387" s="472">
        <v>294</v>
      </c>
      <c r="F387" s="472" t="s">
        <v>441</v>
      </c>
      <c r="G387" s="473">
        <v>3000</v>
      </c>
      <c r="H387" s="473"/>
      <c r="I387" s="473">
        <v>0</v>
      </c>
      <c r="J387" s="473">
        <v>0</v>
      </c>
      <c r="K387" s="473">
        <v>0</v>
      </c>
      <c r="L387" s="473">
        <v>0</v>
      </c>
      <c r="M387" s="473">
        <v>0</v>
      </c>
      <c r="N387" s="473">
        <v>0</v>
      </c>
      <c r="O387" s="473">
        <v>0</v>
      </c>
      <c r="P387" s="473">
        <v>0</v>
      </c>
      <c r="Q387" s="473">
        <f t="shared" si="11"/>
        <v>3000</v>
      </c>
      <c r="R387" s="472"/>
    </row>
    <row r="388" spans="1:18" ht="14.45" customHeight="1" x14ac:dyDescent="0.25">
      <c r="A388" s="472">
        <v>695</v>
      </c>
      <c r="B388" s="472" t="str">
        <f t="shared" si="10"/>
        <v>3</v>
      </c>
      <c r="C388" s="472">
        <v>334</v>
      </c>
      <c r="D388" s="472" t="s">
        <v>1830</v>
      </c>
      <c r="E388" s="472">
        <v>334</v>
      </c>
      <c r="F388" s="472" t="s">
        <v>471</v>
      </c>
      <c r="G388" s="473">
        <v>5000</v>
      </c>
      <c r="H388" s="473"/>
      <c r="I388" s="473">
        <v>0</v>
      </c>
      <c r="J388" s="473">
        <v>0</v>
      </c>
      <c r="K388" s="473">
        <v>0</v>
      </c>
      <c r="L388" s="473">
        <v>0</v>
      </c>
      <c r="M388" s="473">
        <v>0</v>
      </c>
      <c r="N388" s="473">
        <v>0</v>
      </c>
      <c r="O388" s="473">
        <v>0</v>
      </c>
      <c r="P388" s="473">
        <v>0</v>
      </c>
      <c r="Q388" s="473">
        <f t="shared" si="11"/>
        <v>5000</v>
      </c>
      <c r="R388" s="472"/>
    </row>
    <row r="389" spans="1:18" ht="14.45" customHeight="1" x14ac:dyDescent="0.25">
      <c r="A389" s="472">
        <v>697</v>
      </c>
      <c r="B389" s="472" t="str">
        <f t="shared" si="10"/>
        <v>3</v>
      </c>
      <c r="C389" s="472">
        <v>353</v>
      </c>
      <c r="D389" s="472" t="s">
        <v>1830</v>
      </c>
      <c r="E389" s="472">
        <v>353</v>
      </c>
      <c r="F389" s="472" t="s">
        <v>490</v>
      </c>
      <c r="G389" s="473">
        <v>2000</v>
      </c>
      <c r="H389" s="473"/>
      <c r="I389" s="473">
        <v>0</v>
      </c>
      <c r="J389" s="473">
        <v>0</v>
      </c>
      <c r="K389" s="473">
        <v>0</v>
      </c>
      <c r="L389" s="473">
        <v>0</v>
      </c>
      <c r="M389" s="473">
        <v>0</v>
      </c>
      <c r="N389" s="473">
        <v>0</v>
      </c>
      <c r="O389" s="473">
        <v>0</v>
      </c>
      <c r="P389" s="473">
        <v>0</v>
      </c>
      <c r="Q389" s="473">
        <f t="shared" si="11"/>
        <v>2000</v>
      </c>
      <c r="R389" s="472"/>
    </row>
    <row r="390" spans="1:18" ht="14.45" customHeight="1" x14ac:dyDescent="0.25">
      <c r="A390" s="472">
        <v>699</v>
      </c>
      <c r="B390" s="472" t="str">
        <f t="shared" ref="B390:B453" si="12">MID(C390,1,1)</f>
        <v>3</v>
      </c>
      <c r="C390" s="472">
        <v>372</v>
      </c>
      <c r="D390" s="472" t="s">
        <v>1830</v>
      </c>
      <c r="E390" s="472">
        <v>372</v>
      </c>
      <c r="F390" s="472" t="s">
        <v>507</v>
      </c>
      <c r="G390" s="473">
        <v>2000</v>
      </c>
      <c r="H390" s="473"/>
      <c r="I390" s="473">
        <v>0</v>
      </c>
      <c r="J390" s="473">
        <v>0</v>
      </c>
      <c r="K390" s="473">
        <v>0</v>
      </c>
      <c r="L390" s="473">
        <v>0</v>
      </c>
      <c r="M390" s="473">
        <v>0</v>
      </c>
      <c r="N390" s="473">
        <v>0</v>
      </c>
      <c r="O390" s="473">
        <v>0</v>
      </c>
      <c r="P390" s="473">
        <v>0</v>
      </c>
      <c r="Q390" s="473">
        <f t="shared" ref="Q390:Q453" si="13">SUM(G390:P390)</f>
        <v>2000</v>
      </c>
      <c r="R390" s="472"/>
    </row>
    <row r="391" spans="1:18" ht="14.45" customHeight="1" x14ac:dyDescent="0.25">
      <c r="A391" s="472">
        <v>700</v>
      </c>
      <c r="B391" s="472" t="str">
        <f t="shared" si="12"/>
        <v>3</v>
      </c>
      <c r="C391" s="472">
        <v>375</v>
      </c>
      <c r="D391" s="472" t="s">
        <v>1830</v>
      </c>
      <c r="E391" s="472">
        <v>375</v>
      </c>
      <c r="F391" s="472" t="s">
        <v>510</v>
      </c>
      <c r="G391" s="473">
        <v>6000</v>
      </c>
      <c r="H391" s="473"/>
      <c r="I391" s="473">
        <v>0</v>
      </c>
      <c r="J391" s="473">
        <v>0</v>
      </c>
      <c r="K391" s="473">
        <v>0</v>
      </c>
      <c r="L391" s="473">
        <v>0</v>
      </c>
      <c r="M391" s="473">
        <v>0</v>
      </c>
      <c r="N391" s="473">
        <v>0</v>
      </c>
      <c r="O391" s="473">
        <v>0</v>
      </c>
      <c r="P391" s="473">
        <v>0</v>
      </c>
      <c r="Q391" s="473">
        <f t="shared" si="13"/>
        <v>6000</v>
      </c>
      <c r="R391" s="472"/>
    </row>
    <row r="392" spans="1:18" ht="14.45" customHeight="1" x14ac:dyDescent="0.25">
      <c r="A392" s="472">
        <v>701</v>
      </c>
      <c r="B392" s="472" t="str">
        <f t="shared" si="12"/>
        <v>3</v>
      </c>
      <c r="C392" s="472">
        <v>379</v>
      </c>
      <c r="D392" s="472" t="s">
        <v>1830</v>
      </c>
      <c r="E392" s="472">
        <v>379</v>
      </c>
      <c r="F392" s="472" t="s">
        <v>514</v>
      </c>
      <c r="G392" s="473">
        <v>3000</v>
      </c>
      <c r="H392" s="473"/>
      <c r="I392" s="473">
        <v>0</v>
      </c>
      <c r="J392" s="473">
        <v>0</v>
      </c>
      <c r="K392" s="473">
        <v>0</v>
      </c>
      <c r="L392" s="473">
        <v>0</v>
      </c>
      <c r="M392" s="473">
        <v>0</v>
      </c>
      <c r="N392" s="473">
        <v>0</v>
      </c>
      <c r="O392" s="473">
        <v>0</v>
      </c>
      <c r="P392" s="473">
        <v>0</v>
      </c>
      <c r="Q392" s="473">
        <f t="shared" si="13"/>
        <v>3000</v>
      </c>
      <c r="R392" s="472"/>
    </row>
    <row r="393" spans="1:18" ht="14.45" customHeight="1" x14ac:dyDescent="0.25">
      <c r="A393" s="472">
        <v>704</v>
      </c>
      <c r="B393" s="472" t="str">
        <f t="shared" si="12"/>
        <v>5</v>
      </c>
      <c r="C393" s="472">
        <v>511</v>
      </c>
      <c r="D393" s="472" t="s">
        <v>1830</v>
      </c>
      <c r="E393" s="472">
        <v>511</v>
      </c>
      <c r="F393" s="472" t="s">
        <v>588</v>
      </c>
      <c r="G393" s="473">
        <v>5000</v>
      </c>
      <c r="H393" s="473"/>
      <c r="I393" s="473">
        <v>0</v>
      </c>
      <c r="J393" s="473">
        <v>0</v>
      </c>
      <c r="K393" s="473">
        <v>0</v>
      </c>
      <c r="L393" s="473">
        <v>0</v>
      </c>
      <c r="M393" s="473">
        <v>0</v>
      </c>
      <c r="N393" s="473">
        <v>0</v>
      </c>
      <c r="O393" s="473">
        <v>0</v>
      </c>
      <c r="P393" s="473">
        <v>0</v>
      </c>
      <c r="Q393" s="473">
        <f t="shared" si="13"/>
        <v>5000</v>
      </c>
      <c r="R393" s="472"/>
    </row>
    <row r="394" spans="1:18" ht="14.45" customHeight="1" x14ac:dyDescent="0.25">
      <c r="A394" s="472">
        <v>705</v>
      </c>
      <c r="B394" s="472" t="str">
        <f t="shared" si="12"/>
        <v>5</v>
      </c>
      <c r="C394" s="472">
        <v>515</v>
      </c>
      <c r="D394" s="472" t="s">
        <v>1830</v>
      </c>
      <c r="E394" s="472">
        <v>515</v>
      </c>
      <c r="F394" s="472" t="s">
        <v>592</v>
      </c>
      <c r="G394" s="473">
        <v>8000</v>
      </c>
      <c r="H394" s="473"/>
      <c r="I394" s="473">
        <v>0</v>
      </c>
      <c r="J394" s="473">
        <v>0</v>
      </c>
      <c r="K394" s="473">
        <v>0</v>
      </c>
      <c r="L394" s="473">
        <v>0</v>
      </c>
      <c r="M394" s="473">
        <v>0</v>
      </c>
      <c r="N394" s="473">
        <v>0</v>
      </c>
      <c r="O394" s="473">
        <v>0</v>
      </c>
      <c r="P394" s="473">
        <v>0</v>
      </c>
      <c r="Q394" s="473">
        <f t="shared" si="13"/>
        <v>8000</v>
      </c>
      <c r="R394" s="472"/>
    </row>
    <row r="395" spans="1:18" x14ac:dyDescent="0.25">
      <c r="A395" s="472">
        <v>709</v>
      </c>
      <c r="B395" s="472" t="str">
        <f t="shared" si="12"/>
        <v>1</v>
      </c>
      <c r="C395" s="472">
        <v>122</v>
      </c>
      <c r="D395" s="472" t="s">
        <v>1831</v>
      </c>
      <c r="E395" s="472">
        <v>122</v>
      </c>
      <c r="F395" s="472" t="s">
        <v>353</v>
      </c>
      <c r="G395" s="473"/>
      <c r="H395" s="473"/>
      <c r="I395" s="473">
        <v>0</v>
      </c>
      <c r="J395" s="473">
        <v>0</v>
      </c>
      <c r="K395" s="473">
        <v>0</v>
      </c>
      <c r="L395" s="473">
        <v>0</v>
      </c>
      <c r="M395" s="473">
        <v>0</v>
      </c>
      <c r="N395" s="473">
        <v>0</v>
      </c>
      <c r="O395" s="473">
        <v>0</v>
      </c>
      <c r="P395" s="473">
        <v>0</v>
      </c>
      <c r="Q395" s="473">
        <f t="shared" si="13"/>
        <v>0</v>
      </c>
      <c r="R395" s="472"/>
    </row>
    <row r="396" spans="1:18" ht="14.45" customHeight="1" x14ac:dyDescent="0.25">
      <c r="A396" s="472">
        <v>712</v>
      </c>
      <c r="B396" s="472" t="str">
        <f t="shared" si="12"/>
        <v>2</v>
      </c>
      <c r="C396" s="472">
        <v>211</v>
      </c>
      <c r="D396" s="472" t="s">
        <v>1831</v>
      </c>
      <c r="E396" s="472">
        <v>211</v>
      </c>
      <c r="F396" s="472" t="s">
        <v>384</v>
      </c>
      <c r="G396" s="473">
        <v>6500</v>
      </c>
      <c r="H396" s="473"/>
      <c r="I396" s="473">
        <v>0</v>
      </c>
      <c r="J396" s="473">
        <v>0</v>
      </c>
      <c r="K396" s="473">
        <v>0</v>
      </c>
      <c r="L396" s="473">
        <v>0</v>
      </c>
      <c r="M396" s="473">
        <v>0</v>
      </c>
      <c r="N396" s="473">
        <v>0</v>
      </c>
      <c r="O396" s="473">
        <v>0</v>
      </c>
      <c r="P396" s="473">
        <v>0</v>
      </c>
      <c r="Q396" s="473">
        <f t="shared" si="13"/>
        <v>6500</v>
      </c>
      <c r="R396" s="472"/>
    </row>
    <row r="397" spans="1:18" ht="14.45" customHeight="1" x14ac:dyDescent="0.25">
      <c r="A397" s="472">
        <v>713</v>
      </c>
      <c r="B397" s="472" t="str">
        <f t="shared" si="12"/>
        <v>2</v>
      </c>
      <c r="C397" s="472">
        <v>212</v>
      </c>
      <c r="D397" s="472" t="s">
        <v>1831</v>
      </c>
      <c r="E397" s="472">
        <v>212</v>
      </c>
      <c r="F397" s="472" t="s">
        <v>385</v>
      </c>
      <c r="G397" s="473">
        <v>6000</v>
      </c>
      <c r="H397" s="473"/>
      <c r="I397" s="473">
        <v>0</v>
      </c>
      <c r="J397" s="473">
        <v>0</v>
      </c>
      <c r="K397" s="473">
        <v>0</v>
      </c>
      <c r="L397" s="473">
        <v>0</v>
      </c>
      <c r="M397" s="473">
        <v>0</v>
      </c>
      <c r="N397" s="473">
        <v>0</v>
      </c>
      <c r="O397" s="473">
        <v>0</v>
      </c>
      <c r="P397" s="473">
        <v>0</v>
      </c>
      <c r="Q397" s="473">
        <f t="shared" si="13"/>
        <v>6000</v>
      </c>
      <c r="R397" s="472"/>
    </row>
    <row r="398" spans="1:18" ht="14.45" customHeight="1" x14ac:dyDescent="0.25">
      <c r="A398" s="472">
        <v>714</v>
      </c>
      <c r="B398" s="472" t="str">
        <f t="shared" si="12"/>
        <v>2</v>
      </c>
      <c r="C398" s="472">
        <v>215</v>
      </c>
      <c r="D398" s="472" t="s">
        <v>1831</v>
      </c>
      <c r="E398" s="472">
        <v>215</v>
      </c>
      <c r="F398" s="472" t="s">
        <v>388</v>
      </c>
      <c r="G398" s="473">
        <v>2000</v>
      </c>
      <c r="H398" s="473"/>
      <c r="I398" s="473">
        <v>0</v>
      </c>
      <c r="J398" s="473">
        <v>0</v>
      </c>
      <c r="K398" s="473">
        <v>0</v>
      </c>
      <c r="L398" s="473">
        <v>0</v>
      </c>
      <c r="M398" s="473">
        <v>0</v>
      </c>
      <c r="N398" s="473">
        <v>0</v>
      </c>
      <c r="O398" s="473">
        <v>0</v>
      </c>
      <c r="P398" s="473">
        <v>0</v>
      </c>
      <c r="Q398" s="473">
        <f t="shared" si="13"/>
        <v>2000</v>
      </c>
      <c r="R398" s="472"/>
    </row>
    <row r="399" spans="1:18" ht="14.45" customHeight="1" x14ac:dyDescent="0.25">
      <c r="A399" s="472">
        <v>715</v>
      </c>
      <c r="B399" s="472" t="str">
        <f t="shared" si="12"/>
        <v>2</v>
      </c>
      <c r="C399" s="472">
        <v>217</v>
      </c>
      <c r="D399" s="472" t="s">
        <v>1831</v>
      </c>
      <c r="E399" s="472">
        <v>217</v>
      </c>
      <c r="F399" s="472" t="s">
        <v>390</v>
      </c>
      <c r="G399" s="473">
        <v>3000</v>
      </c>
      <c r="H399" s="473"/>
      <c r="I399" s="473">
        <v>0</v>
      </c>
      <c r="J399" s="473">
        <v>0</v>
      </c>
      <c r="K399" s="473">
        <v>0</v>
      </c>
      <c r="L399" s="473">
        <v>0</v>
      </c>
      <c r="M399" s="473">
        <v>0</v>
      </c>
      <c r="N399" s="473">
        <v>0</v>
      </c>
      <c r="O399" s="473">
        <v>0</v>
      </c>
      <c r="P399" s="473">
        <v>0</v>
      </c>
      <c r="Q399" s="473">
        <f t="shared" si="13"/>
        <v>3000</v>
      </c>
      <c r="R399" s="472"/>
    </row>
    <row r="400" spans="1:18" ht="14.45" customHeight="1" x14ac:dyDescent="0.25">
      <c r="A400" s="472">
        <v>717</v>
      </c>
      <c r="B400" s="472" t="str">
        <f t="shared" si="12"/>
        <v>2</v>
      </c>
      <c r="C400" s="472">
        <v>221</v>
      </c>
      <c r="D400" s="472" t="s">
        <v>1831</v>
      </c>
      <c r="E400" s="472">
        <v>221</v>
      </c>
      <c r="F400" s="472" t="s">
        <v>393</v>
      </c>
      <c r="G400" s="473">
        <v>1000</v>
      </c>
      <c r="H400" s="473"/>
      <c r="I400" s="473">
        <v>0</v>
      </c>
      <c r="J400" s="473">
        <v>0</v>
      </c>
      <c r="K400" s="473">
        <v>0</v>
      </c>
      <c r="L400" s="473">
        <v>0</v>
      </c>
      <c r="M400" s="473">
        <v>0</v>
      </c>
      <c r="N400" s="473">
        <v>0</v>
      </c>
      <c r="O400" s="473">
        <v>0</v>
      </c>
      <c r="P400" s="473">
        <v>0</v>
      </c>
      <c r="Q400" s="473">
        <f t="shared" si="13"/>
        <v>1000</v>
      </c>
      <c r="R400" s="472"/>
    </row>
    <row r="401" spans="1:18" ht="14.45" customHeight="1" x14ac:dyDescent="0.25">
      <c r="A401" s="472">
        <v>718</v>
      </c>
      <c r="B401" s="472" t="str">
        <f t="shared" si="12"/>
        <v>2</v>
      </c>
      <c r="C401" s="472">
        <v>223</v>
      </c>
      <c r="D401" s="472" t="s">
        <v>1831</v>
      </c>
      <c r="E401" s="472">
        <v>223</v>
      </c>
      <c r="F401" s="472" t="s">
        <v>395</v>
      </c>
      <c r="G401" s="473">
        <v>1000</v>
      </c>
      <c r="H401" s="473"/>
      <c r="I401" s="473">
        <v>0</v>
      </c>
      <c r="J401" s="473">
        <v>0</v>
      </c>
      <c r="K401" s="473">
        <v>0</v>
      </c>
      <c r="L401" s="473">
        <v>0</v>
      </c>
      <c r="M401" s="473">
        <v>0</v>
      </c>
      <c r="N401" s="473">
        <v>0</v>
      </c>
      <c r="O401" s="473">
        <v>0</v>
      </c>
      <c r="P401" s="473">
        <v>0</v>
      </c>
      <c r="Q401" s="473">
        <f t="shared" si="13"/>
        <v>1000</v>
      </c>
      <c r="R401" s="472"/>
    </row>
    <row r="402" spans="1:18" ht="14.45" customHeight="1" x14ac:dyDescent="0.25">
      <c r="A402" s="472">
        <v>720</v>
      </c>
      <c r="B402" s="472" t="str">
        <f t="shared" si="12"/>
        <v>2</v>
      </c>
      <c r="C402" s="472">
        <v>244</v>
      </c>
      <c r="D402" s="472" t="s">
        <v>1831</v>
      </c>
      <c r="E402" s="472">
        <v>244</v>
      </c>
      <c r="F402" s="472" t="s">
        <v>410</v>
      </c>
      <c r="G402" s="473">
        <v>1000</v>
      </c>
      <c r="H402" s="473"/>
      <c r="I402" s="473">
        <v>0</v>
      </c>
      <c r="J402" s="473">
        <v>0</v>
      </c>
      <c r="K402" s="473">
        <v>0</v>
      </c>
      <c r="L402" s="473">
        <v>0</v>
      </c>
      <c r="M402" s="473">
        <v>0</v>
      </c>
      <c r="N402" s="473">
        <v>0</v>
      </c>
      <c r="O402" s="473">
        <v>0</v>
      </c>
      <c r="P402" s="473">
        <v>0</v>
      </c>
      <c r="Q402" s="473">
        <f t="shared" si="13"/>
        <v>1000</v>
      </c>
      <c r="R402" s="472"/>
    </row>
    <row r="403" spans="1:18" ht="14.45" customHeight="1" x14ac:dyDescent="0.25">
      <c r="A403" s="472">
        <v>721</v>
      </c>
      <c r="B403" s="472" t="str">
        <f t="shared" si="12"/>
        <v>2</v>
      </c>
      <c r="C403" s="472">
        <v>246</v>
      </c>
      <c r="D403" s="472" t="s">
        <v>1831</v>
      </c>
      <c r="E403" s="472">
        <v>246</v>
      </c>
      <c r="F403" s="472" t="s">
        <v>412</v>
      </c>
      <c r="G403" s="473">
        <v>0</v>
      </c>
      <c r="H403" s="473"/>
      <c r="I403" s="473">
        <v>0</v>
      </c>
      <c r="J403" s="473">
        <v>0</v>
      </c>
      <c r="K403" s="473">
        <v>0</v>
      </c>
      <c r="L403" s="473">
        <v>0</v>
      </c>
      <c r="M403" s="473">
        <v>0</v>
      </c>
      <c r="N403" s="473">
        <v>0</v>
      </c>
      <c r="O403" s="473">
        <v>0</v>
      </c>
      <c r="P403" s="473">
        <v>0</v>
      </c>
      <c r="Q403" s="473">
        <f t="shared" si="13"/>
        <v>0</v>
      </c>
      <c r="R403" s="472"/>
    </row>
    <row r="404" spans="1:18" ht="14.45" customHeight="1" x14ac:dyDescent="0.25">
      <c r="A404" s="472">
        <v>722</v>
      </c>
      <c r="B404" s="472" t="str">
        <f t="shared" si="12"/>
        <v>2</v>
      </c>
      <c r="C404" s="472">
        <v>248</v>
      </c>
      <c r="D404" s="472" t="s">
        <v>1831</v>
      </c>
      <c r="E404" s="472">
        <v>248</v>
      </c>
      <c r="F404" s="472" t="s">
        <v>414</v>
      </c>
      <c r="G404" s="473">
        <v>0</v>
      </c>
      <c r="H404" s="473"/>
      <c r="I404" s="473">
        <v>0</v>
      </c>
      <c r="J404" s="473">
        <v>0</v>
      </c>
      <c r="K404" s="473">
        <v>0</v>
      </c>
      <c r="L404" s="473">
        <v>0</v>
      </c>
      <c r="M404" s="473">
        <v>0</v>
      </c>
      <c r="N404" s="473">
        <v>0</v>
      </c>
      <c r="O404" s="473">
        <v>0</v>
      </c>
      <c r="P404" s="473">
        <v>0</v>
      </c>
      <c r="Q404" s="473">
        <f t="shared" si="13"/>
        <v>0</v>
      </c>
      <c r="R404" s="472"/>
    </row>
    <row r="405" spans="1:18" ht="14.45" customHeight="1" x14ac:dyDescent="0.25">
      <c r="A405" s="472">
        <v>724</v>
      </c>
      <c r="B405" s="472" t="str">
        <f t="shared" si="12"/>
        <v>2</v>
      </c>
      <c r="C405" s="472">
        <v>261</v>
      </c>
      <c r="D405" s="472" t="s">
        <v>1831</v>
      </c>
      <c r="E405" s="472">
        <v>261</v>
      </c>
      <c r="F405" s="472" t="s">
        <v>425</v>
      </c>
      <c r="G405" s="473">
        <v>20000</v>
      </c>
      <c r="H405" s="473"/>
      <c r="I405" s="473">
        <v>0</v>
      </c>
      <c r="J405" s="473">
        <v>0</v>
      </c>
      <c r="K405" s="473">
        <v>0</v>
      </c>
      <c r="L405" s="473">
        <v>0</v>
      </c>
      <c r="M405" s="473">
        <v>0</v>
      </c>
      <c r="N405" s="473">
        <v>0</v>
      </c>
      <c r="O405" s="473">
        <v>0</v>
      </c>
      <c r="P405" s="473">
        <v>0</v>
      </c>
      <c r="Q405" s="473">
        <f t="shared" si="13"/>
        <v>20000</v>
      </c>
      <c r="R405" s="472"/>
    </row>
    <row r="406" spans="1:18" ht="14.45" customHeight="1" x14ac:dyDescent="0.25">
      <c r="A406" s="472">
        <v>726</v>
      </c>
      <c r="B406" s="472" t="str">
        <f t="shared" si="12"/>
        <v>2</v>
      </c>
      <c r="C406" s="472">
        <v>274</v>
      </c>
      <c r="D406" s="472" t="s">
        <v>1831</v>
      </c>
      <c r="E406" s="472">
        <v>274</v>
      </c>
      <c r="F406" s="472" t="s">
        <v>431</v>
      </c>
      <c r="G406" s="473">
        <v>1000</v>
      </c>
      <c r="H406" s="473"/>
      <c r="I406" s="473">
        <v>0</v>
      </c>
      <c r="J406" s="473">
        <v>0</v>
      </c>
      <c r="K406" s="473">
        <v>0</v>
      </c>
      <c r="L406" s="473">
        <v>0</v>
      </c>
      <c r="M406" s="473">
        <v>0</v>
      </c>
      <c r="N406" s="473">
        <v>0</v>
      </c>
      <c r="O406" s="473">
        <v>0</v>
      </c>
      <c r="P406" s="473">
        <v>0</v>
      </c>
      <c r="Q406" s="473">
        <f t="shared" si="13"/>
        <v>1000</v>
      </c>
      <c r="R406" s="472"/>
    </row>
    <row r="407" spans="1:18" ht="14.45" customHeight="1" x14ac:dyDescent="0.25">
      <c r="A407" s="472">
        <v>728</v>
      </c>
      <c r="B407" s="472" t="str">
        <f t="shared" si="12"/>
        <v>2</v>
      </c>
      <c r="C407" s="472">
        <v>296</v>
      </c>
      <c r="D407" s="472" t="s">
        <v>1831</v>
      </c>
      <c r="E407" s="472">
        <v>296</v>
      </c>
      <c r="F407" s="472" t="s">
        <v>443</v>
      </c>
      <c r="G407" s="473">
        <v>0</v>
      </c>
      <c r="H407" s="473"/>
      <c r="I407" s="473">
        <v>0</v>
      </c>
      <c r="J407" s="473">
        <v>0</v>
      </c>
      <c r="K407" s="473">
        <v>0</v>
      </c>
      <c r="L407" s="473">
        <v>0</v>
      </c>
      <c r="M407" s="473">
        <v>0</v>
      </c>
      <c r="N407" s="473">
        <v>0</v>
      </c>
      <c r="O407" s="473">
        <v>0</v>
      </c>
      <c r="P407" s="473">
        <v>0</v>
      </c>
      <c r="Q407" s="473">
        <f t="shared" si="13"/>
        <v>0</v>
      </c>
      <c r="R407" s="472"/>
    </row>
    <row r="408" spans="1:18" ht="14.45" customHeight="1" x14ac:dyDescent="0.25">
      <c r="A408" s="472">
        <v>731</v>
      </c>
      <c r="B408" s="472" t="str">
        <f t="shared" si="12"/>
        <v>3</v>
      </c>
      <c r="C408" s="472">
        <v>315</v>
      </c>
      <c r="D408" s="472" t="s">
        <v>1813</v>
      </c>
      <c r="E408" s="472">
        <v>315</v>
      </c>
      <c r="F408" s="472" t="s">
        <v>452</v>
      </c>
      <c r="G408" s="473">
        <v>6000</v>
      </c>
      <c r="H408" s="473"/>
      <c r="I408" s="473">
        <v>0</v>
      </c>
      <c r="J408" s="473">
        <v>0</v>
      </c>
      <c r="K408" s="473">
        <v>0</v>
      </c>
      <c r="L408" s="473">
        <v>0</v>
      </c>
      <c r="M408" s="473">
        <v>0</v>
      </c>
      <c r="N408" s="473">
        <v>0</v>
      </c>
      <c r="O408" s="473">
        <v>0</v>
      </c>
      <c r="P408" s="473">
        <v>0</v>
      </c>
      <c r="Q408" s="473">
        <f t="shared" si="13"/>
        <v>6000</v>
      </c>
      <c r="R408" s="472"/>
    </row>
    <row r="409" spans="1:18" ht="14.45" customHeight="1" x14ac:dyDescent="0.25">
      <c r="A409" s="472">
        <v>733</v>
      </c>
      <c r="B409" s="472" t="str">
        <f t="shared" si="12"/>
        <v>3</v>
      </c>
      <c r="C409" s="472">
        <v>331</v>
      </c>
      <c r="D409" s="472" t="s">
        <v>1793</v>
      </c>
      <c r="E409" s="472">
        <v>331</v>
      </c>
      <c r="F409" s="472" t="s">
        <v>468</v>
      </c>
      <c r="G409" s="473">
        <v>540000</v>
      </c>
      <c r="H409" s="473"/>
      <c r="I409" s="473">
        <v>0</v>
      </c>
      <c r="J409" s="473">
        <v>0</v>
      </c>
      <c r="K409" s="473">
        <v>0</v>
      </c>
      <c r="L409" s="473">
        <v>0</v>
      </c>
      <c r="M409" s="473">
        <v>0</v>
      </c>
      <c r="N409" s="473">
        <v>0</v>
      </c>
      <c r="O409" s="473">
        <v>0</v>
      </c>
      <c r="P409" s="473">
        <v>0</v>
      </c>
      <c r="Q409" s="473">
        <f t="shared" si="13"/>
        <v>540000</v>
      </c>
      <c r="R409" s="472"/>
    </row>
    <row r="410" spans="1:18" ht="14.45" customHeight="1" x14ac:dyDescent="0.25">
      <c r="A410" s="472">
        <v>734</v>
      </c>
      <c r="B410" s="472" t="str">
        <f t="shared" si="12"/>
        <v>3</v>
      </c>
      <c r="C410" s="472">
        <v>334</v>
      </c>
      <c r="D410" s="472" t="s">
        <v>1831</v>
      </c>
      <c r="E410" s="472">
        <v>334</v>
      </c>
      <c r="F410" s="472" t="s">
        <v>471</v>
      </c>
      <c r="G410" s="473">
        <v>10000</v>
      </c>
      <c r="H410" s="473"/>
      <c r="I410" s="473">
        <v>0</v>
      </c>
      <c r="J410" s="473">
        <v>0</v>
      </c>
      <c r="K410" s="473">
        <v>0</v>
      </c>
      <c r="L410" s="473">
        <v>0</v>
      </c>
      <c r="M410" s="473">
        <v>0</v>
      </c>
      <c r="N410" s="473">
        <v>0</v>
      </c>
      <c r="O410" s="473">
        <v>0</v>
      </c>
      <c r="P410" s="473">
        <v>0</v>
      </c>
      <c r="Q410" s="473">
        <f t="shared" si="13"/>
        <v>10000</v>
      </c>
      <c r="R410" s="472"/>
    </row>
    <row r="411" spans="1:18" ht="14.45" customHeight="1" x14ac:dyDescent="0.25">
      <c r="A411" s="472">
        <v>735</v>
      </c>
      <c r="B411" s="472" t="str">
        <f t="shared" si="12"/>
        <v>3</v>
      </c>
      <c r="C411" s="472">
        <v>336</v>
      </c>
      <c r="D411" s="472" t="s">
        <v>1831</v>
      </c>
      <c r="E411" s="472">
        <v>336</v>
      </c>
      <c r="F411" s="472" t="s">
        <v>473</v>
      </c>
      <c r="G411" s="473">
        <v>0</v>
      </c>
      <c r="H411" s="473"/>
      <c r="I411" s="473">
        <v>0</v>
      </c>
      <c r="J411" s="473">
        <v>0</v>
      </c>
      <c r="K411" s="473">
        <v>0</v>
      </c>
      <c r="L411" s="473">
        <v>0</v>
      </c>
      <c r="M411" s="473">
        <v>0</v>
      </c>
      <c r="N411" s="473">
        <v>0</v>
      </c>
      <c r="O411" s="473">
        <v>0</v>
      </c>
      <c r="P411" s="473">
        <v>0</v>
      </c>
      <c r="Q411" s="473">
        <f t="shared" si="13"/>
        <v>0</v>
      </c>
      <c r="R411" s="472"/>
    </row>
    <row r="412" spans="1:18" ht="14.45" customHeight="1" x14ac:dyDescent="0.25">
      <c r="A412" s="472">
        <v>737</v>
      </c>
      <c r="B412" s="472" t="str">
        <f t="shared" si="12"/>
        <v>3</v>
      </c>
      <c r="C412" s="472">
        <v>371</v>
      </c>
      <c r="D412" s="472" t="s">
        <v>1831</v>
      </c>
      <c r="E412" s="472">
        <v>371</v>
      </c>
      <c r="F412" s="472" t="s">
        <v>506</v>
      </c>
      <c r="G412" s="473">
        <v>0</v>
      </c>
      <c r="H412" s="473"/>
      <c r="I412" s="473">
        <v>0</v>
      </c>
      <c r="J412" s="473">
        <v>0</v>
      </c>
      <c r="K412" s="473">
        <v>0</v>
      </c>
      <c r="L412" s="473">
        <v>0</v>
      </c>
      <c r="M412" s="473">
        <v>0</v>
      </c>
      <c r="N412" s="473">
        <v>0</v>
      </c>
      <c r="O412" s="473">
        <v>0</v>
      </c>
      <c r="P412" s="473">
        <v>0</v>
      </c>
      <c r="Q412" s="473">
        <f t="shared" si="13"/>
        <v>0</v>
      </c>
      <c r="R412" s="472"/>
    </row>
    <row r="413" spans="1:18" ht="14.45" customHeight="1" x14ac:dyDescent="0.25">
      <c r="A413" s="472">
        <v>738</v>
      </c>
      <c r="B413" s="472" t="str">
        <f t="shared" si="12"/>
        <v>3</v>
      </c>
      <c r="C413" s="472">
        <v>372</v>
      </c>
      <c r="D413" s="472" t="s">
        <v>1831</v>
      </c>
      <c r="E413" s="472">
        <v>372</v>
      </c>
      <c r="F413" s="472" t="s">
        <v>507</v>
      </c>
      <c r="G413" s="473">
        <v>4000</v>
      </c>
      <c r="H413" s="473"/>
      <c r="I413" s="473">
        <v>0</v>
      </c>
      <c r="J413" s="473">
        <v>0</v>
      </c>
      <c r="K413" s="473">
        <v>0</v>
      </c>
      <c r="L413" s="473">
        <v>0</v>
      </c>
      <c r="M413" s="473">
        <v>0</v>
      </c>
      <c r="N413" s="473">
        <v>0</v>
      </c>
      <c r="O413" s="473">
        <v>0</v>
      </c>
      <c r="P413" s="473">
        <v>0</v>
      </c>
      <c r="Q413" s="473">
        <f t="shared" si="13"/>
        <v>4000</v>
      </c>
      <c r="R413" s="472"/>
    </row>
    <row r="414" spans="1:18" ht="14.45" customHeight="1" x14ac:dyDescent="0.25">
      <c r="A414" s="472">
        <v>739</v>
      </c>
      <c r="B414" s="472" t="str">
        <f t="shared" si="12"/>
        <v>3</v>
      </c>
      <c r="C414" s="472">
        <v>375</v>
      </c>
      <c r="D414" s="472" t="s">
        <v>1831</v>
      </c>
      <c r="E414" s="472">
        <v>375</v>
      </c>
      <c r="F414" s="472" t="s">
        <v>510</v>
      </c>
      <c r="G414" s="473">
        <v>4000</v>
      </c>
      <c r="H414" s="473"/>
      <c r="I414" s="473">
        <v>0</v>
      </c>
      <c r="J414" s="473">
        <v>0</v>
      </c>
      <c r="K414" s="473">
        <v>0</v>
      </c>
      <c r="L414" s="473">
        <v>0</v>
      </c>
      <c r="M414" s="473">
        <v>0</v>
      </c>
      <c r="N414" s="473">
        <v>0</v>
      </c>
      <c r="O414" s="473">
        <v>0</v>
      </c>
      <c r="P414" s="473">
        <v>0</v>
      </c>
      <c r="Q414" s="473">
        <f t="shared" si="13"/>
        <v>4000</v>
      </c>
      <c r="R414" s="472"/>
    </row>
    <row r="415" spans="1:18" ht="14.45" customHeight="1" x14ac:dyDescent="0.25">
      <c r="A415" s="472">
        <v>740</v>
      </c>
      <c r="B415" s="472" t="str">
        <f t="shared" si="12"/>
        <v>3</v>
      </c>
      <c r="C415" s="472">
        <v>379</v>
      </c>
      <c r="D415" s="472" t="s">
        <v>1831</v>
      </c>
      <c r="E415" s="472">
        <v>379</v>
      </c>
      <c r="F415" s="472" t="s">
        <v>514</v>
      </c>
      <c r="G415" s="473">
        <v>0</v>
      </c>
      <c r="H415" s="473"/>
      <c r="I415" s="473">
        <v>0</v>
      </c>
      <c r="J415" s="473">
        <v>0</v>
      </c>
      <c r="K415" s="473">
        <v>0</v>
      </c>
      <c r="L415" s="473">
        <v>0</v>
      </c>
      <c r="M415" s="473">
        <v>0</v>
      </c>
      <c r="N415" s="473">
        <v>0</v>
      </c>
      <c r="O415" s="473">
        <v>0</v>
      </c>
      <c r="P415" s="473">
        <v>0</v>
      </c>
      <c r="Q415" s="473">
        <f t="shared" si="13"/>
        <v>0</v>
      </c>
      <c r="R415" s="472"/>
    </row>
    <row r="416" spans="1:18" ht="14.45" customHeight="1" x14ac:dyDescent="0.25">
      <c r="A416" s="472">
        <v>742</v>
      </c>
      <c r="B416" s="472" t="str">
        <f t="shared" si="12"/>
        <v>3</v>
      </c>
      <c r="C416" s="472">
        <v>382</v>
      </c>
      <c r="D416" s="472" t="s">
        <v>1831</v>
      </c>
      <c r="E416" s="472">
        <v>382</v>
      </c>
      <c r="F416" s="472" t="s">
        <v>517</v>
      </c>
      <c r="G416" s="473">
        <v>10000</v>
      </c>
      <c r="H416" s="473"/>
      <c r="I416" s="473">
        <v>0</v>
      </c>
      <c r="J416" s="473">
        <v>0</v>
      </c>
      <c r="K416" s="473">
        <v>0</v>
      </c>
      <c r="L416" s="473">
        <v>0</v>
      </c>
      <c r="M416" s="473">
        <v>0</v>
      </c>
      <c r="N416" s="473">
        <v>0</v>
      </c>
      <c r="O416" s="473">
        <v>0</v>
      </c>
      <c r="P416" s="473">
        <v>0</v>
      </c>
      <c r="Q416" s="473">
        <f t="shared" si="13"/>
        <v>10000</v>
      </c>
      <c r="R416" s="472"/>
    </row>
    <row r="417" spans="1:18" ht="14.45" customHeight="1" x14ac:dyDescent="0.25">
      <c r="A417" s="472">
        <v>743</v>
      </c>
      <c r="B417" s="472" t="str">
        <f t="shared" si="12"/>
        <v>3</v>
      </c>
      <c r="C417" s="472">
        <v>383</v>
      </c>
      <c r="D417" s="472" t="s">
        <v>1831</v>
      </c>
      <c r="E417" s="472">
        <v>383</v>
      </c>
      <c r="F417" s="472" t="s">
        <v>518</v>
      </c>
      <c r="G417" s="473">
        <v>2000</v>
      </c>
      <c r="H417" s="473"/>
      <c r="I417" s="473">
        <v>0</v>
      </c>
      <c r="J417" s="473">
        <v>0</v>
      </c>
      <c r="K417" s="473">
        <v>0</v>
      </c>
      <c r="L417" s="473">
        <v>0</v>
      </c>
      <c r="M417" s="473">
        <v>0</v>
      </c>
      <c r="N417" s="473">
        <v>0</v>
      </c>
      <c r="O417" s="473">
        <v>0</v>
      </c>
      <c r="P417" s="473">
        <v>0</v>
      </c>
      <c r="Q417" s="473">
        <f t="shared" si="13"/>
        <v>2000</v>
      </c>
      <c r="R417" s="472"/>
    </row>
    <row r="418" spans="1:18" ht="14.45" customHeight="1" x14ac:dyDescent="0.25">
      <c r="A418" s="472">
        <v>744</v>
      </c>
      <c r="B418" s="472" t="str">
        <f t="shared" si="12"/>
        <v>3</v>
      </c>
      <c r="C418" s="472">
        <v>385</v>
      </c>
      <c r="D418" s="472" t="s">
        <v>1831</v>
      </c>
      <c r="E418" s="472">
        <v>385</v>
      </c>
      <c r="F418" s="472" t="s">
        <v>520</v>
      </c>
      <c r="G418" s="473">
        <v>0</v>
      </c>
      <c r="H418" s="473"/>
      <c r="I418" s="473">
        <v>0</v>
      </c>
      <c r="J418" s="473">
        <v>0</v>
      </c>
      <c r="K418" s="473">
        <v>0</v>
      </c>
      <c r="L418" s="473">
        <v>0</v>
      </c>
      <c r="M418" s="473">
        <v>0</v>
      </c>
      <c r="N418" s="473">
        <v>0</v>
      </c>
      <c r="O418" s="473">
        <v>0</v>
      </c>
      <c r="P418" s="473">
        <v>0</v>
      </c>
      <c r="Q418" s="473">
        <f t="shared" si="13"/>
        <v>0</v>
      </c>
      <c r="R418" s="472"/>
    </row>
    <row r="419" spans="1:18" ht="14.45" customHeight="1" x14ac:dyDescent="0.25">
      <c r="A419" s="472">
        <v>747</v>
      </c>
      <c r="B419" s="472" t="str">
        <f t="shared" si="12"/>
        <v>5</v>
      </c>
      <c r="C419" s="472">
        <v>511</v>
      </c>
      <c r="D419" s="472" t="s">
        <v>1831</v>
      </c>
      <c r="E419" s="472">
        <v>511</v>
      </c>
      <c r="F419" s="472" t="s">
        <v>588</v>
      </c>
      <c r="G419" s="473">
        <v>11204</v>
      </c>
      <c r="H419" s="473"/>
      <c r="I419" s="473">
        <v>0</v>
      </c>
      <c r="J419" s="473">
        <v>0</v>
      </c>
      <c r="K419" s="473">
        <v>0</v>
      </c>
      <c r="L419" s="473">
        <v>0</v>
      </c>
      <c r="M419" s="473">
        <v>0</v>
      </c>
      <c r="N419" s="473">
        <v>0</v>
      </c>
      <c r="O419" s="473">
        <v>0</v>
      </c>
      <c r="P419" s="473">
        <v>0</v>
      </c>
      <c r="Q419" s="473">
        <f t="shared" si="13"/>
        <v>11204</v>
      </c>
      <c r="R419" s="472"/>
    </row>
    <row r="420" spans="1:18" ht="14.45" customHeight="1" x14ac:dyDescent="0.25">
      <c r="A420" s="472">
        <v>749</v>
      </c>
      <c r="B420" s="472" t="str">
        <f t="shared" si="12"/>
        <v>5</v>
      </c>
      <c r="C420" s="472">
        <v>541</v>
      </c>
      <c r="D420" s="472" t="s">
        <v>1831</v>
      </c>
      <c r="E420" s="472">
        <v>541</v>
      </c>
      <c r="F420" s="472" t="s">
        <v>603</v>
      </c>
      <c r="G420" s="473">
        <v>0</v>
      </c>
      <c r="H420" s="473"/>
      <c r="I420" s="473">
        <v>0</v>
      </c>
      <c r="J420" s="473">
        <v>0</v>
      </c>
      <c r="K420" s="473">
        <v>0</v>
      </c>
      <c r="L420" s="473">
        <v>0</v>
      </c>
      <c r="M420" s="473">
        <v>0</v>
      </c>
      <c r="N420" s="473">
        <v>0</v>
      </c>
      <c r="O420" s="473">
        <v>0</v>
      </c>
      <c r="P420" s="473">
        <v>0</v>
      </c>
      <c r="Q420" s="473">
        <f t="shared" si="13"/>
        <v>0</v>
      </c>
      <c r="R420" s="472"/>
    </row>
    <row r="421" spans="1:18" ht="14.45" customHeight="1" x14ac:dyDescent="0.25">
      <c r="A421" s="472">
        <v>751</v>
      </c>
      <c r="B421" s="472" t="str">
        <f t="shared" si="12"/>
        <v>5</v>
      </c>
      <c r="C421" s="472">
        <v>591</v>
      </c>
      <c r="D421" s="472" t="s">
        <v>1831</v>
      </c>
      <c r="E421" s="472">
        <v>591</v>
      </c>
      <c r="F421" s="472" t="s">
        <v>636</v>
      </c>
      <c r="G421" s="473">
        <v>5000</v>
      </c>
      <c r="H421" s="473"/>
      <c r="I421" s="473">
        <v>0</v>
      </c>
      <c r="J421" s="473">
        <v>0</v>
      </c>
      <c r="K421" s="473">
        <v>0</v>
      </c>
      <c r="L421" s="473">
        <v>0</v>
      </c>
      <c r="M421" s="473">
        <v>0</v>
      </c>
      <c r="N421" s="473">
        <v>0</v>
      </c>
      <c r="O421" s="473">
        <v>0</v>
      </c>
      <c r="P421" s="473">
        <v>0</v>
      </c>
      <c r="Q421" s="473">
        <f t="shared" si="13"/>
        <v>5000</v>
      </c>
      <c r="R421" s="472"/>
    </row>
    <row r="422" spans="1:18" ht="14.45" customHeight="1" x14ac:dyDescent="0.25">
      <c r="A422" s="472">
        <v>757</v>
      </c>
      <c r="B422" s="472" t="str">
        <f t="shared" si="12"/>
        <v>1</v>
      </c>
      <c r="C422" s="472">
        <v>113</v>
      </c>
      <c r="D422" s="472" t="s">
        <v>1834</v>
      </c>
      <c r="E422" s="472">
        <v>113</v>
      </c>
      <c r="F422" s="472" t="s">
        <v>349</v>
      </c>
      <c r="G422" s="473"/>
      <c r="H422" s="473"/>
      <c r="I422" s="473"/>
      <c r="J422" s="473"/>
      <c r="K422" s="473"/>
      <c r="L422" s="473"/>
      <c r="M422" s="473"/>
      <c r="N422" s="473"/>
      <c r="O422" s="473"/>
      <c r="P422" s="473"/>
      <c r="Q422" s="473">
        <f t="shared" si="13"/>
        <v>0</v>
      </c>
      <c r="R422" s="472"/>
    </row>
    <row r="423" spans="1:18" ht="14.45" customHeight="1" x14ac:dyDescent="0.25">
      <c r="A423" s="472">
        <v>766</v>
      </c>
      <c r="B423" s="472" t="str">
        <f t="shared" si="12"/>
        <v>1</v>
      </c>
      <c r="C423" s="472">
        <v>132</v>
      </c>
      <c r="D423" s="472" t="s">
        <v>1834</v>
      </c>
      <c r="E423" s="472">
        <v>132</v>
      </c>
      <c r="F423" s="472" t="s">
        <v>358</v>
      </c>
      <c r="G423" s="473"/>
      <c r="H423" s="473"/>
      <c r="I423" s="473"/>
      <c r="J423" s="473"/>
      <c r="K423" s="473"/>
      <c r="L423" s="473"/>
      <c r="M423" s="473"/>
      <c r="N423" s="473"/>
      <c r="O423" s="473"/>
      <c r="P423" s="473"/>
      <c r="Q423" s="473">
        <f t="shared" si="13"/>
        <v>0</v>
      </c>
      <c r="R423" s="472"/>
    </row>
    <row r="424" spans="1:18" ht="14.45" customHeight="1" x14ac:dyDescent="0.25">
      <c r="A424" s="472">
        <v>784</v>
      </c>
      <c r="B424" s="472" t="str">
        <f t="shared" si="12"/>
        <v>1</v>
      </c>
      <c r="C424" s="472">
        <v>159</v>
      </c>
      <c r="D424" s="472" t="s">
        <v>1834</v>
      </c>
      <c r="E424" s="472">
        <v>159</v>
      </c>
      <c r="F424" s="472" t="s">
        <v>377</v>
      </c>
      <c r="G424" s="473">
        <v>0</v>
      </c>
      <c r="H424" s="473"/>
      <c r="I424" s="473"/>
      <c r="J424" s="473"/>
      <c r="K424" s="473"/>
      <c r="L424" s="473"/>
      <c r="M424" s="473"/>
      <c r="N424" s="473"/>
      <c r="O424" s="473"/>
      <c r="P424" s="473"/>
      <c r="Q424" s="473">
        <f t="shared" si="13"/>
        <v>0</v>
      </c>
      <c r="R424" s="472" t="s">
        <v>1920</v>
      </c>
    </row>
    <row r="425" spans="1:18" ht="14.45" customHeight="1" x14ac:dyDescent="0.25">
      <c r="A425" s="472">
        <v>792</v>
      </c>
      <c r="B425" s="472" t="str">
        <f t="shared" si="12"/>
        <v>2</v>
      </c>
      <c r="C425" s="472">
        <v>211</v>
      </c>
      <c r="D425" s="472" t="s">
        <v>1834</v>
      </c>
      <c r="E425" s="472">
        <v>211</v>
      </c>
      <c r="F425" s="472" t="s">
        <v>384</v>
      </c>
      <c r="G425" s="473">
        <v>12000</v>
      </c>
      <c r="H425" s="473"/>
      <c r="I425" s="473"/>
      <c r="J425" s="473"/>
      <c r="K425" s="473"/>
      <c r="L425" s="473"/>
      <c r="M425" s="473"/>
      <c r="N425" s="473"/>
      <c r="O425" s="473"/>
      <c r="P425" s="473"/>
      <c r="Q425" s="473">
        <f t="shared" si="13"/>
        <v>12000</v>
      </c>
      <c r="R425" s="472"/>
    </row>
    <row r="426" spans="1:18" ht="14.45" customHeight="1" x14ac:dyDescent="0.25">
      <c r="A426" s="472">
        <v>793</v>
      </c>
      <c r="B426" s="472" t="str">
        <f t="shared" si="12"/>
        <v>2</v>
      </c>
      <c r="C426" s="472">
        <v>212</v>
      </c>
      <c r="D426" s="472" t="s">
        <v>1834</v>
      </c>
      <c r="E426" s="472">
        <v>212</v>
      </c>
      <c r="F426" s="472" t="s">
        <v>385</v>
      </c>
      <c r="G426" s="473">
        <v>12000</v>
      </c>
      <c r="H426" s="473"/>
      <c r="I426" s="473"/>
      <c r="J426" s="473"/>
      <c r="K426" s="473"/>
      <c r="L426" s="473"/>
      <c r="M426" s="473"/>
      <c r="N426" s="473"/>
      <c r="O426" s="473"/>
      <c r="P426" s="473"/>
      <c r="Q426" s="473">
        <f t="shared" si="13"/>
        <v>12000</v>
      </c>
      <c r="R426" s="472"/>
    </row>
    <row r="427" spans="1:18" ht="14.45" customHeight="1" x14ac:dyDescent="0.25">
      <c r="A427" s="472">
        <v>795</v>
      </c>
      <c r="B427" s="472" t="str">
        <f t="shared" si="12"/>
        <v>2</v>
      </c>
      <c r="C427" s="472">
        <v>214</v>
      </c>
      <c r="D427" s="472" t="s">
        <v>1834</v>
      </c>
      <c r="E427" s="472">
        <v>214</v>
      </c>
      <c r="F427" s="472" t="s">
        <v>387</v>
      </c>
      <c r="G427" s="473">
        <v>1500</v>
      </c>
      <c r="H427" s="472"/>
      <c r="I427" s="473"/>
      <c r="J427" s="473"/>
      <c r="K427" s="473"/>
      <c r="L427" s="473"/>
      <c r="M427" s="473"/>
      <c r="N427" s="473"/>
      <c r="O427" s="473"/>
      <c r="P427" s="473"/>
      <c r="Q427" s="473">
        <f t="shared" si="13"/>
        <v>1500</v>
      </c>
      <c r="R427" s="472"/>
    </row>
    <row r="428" spans="1:18" ht="14.45" customHeight="1" x14ac:dyDescent="0.25">
      <c r="A428" s="472">
        <v>796</v>
      </c>
      <c r="B428" s="472" t="str">
        <f t="shared" si="12"/>
        <v>2</v>
      </c>
      <c r="C428" s="472">
        <v>215</v>
      </c>
      <c r="D428" s="472" t="s">
        <v>1834</v>
      </c>
      <c r="E428" s="472">
        <v>215</v>
      </c>
      <c r="F428" s="472" t="s">
        <v>388</v>
      </c>
      <c r="G428" s="473">
        <v>6000</v>
      </c>
      <c r="H428" s="473"/>
      <c r="I428" s="473"/>
      <c r="J428" s="473"/>
      <c r="K428" s="473"/>
      <c r="L428" s="473"/>
      <c r="M428" s="473"/>
      <c r="N428" s="473"/>
      <c r="O428" s="473"/>
      <c r="P428" s="473"/>
      <c r="Q428" s="473">
        <f t="shared" si="13"/>
        <v>6000</v>
      </c>
      <c r="R428" s="472"/>
    </row>
    <row r="429" spans="1:18" ht="14.45" customHeight="1" x14ac:dyDescent="0.25">
      <c r="A429" s="472">
        <v>797</v>
      </c>
      <c r="B429" s="472" t="str">
        <f t="shared" si="12"/>
        <v>2</v>
      </c>
      <c r="C429" s="472">
        <v>216</v>
      </c>
      <c r="D429" s="472" t="s">
        <v>1834</v>
      </c>
      <c r="E429" s="472">
        <v>216</v>
      </c>
      <c r="F429" s="472" t="s">
        <v>389</v>
      </c>
      <c r="G429" s="473">
        <v>0</v>
      </c>
      <c r="H429" s="473"/>
      <c r="I429" s="473"/>
      <c r="J429" s="473"/>
      <c r="K429" s="473"/>
      <c r="L429" s="473"/>
      <c r="M429" s="473"/>
      <c r="N429" s="473"/>
      <c r="O429" s="473"/>
      <c r="P429" s="473"/>
      <c r="Q429" s="473">
        <f t="shared" si="13"/>
        <v>0</v>
      </c>
      <c r="R429" s="472"/>
    </row>
    <row r="430" spans="1:18" ht="14.45" customHeight="1" x14ac:dyDescent="0.25">
      <c r="A430" s="472">
        <v>799</v>
      </c>
      <c r="B430" s="472" t="str">
        <f t="shared" si="12"/>
        <v>2</v>
      </c>
      <c r="C430" s="472">
        <v>218</v>
      </c>
      <c r="D430" s="472" t="s">
        <v>1834</v>
      </c>
      <c r="E430" s="472">
        <v>218</v>
      </c>
      <c r="F430" s="472" t="s">
        <v>391</v>
      </c>
      <c r="G430" s="473">
        <v>0</v>
      </c>
      <c r="H430" s="473"/>
      <c r="I430" s="473"/>
      <c r="J430" s="473"/>
      <c r="K430" s="473"/>
      <c r="L430" s="473"/>
      <c r="M430" s="473"/>
      <c r="N430" s="473"/>
      <c r="O430" s="473"/>
      <c r="P430" s="473"/>
      <c r="Q430" s="473">
        <f t="shared" si="13"/>
        <v>0</v>
      </c>
      <c r="R430" s="472"/>
    </row>
    <row r="431" spans="1:18" ht="14.45" customHeight="1" x14ac:dyDescent="0.25">
      <c r="A431" s="472">
        <v>801</v>
      </c>
      <c r="B431" s="472" t="str">
        <f t="shared" si="12"/>
        <v>2</v>
      </c>
      <c r="C431" s="472">
        <v>221</v>
      </c>
      <c r="D431" s="472" t="s">
        <v>1834</v>
      </c>
      <c r="E431" s="472">
        <v>221</v>
      </c>
      <c r="F431" s="472" t="s">
        <v>393</v>
      </c>
      <c r="G431" s="473">
        <v>100000</v>
      </c>
      <c r="H431" s="473"/>
      <c r="I431" s="473"/>
      <c r="J431" s="473"/>
      <c r="K431" s="473"/>
      <c r="L431" s="473"/>
      <c r="M431" s="473"/>
      <c r="N431" s="473"/>
      <c r="O431" s="473"/>
      <c r="P431" s="473"/>
      <c r="Q431" s="473">
        <f t="shared" si="13"/>
        <v>100000</v>
      </c>
      <c r="R431" s="472"/>
    </row>
    <row r="432" spans="1:18" ht="14.45" customHeight="1" x14ac:dyDescent="0.25">
      <c r="A432" s="472">
        <v>833</v>
      </c>
      <c r="B432" s="472" t="str">
        <f t="shared" si="12"/>
        <v>2</v>
      </c>
      <c r="C432" s="472">
        <v>261</v>
      </c>
      <c r="D432" s="472" t="s">
        <v>1834</v>
      </c>
      <c r="E432" s="472">
        <v>261</v>
      </c>
      <c r="F432" s="472" t="s">
        <v>425</v>
      </c>
      <c r="G432" s="473">
        <v>60000</v>
      </c>
      <c r="H432" s="473"/>
      <c r="I432" s="473"/>
      <c r="J432" s="473"/>
      <c r="K432" s="473"/>
      <c r="L432" s="473"/>
      <c r="M432" s="473"/>
      <c r="N432" s="473"/>
      <c r="O432" s="473"/>
      <c r="P432" s="473"/>
      <c r="Q432" s="473">
        <f t="shared" si="13"/>
        <v>60000</v>
      </c>
      <c r="R432" s="472"/>
    </row>
    <row r="433" spans="1:18" ht="14.45" customHeight="1" x14ac:dyDescent="0.25">
      <c r="A433" s="472">
        <v>836</v>
      </c>
      <c r="B433" s="472" t="str">
        <f t="shared" si="12"/>
        <v>2</v>
      </c>
      <c r="C433" s="472">
        <v>271</v>
      </c>
      <c r="D433" s="472" t="s">
        <v>1834</v>
      </c>
      <c r="E433" s="472">
        <v>271</v>
      </c>
      <c r="F433" s="472" t="s">
        <v>428</v>
      </c>
      <c r="G433" s="473">
        <v>0</v>
      </c>
      <c r="H433" s="473"/>
      <c r="I433" s="473"/>
      <c r="J433" s="473"/>
      <c r="K433" s="473"/>
      <c r="L433" s="473"/>
      <c r="M433" s="473"/>
      <c r="N433" s="473"/>
      <c r="O433" s="473"/>
      <c r="P433" s="473"/>
      <c r="Q433" s="473">
        <f t="shared" si="13"/>
        <v>0</v>
      </c>
      <c r="R433" s="472"/>
    </row>
    <row r="434" spans="1:18" ht="14.45" customHeight="1" x14ac:dyDescent="0.25">
      <c r="A434" s="472">
        <v>847</v>
      </c>
      <c r="B434" s="472" t="str">
        <f t="shared" si="12"/>
        <v>2</v>
      </c>
      <c r="C434" s="472">
        <v>292</v>
      </c>
      <c r="D434" s="472" t="s">
        <v>1834</v>
      </c>
      <c r="E434" s="472">
        <v>292</v>
      </c>
      <c r="F434" s="472" t="s">
        <v>439</v>
      </c>
      <c r="G434" s="473">
        <v>0</v>
      </c>
      <c r="H434" s="473"/>
      <c r="I434" s="473"/>
      <c r="J434" s="473"/>
      <c r="K434" s="473"/>
      <c r="L434" s="473"/>
      <c r="M434" s="473"/>
      <c r="N434" s="473"/>
      <c r="O434" s="473"/>
      <c r="P434" s="473"/>
      <c r="Q434" s="473">
        <f t="shared" si="13"/>
        <v>0</v>
      </c>
      <c r="R434" s="472"/>
    </row>
    <row r="435" spans="1:18" ht="14.45" customHeight="1" x14ac:dyDescent="0.25">
      <c r="A435" s="472">
        <v>849</v>
      </c>
      <c r="B435" s="472" t="str">
        <f t="shared" si="12"/>
        <v>2</v>
      </c>
      <c r="C435" s="472">
        <v>294</v>
      </c>
      <c r="D435" s="472" t="s">
        <v>1834</v>
      </c>
      <c r="E435" s="472">
        <v>294</v>
      </c>
      <c r="F435" s="472" t="s">
        <v>441</v>
      </c>
      <c r="G435" s="473">
        <v>2000</v>
      </c>
      <c r="H435" s="473"/>
      <c r="I435" s="473"/>
      <c r="J435" s="473"/>
      <c r="K435" s="473"/>
      <c r="L435" s="473"/>
      <c r="M435" s="473"/>
      <c r="N435" s="473"/>
      <c r="O435" s="473"/>
      <c r="P435" s="473"/>
      <c r="Q435" s="473">
        <f t="shared" si="13"/>
        <v>2000</v>
      </c>
      <c r="R435" s="472"/>
    </row>
    <row r="436" spans="1:18" ht="14.45" customHeight="1" x14ac:dyDescent="0.25">
      <c r="A436" s="472">
        <v>861</v>
      </c>
      <c r="B436" s="472" t="str">
        <f t="shared" si="12"/>
        <v>3</v>
      </c>
      <c r="C436" s="472">
        <v>315</v>
      </c>
      <c r="D436" s="472" t="s">
        <v>1834</v>
      </c>
      <c r="E436" s="472">
        <v>315</v>
      </c>
      <c r="F436" s="472" t="s">
        <v>452</v>
      </c>
      <c r="G436" s="473">
        <v>12000</v>
      </c>
      <c r="H436" s="473"/>
      <c r="I436" s="473"/>
      <c r="J436" s="473"/>
      <c r="K436" s="473"/>
      <c r="L436" s="473"/>
      <c r="M436" s="473"/>
      <c r="N436" s="473"/>
      <c r="O436" s="473"/>
      <c r="P436" s="473"/>
      <c r="Q436" s="473">
        <f t="shared" si="13"/>
        <v>12000</v>
      </c>
      <c r="R436" s="472"/>
    </row>
    <row r="437" spans="1:18" ht="14.45" customHeight="1" x14ac:dyDescent="0.25">
      <c r="A437" s="472">
        <v>907</v>
      </c>
      <c r="B437" s="472" t="str">
        <f t="shared" si="12"/>
        <v>3</v>
      </c>
      <c r="C437" s="472">
        <v>361</v>
      </c>
      <c r="D437" s="472" t="s">
        <v>1834</v>
      </c>
      <c r="E437" s="472">
        <v>361</v>
      </c>
      <c r="F437" s="472" t="s">
        <v>498</v>
      </c>
      <c r="G437" s="473">
        <v>0</v>
      </c>
      <c r="H437" s="473"/>
      <c r="I437" s="473"/>
      <c r="J437" s="473"/>
      <c r="K437" s="473"/>
      <c r="L437" s="473"/>
      <c r="M437" s="473"/>
      <c r="N437" s="473"/>
      <c r="O437" s="473"/>
      <c r="P437" s="473"/>
      <c r="Q437" s="473">
        <f t="shared" si="13"/>
        <v>0</v>
      </c>
      <c r="R437" s="472"/>
    </row>
    <row r="438" spans="1:18" ht="14.45" customHeight="1" x14ac:dyDescent="0.25">
      <c r="A438" s="472">
        <v>912</v>
      </c>
      <c r="B438" s="472" t="str">
        <f t="shared" si="12"/>
        <v>3</v>
      </c>
      <c r="C438" s="472">
        <v>366</v>
      </c>
      <c r="D438" s="472" t="s">
        <v>1834</v>
      </c>
      <c r="E438" s="472">
        <v>366</v>
      </c>
      <c r="F438" s="472" t="s">
        <v>503</v>
      </c>
      <c r="G438" s="473">
        <v>0</v>
      </c>
      <c r="H438" s="473"/>
      <c r="I438" s="473"/>
      <c r="J438" s="473"/>
      <c r="K438" s="473"/>
      <c r="L438" s="473"/>
      <c r="M438" s="473"/>
      <c r="N438" s="473"/>
      <c r="O438" s="473"/>
      <c r="P438" s="473"/>
      <c r="Q438" s="473">
        <f t="shared" si="13"/>
        <v>0</v>
      </c>
      <c r="R438" s="472"/>
    </row>
    <row r="439" spans="1:18" ht="14.45" customHeight="1" x14ac:dyDescent="0.25">
      <c r="A439" s="472">
        <v>915</v>
      </c>
      <c r="B439" s="472" t="str">
        <f t="shared" si="12"/>
        <v>3</v>
      </c>
      <c r="C439" s="472">
        <v>371</v>
      </c>
      <c r="D439" s="472" t="s">
        <v>1834</v>
      </c>
      <c r="E439" s="472">
        <v>371</v>
      </c>
      <c r="F439" s="472" t="s">
        <v>506</v>
      </c>
      <c r="G439" s="473">
        <v>30000</v>
      </c>
      <c r="H439" s="473"/>
      <c r="I439" s="473"/>
      <c r="J439" s="473"/>
      <c r="K439" s="473"/>
      <c r="L439" s="473"/>
      <c r="M439" s="473"/>
      <c r="N439" s="473"/>
      <c r="O439" s="473"/>
      <c r="P439" s="473"/>
      <c r="Q439" s="473">
        <f t="shared" si="13"/>
        <v>30000</v>
      </c>
      <c r="R439" s="472"/>
    </row>
    <row r="440" spans="1:18" ht="14.45" customHeight="1" x14ac:dyDescent="0.25">
      <c r="A440" s="472">
        <v>916</v>
      </c>
      <c r="B440" s="472" t="str">
        <f t="shared" si="12"/>
        <v>3</v>
      </c>
      <c r="C440" s="472">
        <v>372</v>
      </c>
      <c r="D440" s="472" t="s">
        <v>1834</v>
      </c>
      <c r="E440" s="472">
        <v>372</v>
      </c>
      <c r="F440" s="472" t="s">
        <v>507</v>
      </c>
      <c r="G440" s="473">
        <v>24000</v>
      </c>
      <c r="H440" s="473"/>
      <c r="I440" s="473"/>
      <c r="J440" s="473"/>
      <c r="K440" s="473"/>
      <c r="L440" s="473"/>
      <c r="M440" s="473"/>
      <c r="N440" s="473"/>
      <c r="O440" s="473"/>
      <c r="P440" s="473"/>
      <c r="Q440" s="473">
        <f t="shared" si="13"/>
        <v>24000</v>
      </c>
      <c r="R440" s="472"/>
    </row>
    <row r="441" spans="1:18" ht="14.45" customHeight="1" x14ac:dyDescent="0.25">
      <c r="A441" s="472">
        <v>919</v>
      </c>
      <c r="B441" s="472" t="str">
        <f t="shared" si="12"/>
        <v>3</v>
      </c>
      <c r="C441" s="472">
        <v>375</v>
      </c>
      <c r="D441" s="472" t="s">
        <v>1834</v>
      </c>
      <c r="E441" s="472">
        <v>375</v>
      </c>
      <c r="F441" s="472" t="s">
        <v>510</v>
      </c>
      <c r="G441" s="473">
        <v>121400</v>
      </c>
      <c r="H441" s="473"/>
      <c r="I441" s="473"/>
      <c r="J441" s="473"/>
      <c r="K441" s="473"/>
      <c r="L441" s="473"/>
      <c r="M441" s="473"/>
      <c r="N441" s="473"/>
      <c r="O441" s="473"/>
      <c r="P441" s="473"/>
      <c r="Q441" s="473">
        <f t="shared" si="13"/>
        <v>121400</v>
      </c>
      <c r="R441" s="472"/>
    </row>
    <row r="442" spans="1:18" ht="14.45" customHeight="1" x14ac:dyDescent="0.25">
      <c r="A442" s="472">
        <v>920</v>
      </c>
      <c r="B442" s="472" t="str">
        <f t="shared" si="12"/>
        <v>3</v>
      </c>
      <c r="C442" s="472">
        <v>376</v>
      </c>
      <c r="D442" s="472" t="s">
        <v>1834</v>
      </c>
      <c r="E442" s="472">
        <v>376</v>
      </c>
      <c r="F442" s="472" t="s">
        <v>511</v>
      </c>
      <c r="G442" s="473">
        <v>20000</v>
      </c>
      <c r="H442" s="473"/>
      <c r="I442" s="473"/>
      <c r="J442" s="473"/>
      <c r="K442" s="473"/>
      <c r="L442" s="473"/>
      <c r="M442" s="473"/>
      <c r="N442" s="473"/>
      <c r="O442" s="473"/>
      <c r="P442" s="473"/>
      <c r="Q442" s="473">
        <f t="shared" si="13"/>
        <v>20000</v>
      </c>
      <c r="R442" s="472"/>
    </row>
    <row r="443" spans="1:18" ht="14.45" customHeight="1" x14ac:dyDescent="0.25">
      <c r="A443" s="472">
        <v>925</v>
      </c>
      <c r="B443" s="472" t="str">
        <f t="shared" si="12"/>
        <v>3</v>
      </c>
      <c r="C443" s="472">
        <v>381</v>
      </c>
      <c r="D443" s="472" t="s">
        <v>1834</v>
      </c>
      <c r="E443" s="472">
        <v>381</v>
      </c>
      <c r="F443" s="472" t="s">
        <v>516</v>
      </c>
      <c r="G443" s="473">
        <v>80000</v>
      </c>
      <c r="H443" s="473"/>
      <c r="I443" s="473"/>
      <c r="J443" s="473"/>
      <c r="K443" s="473"/>
      <c r="L443" s="473"/>
      <c r="M443" s="473"/>
      <c r="N443" s="473"/>
      <c r="O443" s="473"/>
      <c r="P443" s="473"/>
      <c r="Q443" s="473">
        <f t="shared" si="13"/>
        <v>80000</v>
      </c>
      <c r="R443" s="472"/>
    </row>
    <row r="444" spans="1:18" ht="14.45" customHeight="1" x14ac:dyDescent="0.25">
      <c r="A444" s="472">
        <v>926</v>
      </c>
      <c r="B444" s="472" t="str">
        <f t="shared" si="12"/>
        <v>3</v>
      </c>
      <c r="C444" s="472">
        <v>382</v>
      </c>
      <c r="D444" s="472" t="s">
        <v>1834</v>
      </c>
      <c r="E444" s="472">
        <v>382</v>
      </c>
      <c r="F444" s="472" t="s">
        <v>517</v>
      </c>
      <c r="G444" s="473">
        <v>80000</v>
      </c>
      <c r="H444" s="473"/>
      <c r="I444" s="473"/>
      <c r="J444" s="473"/>
      <c r="K444" s="473"/>
      <c r="L444" s="473"/>
      <c r="M444" s="473"/>
      <c r="N444" s="473"/>
      <c r="O444" s="473"/>
      <c r="P444" s="473"/>
      <c r="Q444" s="473">
        <f t="shared" si="13"/>
        <v>80000</v>
      </c>
      <c r="R444" s="472"/>
    </row>
    <row r="445" spans="1:18" ht="14.45" customHeight="1" x14ac:dyDescent="0.25">
      <c r="A445" s="472">
        <v>927</v>
      </c>
      <c r="B445" s="472" t="str">
        <f t="shared" si="12"/>
        <v>3</v>
      </c>
      <c r="C445" s="472">
        <v>383</v>
      </c>
      <c r="D445" s="472" t="s">
        <v>1834</v>
      </c>
      <c r="E445" s="472">
        <v>383</v>
      </c>
      <c r="F445" s="472" t="s">
        <v>518</v>
      </c>
      <c r="G445" s="473">
        <v>4000</v>
      </c>
      <c r="H445" s="473"/>
      <c r="I445" s="473"/>
      <c r="J445" s="473"/>
      <c r="K445" s="473"/>
      <c r="L445" s="473"/>
      <c r="M445" s="473"/>
      <c r="N445" s="473"/>
      <c r="O445" s="473"/>
      <c r="P445" s="473"/>
      <c r="Q445" s="473">
        <f t="shared" si="13"/>
        <v>4000</v>
      </c>
      <c r="R445" s="472"/>
    </row>
    <row r="446" spans="1:18" ht="14.45" customHeight="1" x14ac:dyDescent="0.25">
      <c r="A446" s="472">
        <v>929</v>
      </c>
      <c r="B446" s="472" t="str">
        <f t="shared" si="12"/>
        <v>3</v>
      </c>
      <c r="C446" s="472">
        <v>385</v>
      </c>
      <c r="D446" s="472" t="s">
        <v>1834</v>
      </c>
      <c r="E446" s="472">
        <v>385</v>
      </c>
      <c r="F446" s="472" t="s">
        <v>520</v>
      </c>
      <c r="G446" s="473">
        <v>0</v>
      </c>
      <c r="H446" s="473"/>
      <c r="I446" s="473"/>
      <c r="J446" s="473"/>
      <c r="K446" s="473"/>
      <c r="L446" s="473"/>
      <c r="M446" s="473"/>
      <c r="N446" s="473"/>
      <c r="O446" s="473"/>
      <c r="P446" s="473"/>
      <c r="Q446" s="473">
        <f t="shared" si="13"/>
        <v>0</v>
      </c>
      <c r="R446" s="472"/>
    </row>
    <row r="447" spans="1:18" ht="14.45" customHeight="1" x14ac:dyDescent="0.25">
      <c r="A447" s="472">
        <v>968</v>
      </c>
      <c r="B447" s="472" t="str">
        <f t="shared" si="12"/>
        <v>4</v>
      </c>
      <c r="C447" s="472">
        <v>441</v>
      </c>
      <c r="D447" s="472" t="s">
        <v>1834</v>
      </c>
      <c r="E447" s="472">
        <v>441</v>
      </c>
      <c r="F447" s="513" t="s">
        <v>556</v>
      </c>
      <c r="G447" s="473">
        <v>0</v>
      </c>
      <c r="H447" s="473"/>
      <c r="I447" s="473"/>
      <c r="J447" s="473"/>
      <c r="K447" s="473"/>
      <c r="L447" s="473"/>
      <c r="M447" s="473"/>
      <c r="N447" s="473"/>
      <c r="O447" s="473"/>
      <c r="P447" s="473"/>
      <c r="Q447" s="473">
        <f t="shared" si="13"/>
        <v>0</v>
      </c>
      <c r="R447" s="472"/>
    </row>
    <row r="448" spans="1:18" ht="14.45" customHeight="1" x14ac:dyDescent="0.25">
      <c r="A448" s="472">
        <v>969</v>
      </c>
      <c r="B448" s="472" t="str">
        <f t="shared" si="12"/>
        <v>4</v>
      </c>
      <c r="C448" s="472">
        <v>442</v>
      </c>
      <c r="D448" s="472" t="s">
        <v>1834</v>
      </c>
      <c r="E448" s="472">
        <v>442</v>
      </c>
      <c r="F448" s="472" t="s">
        <v>557</v>
      </c>
      <c r="G448" s="473">
        <v>120000</v>
      </c>
      <c r="H448" s="473"/>
      <c r="I448" s="473"/>
      <c r="J448" s="473"/>
      <c r="K448" s="473"/>
      <c r="L448" s="473"/>
      <c r="M448" s="473"/>
      <c r="N448" s="473"/>
      <c r="O448" s="473"/>
      <c r="P448" s="473"/>
      <c r="Q448" s="473">
        <f t="shared" si="13"/>
        <v>120000</v>
      </c>
      <c r="R448" s="472"/>
    </row>
    <row r="449" spans="1:18" ht="14.45" customHeight="1" x14ac:dyDescent="0.25">
      <c r="A449" s="472">
        <v>972</v>
      </c>
      <c r="B449" s="472" t="str">
        <f t="shared" si="12"/>
        <v>4</v>
      </c>
      <c r="C449" s="472">
        <v>445</v>
      </c>
      <c r="D449" s="472" t="s">
        <v>1834</v>
      </c>
      <c r="E449" s="472">
        <v>445</v>
      </c>
      <c r="F449" s="472" t="s">
        <v>560</v>
      </c>
      <c r="G449" s="473">
        <v>40000</v>
      </c>
      <c r="H449" s="473"/>
      <c r="I449" s="473"/>
      <c r="J449" s="473"/>
      <c r="K449" s="473"/>
      <c r="L449" s="473"/>
      <c r="M449" s="473"/>
      <c r="N449" s="473"/>
      <c r="O449" s="473"/>
      <c r="P449" s="473"/>
      <c r="Q449" s="473">
        <f t="shared" si="13"/>
        <v>40000</v>
      </c>
      <c r="R449" s="472"/>
    </row>
    <row r="450" spans="1:18" ht="14.45" customHeight="1" x14ac:dyDescent="0.25">
      <c r="A450" s="472">
        <v>975</v>
      </c>
      <c r="B450" s="472" t="str">
        <f t="shared" si="12"/>
        <v>4</v>
      </c>
      <c r="C450" s="472">
        <v>448</v>
      </c>
      <c r="D450" s="472" t="s">
        <v>1834</v>
      </c>
      <c r="E450" s="472">
        <v>448</v>
      </c>
      <c r="F450" s="472" t="s">
        <v>563</v>
      </c>
      <c r="G450" s="473">
        <v>150000</v>
      </c>
      <c r="H450" s="473"/>
      <c r="I450" s="473"/>
      <c r="J450" s="473"/>
      <c r="K450" s="473"/>
      <c r="L450" s="473"/>
      <c r="M450" s="473"/>
      <c r="N450" s="473"/>
      <c r="O450" s="473"/>
      <c r="P450" s="473"/>
      <c r="Q450" s="473">
        <f t="shared" si="13"/>
        <v>150000</v>
      </c>
      <c r="R450" s="472"/>
    </row>
    <row r="451" spans="1:18" ht="14.45" customHeight="1" x14ac:dyDescent="0.25">
      <c r="A451" s="472">
        <v>1001</v>
      </c>
      <c r="B451" s="472" t="str">
        <f t="shared" si="12"/>
        <v>5</v>
      </c>
      <c r="C451" s="472">
        <v>511</v>
      </c>
      <c r="D451" s="472" t="s">
        <v>1834</v>
      </c>
      <c r="E451" s="472">
        <v>511</v>
      </c>
      <c r="F451" s="472" t="s">
        <v>588</v>
      </c>
      <c r="G451" s="473">
        <v>20000</v>
      </c>
      <c r="H451" s="473"/>
      <c r="I451" s="473"/>
      <c r="J451" s="473"/>
      <c r="K451" s="473"/>
      <c r="L451" s="473"/>
      <c r="M451" s="473"/>
      <c r="N451" s="473"/>
      <c r="O451" s="473"/>
      <c r="P451" s="473"/>
      <c r="Q451" s="473">
        <f t="shared" si="13"/>
        <v>20000</v>
      </c>
      <c r="R451" s="472"/>
    </row>
    <row r="452" spans="1:18" ht="14.45" customHeight="1" x14ac:dyDescent="0.25">
      <c r="A452" s="472">
        <v>1005</v>
      </c>
      <c r="B452" s="472" t="str">
        <f t="shared" si="12"/>
        <v>5</v>
      </c>
      <c r="C452" s="472">
        <v>515</v>
      </c>
      <c r="D452" s="472" t="s">
        <v>1834</v>
      </c>
      <c r="E452" s="472">
        <v>515</v>
      </c>
      <c r="F452" s="472" t="s">
        <v>592</v>
      </c>
      <c r="G452" s="473">
        <v>20000</v>
      </c>
      <c r="H452" s="473"/>
      <c r="I452" s="473"/>
      <c r="J452" s="473"/>
      <c r="K452" s="473"/>
      <c r="L452" s="473"/>
      <c r="M452" s="473"/>
      <c r="N452" s="473"/>
      <c r="O452" s="473"/>
      <c r="P452" s="473"/>
      <c r="Q452" s="473">
        <f t="shared" si="13"/>
        <v>20000</v>
      </c>
      <c r="R452" s="472"/>
    </row>
    <row r="453" spans="1:18" ht="14.45" customHeight="1" x14ac:dyDescent="0.25">
      <c r="A453" s="472">
        <v>1061</v>
      </c>
      <c r="B453" s="472" t="str">
        <f t="shared" si="12"/>
        <v>1</v>
      </c>
      <c r="C453" s="472">
        <v>111</v>
      </c>
      <c r="D453" s="472" t="s">
        <v>1833</v>
      </c>
      <c r="E453" s="472">
        <v>111</v>
      </c>
      <c r="F453" s="472" t="s">
        <v>347</v>
      </c>
      <c r="G453" s="473"/>
      <c r="H453" s="473"/>
      <c r="I453" s="473"/>
      <c r="J453" s="473"/>
      <c r="K453" s="473"/>
      <c r="L453" s="473"/>
      <c r="M453" s="473"/>
      <c r="N453" s="473"/>
      <c r="O453" s="473"/>
      <c r="P453" s="473"/>
      <c r="Q453" s="473">
        <f t="shared" si="13"/>
        <v>0</v>
      </c>
      <c r="R453" s="472"/>
    </row>
    <row r="454" spans="1:18" ht="14.45" customHeight="1" x14ac:dyDescent="0.25">
      <c r="A454" s="472">
        <v>1063</v>
      </c>
      <c r="B454" s="472" t="str">
        <f t="shared" ref="B454:B517" si="14">MID(C454,1,1)</f>
        <v>1</v>
      </c>
      <c r="C454" s="472">
        <v>132</v>
      </c>
      <c r="D454" s="472" t="s">
        <v>1833</v>
      </c>
      <c r="E454" s="472">
        <v>132</v>
      </c>
      <c r="F454" s="472" t="s">
        <v>358</v>
      </c>
      <c r="G454" s="473"/>
      <c r="H454" s="473"/>
      <c r="I454" s="473"/>
      <c r="J454" s="473"/>
      <c r="K454" s="473"/>
      <c r="L454" s="473"/>
      <c r="M454" s="473"/>
      <c r="N454" s="473"/>
      <c r="O454" s="473"/>
      <c r="P454" s="473"/>
      <c r="Q454" s="473">
        <f t="shared" ref="Q454:Q517" si="15">SUM(G454:P454)</f>
        <v>0</v>
      </c>
      <c r="R454" s="472"/>
    </row>
    <row r="455" spans="1:18" ht="14.45" customHeight="1" x14ac:dyDescent="0.25">
      <c r="A455" s="472">
        <v>1066</v>
      </c>
      <c r="B455" s="472" t="str">
        <f t="shared" si="14"/>
        <v>2</v>
      </c>
      <c r="C455" s="472">
        <v>211</v>
      </c>
      <c r="D455" s="472" t="s">
        <v>1833</v>
      </c>
      <c r="E455" s="472">
        <v>211</v>
      </c>
      <c r="F455" s="472" t="s">
        <v>384</v>
      </c>
      <c r="G455" s="473">
        <v>3000</v>
      </c>
      <c r="H455" s="473"/>
      <c r="I455" s="473"/>
      <c r="J455" s="473"/>
      <c r="K455" s="473"/>
      <c r="L455" s="473"/>
      <c r="M455" s="473"/>
      <c r="N455" s="473"/>
      <c r="O455" s="473"/>
      <c r="P455" s="473"/>
      <c r="Q455" s="473">
        <f t="shared" si="15"/>
        <v>3000</v>
      </c>
      <c r="R455" s="472"/>
    </row>
    <row r="456" spans="1:18" ht="14.45" customHeight="1" x14ac:dyDescent="0.25">
      <c r="A456" s="472">
        <v>1068</v>
      </c>
      <c r="B456" s="472" t="str">
        <f t="shared" si="14"/>
        <v>2</v>
      </c>
      <c r="C456" s="472">
        <v>221</v>
      </c>
      <c r="D456" s="472" t="s">
        <v>1833</v>
      </c>
      <c r="E456" s="472">
        <v>221</v>
      </c>
      <c r="F456" s="472" t="s">
        <v>393</v>
      </c>
      <c r="G456" s="473">
        <v>15000</v>
      </c>
      <c r="H456" s="473"/>
      <c r="I456" s="473"/>
      <c r="J456" s="473"/>
      <c r="K456" s="473"/>
      <c r="L456" s="473"/>
      <c r="M456" s="473"/>
      <c r="N456" s="473"/>
      <c r="O456" s="473"/>
      <c r="P456" s="473"/>
      <c r="Q456" s="473">
        <f t="shared" si="15"/>
        <v>15000</v>
      </c>
      <c r="R456" s="472"/>
    </row>
    <row r="457" spans="1:18" ht="14.45" customHeight="1" x14ac:dyDescent="0.25">
      <c r="A457" s="472">
        <v>1070</v>
      </c>
      <c r="B457" s="472" t="str">
        <f t="shared" si="14"/>
        <v>2</v>
      </c>
      <c r="C457" s="472">
        <v>261</v>
      </c>
      <c r="D457" s="472" t="s">
        <v>1833</v>
      </c>
      <c r="E457" s="472">
        <v>261</v>
      </c>
      <c r="F457" s="472" t="s">
        <v>425</v>
      </c>
      <c r="G457" s="473">
        <v>54000</v>
      </c>
      <c r="H457" s="473"/>
      <c r="I457" s="473"/>
      <c r="J457" s="473"/>
      <c r="K457" s="473"/>
      <c r="L457" s="473"/>
      <c r="M457" s="473"/>
      <c r="N457" s="473"/>
      <c r="O457" s="473"/>
      <c r="P457" s="473"/>
      <c r="Q457" s="473">
        <f t="shared" si="15"/>
        <v>54000</v>
      </c>
      <c r="R457" s="472"/>
    </row>
    <row r="458" spans="1:18" ht="14.45" customHeight="1" x14ac:dyDescent="0.25">
      <c r="A458" s="472">
        <v>1072</v>
      </c>
      <c r="B458" s="472" t="str">
        <f t="shared" si="14"/>
        <v>2</v>
      </c>
      <c r="C458" s="472">
        <v>271</v>
      </c>
      <c r="D458" s="472" t="s">
        <v>1833</v>
      </c>
      <c r="E458" s="472">
        <v>271</v>
      </c>
      <c r="F458" s="472" t="s">
        <v>428</v>
      </c>
      <c r="G458" s="473">
        <v>9000</v>
      </c>
      <c r="H458" s="473"/>
      <c r="I458" s="473"/>
      <c r="J458" s="473"/>
      <c r="K458" s="473"/>
      <c r="L458" s="473"/>
      <c r="M458" s="473"/>
      <c r="N458" s="473"/>
      <c r="O458" s="473"/>
      <c r="P458" s="473"/>
      <c r="Q458" s="473">
        <f t="shared" si="15"/>
        <v>9000</v>
      </c>
      <c r="R458" s="472"/>
    </row>
    <row r="459" spans="1:18" ht="14.45" customHeight="1" x14ac:dyDescent="0.25">
      <c r="A459" s="472">
        <v>1075</v>
      </c>
      <c r="B459" s="472" t="str">
        <f t="shared" si="14"/>
        <v>3</v>
      </c>
      <c r="C459" s="472">
        <v>361</v>
      </c>
      <c r="D459" s="472" t="s">
        <v>1833</v>
      </c>
      <c r="E459" s="472">
        <v>361</v>
      </c>
      <c r="F459" s="472" t="s">
        <v>498</v>
      </c>
      <c r="G459" s="473">
        <v>12000</v>
      </c>
      <c r="H459" s="473"/>
      <c r="I459" s="473"/>
      <c r="J459" s="473"/>
      <c r="K459" s="473"/>
      <c r="L459" s="473"/>
      <c r="M459" s="473"/>
      <c r="N459" s="473"/>
      <c r="O459" s="473"/>
      <c r="P459" s="473"/>
      <c r="Q459" s="473">
        <f t="shared" si="15"/>
        <v>12000</v>
      </c>
      <c r="R459" s="472"/>
    </row>
    <row r="460" spans="1:18" ht="14.45" customHeight="1" x14ac:dyDescent="0.25">
      <c r="A460" s="472">
        <v>1077</v>
      </c>
      <c r="B460" s="472" t="str">
        <f t="shared" si="14"/>
        <v>3</v>
      </c>
      <c r="C460" s="472">
        <v>372</v>
      </c>
      <c r="D460" s="472" t="s">
        <v>1833</v>
      </c>
      <c r="E460" s="472">
        <v>372</v>
      </c>
      <c r="F460" s="472" t="s">
        <v>507</v>
      </c>
      <c r="G460" s="473">
        <v>6000</v>
      </c>
      <c r="H460" s="473"/>
      <c r="I460" s="473"/>
      <c r="J460" s="473"/>
      <c r="K460" s="473"/>
      <c r="L460" s="473"/>
      <c r="M460" s="473"/>
      <c r="N460" s="473"/>
      <c r="O460" s="473"/>
      <c r="P460" s="473"/>
      <c r="Q460" s="473">
        <f t="shared" si="15"/>
        <v>6000</v>
      </c>
      <c r="R460" s="472"/>
    </row>
    <row r="461" spans="1:18" ht="14.45" customHeight="1" x14ac:dyDescent="0.25">
      <c r="A461" s="472">
        <v>1078</v>
      </c>
      <c r="B461" s="472" t="str">
        <f t="shared" si="14"/>
        <v>3</v>
      </c>
      <c r="C461" s="472">
        <v>375</v>
      </c>
      <c r="D461" s="472" t="s">
        <v>1833</v>
      </c>
      <c r="E461" s="472">
        <v>375</v>
      </c>
      <c r="F461" s="472" t="s">
        <v>510</v>
      </c>
      <c r="G461" s="473">
        <v>36000</v>
      </c>
      <c r="H461" s="473"/>
      <c r="I461" s="473"/>
      <c r="J461" s="473"/>
      <c r="K461" s="473"/>
      <c r="L461" s="473"/>
      <c r="M461" s="473"/>
      <c r="N461" s="473"/>
      <c r="O461" s="473"/>
      <c r="P461" s="473"/>
      <c r="Q461" s="473">
        <f t="shared" si="15"/>
        <v>36000</v>
      </c>
      <c r="R461" s="472"/>
    </row>
    <row r="462" spans="1:18" ht="14.45" customHeight="1" x14ac:dyDescent="0.25">
      <c r="A462" s="472">
        <v>1081</v>
      </c>
      <c r="B462" s="472" t="str">
        <f t="shared" si="14"/>
        <v>4</v>
      </c>
      <c r="C462" s="472">
        <v>441</v>
      </c>
      <c r="D462" s="472" t="s">
        <v>1833</v>
      </c>
      <c r="E462" s="472">
        <v>441</v>
      </c>
      <c r="F462" s="472" t="s">
        <v>556</v>
      </c>
      <c r="G462" s="473">
        <v>0</v>
      </c>
      <c r="H462" s="473"/>
      <c r="I462" s="473"/>
      <c r="J462" s="473"/>
      <c r="K462" s="473"/>
      <c r="L462" s="473"/>
      <c r="M462" s="473"/>
      <c r="N462" s="473"/>
      <c r="O462" s="473"/>
      <c r="P462" s="473"/>
      <c r="Q462" s="473">
        <f t="shared" si="15"/>
        <v>0</v>
      </c>
      <c r="R462" s="472"/>
    </row>
    <row r="463" spans="1:18" ht="14.45" customHeight="1" x14ac:dyDescent="0.25">
      <c r="A463" s="472">
        <v>1082</v>
      </c>
      <c r="B463" s="472" t="str">
        <f t="shared" si="14"/>
        <v>1</v>
      </c>
      <c r="C463" s="472">
        <v>122</v>
      </c>
      <c r="D463" s="472" t="s">
        <v>1789</v>
      </c>
      <c r="E463" s="472">
        <v>122</v>
      </c>
      <c r="F463" s="472" t="s">
        <v>353</v>
      </c>
      <c r="G463" s="473"/>
      <c r="H463" s="473"/>
      <c r="I463" s="473"/>
      <c r="J463" s="473"/>
      <c r="K463" s="473"/>
      <c r="L463" s="473"/>
      <c r="M463" s="473"/>
      <c r="N463" s="473"/>
      <c r="O463" s="473"/>
      <c r="P463" s="473"/>
      <c r="Q463" s="473">
        <f t="shared" si="15"/>
        <v>0</v>
      </c>
      <c r="R463" s="472"/>
    </row>
    <row r="464" spans="1:18" ht="14.45" customHeight="1" x14ac:dyDescent="0.25">
      <c r="A464" s="472">
        <v>1083</v>
      </c>
      <c r="B464" s="472" t="str">
        <f t="shared" si="14"/>
        <v>1</v>
      </c>
      <c r="C464" s="472">
        <v>122</v>
      </c>
      <c r="D464" s="472" t="s">
        <v>1909</v>
      </c>
      <c r="E464" s="472">
        <v>122</v>
      </c>
      <c r="F464" s="472" t="s">
        <v>353</v>
      </c>
      <c r="G464" s="473"/>
      <c r="H464" s="473"/>
      <c r="I464" s="473"/>
      <c r="J464" s="473"/>
      <c r="K464" s="473"/>
      <c r="L464" s="473"/>
      <c r="M464" s="473"/>
      <c r="N464" s="473"/>
      <c r="O464" s="473"/>
      <c r="P464" s="473"/>
      <c r="Q464" s="473">
        <f t="shared" si="15"/>
        <v>0</v>
      </c>
      <c r="R464" s="472"/>
    </row>
    <row r="465" spans="1:18" ht="14.45" customHeight="1" x14ac:dyDescent="0.25">
      <c r="A465" s="472">
        <v>1084</v>
      </c>
      <c r="B465" s="472" t="str">
        <f t="shared" si="14"/>
        <v>1</v>
      </c>
      <c r="C465" s="472">
        <v>122</v>
      </c>
      <c r="D465" s="472" t="s">
        <v>1808</v>
      </c>
      <c r="E465" s="472">
        <v>122</v>
      </c>
      <c r="F465" s="472" t="s">
        <v>353</v>
      </c>
      <c r="G465" s="473"/>
      <c r="H465" s="473"/>
      <c r="I465" s="473"/>
      <c r="J465" s="473"/>
      <c r="K465" s="473"/>
      <c r="L465" s="473"/>
      <c r="M465" s="473"/>
      <c r="N465" s="473"/>
      <c r="O465" s="473"/>
      <c r="P465" s="473"/>
      <c r="Q465" s="473">
        <f t="shared" si="15"/>
        <v>0</v>
      </c>
      <c r="R465" s="472"/>
    </row>
    <row r="466" spans="1:18" ht="14.45" customHeight="1" x14ac:dyDescent="0.25">
      <c r="A466" s="472">
        <v>1085</v>
      </c>
      <c r="B466" s="472" t="str">
        <f t="shared" si="14"/>
        <v>1</v>
      </c>
      <c r="C466" s="472">
        <v>122</v>
      </c>
      <c r="D466" s="472" t="s">
        <v>1802</v>
      </c>
      <c r="E466" s="472">
        <v>122</v>
      </c>
      <c r="F466" s="472" t="s">
        <v>353</v>
      </c>
      <c r="G466" s="473"/>
      <c r="H466" s="473"/>
      <c r="I466" s="473"/>
      <c r="J466" s="473"/>
      <c r="K466" s="473"/>
      <c r="L466" s="473"/>
      <c r="M466" s="473"/>
      <c r="N466" s="473"/>
      <c r="O466" s="473"/>
      <c r="P466" s="473"/>
      <c r="Q466" s="473">
        <f t="shared" si="15"/>
        <v>0</v>
      </c>
      <c r="R466" s="472"/>
    </row>
    <row r="467" spans="1:18" ht="14.45" customHeight="1" x14ac:dyDescent="0.25">
      <c r="A467" s="472">
        <v>1086</v>
      </c>
      <c r="B467" s="472" t="str">
        <f t="shared" si="14"/>
        <v>1</v>
      </c>
      <c r="C467" s="472">
        <v>122</v>
      </c>
      <c r="D467" s="472" t="s">
        <v>1910</v>
      </c>
      <c r="E467" s="472">
        <v>122</v>
      </c>
      <c r="F467" s="472" t="s">
        <v>353</v>
      </c>
      <c r="G467" s="473"/>
      <c r="H467" s="473"/>
      <c r="I467" s="473"/>
      <c r="J467" s="473"/>
      <c r="K467" s="473"/>
      <c r="L467" s="473"/>
      <c r="M467" s="473"/>
      <c r="N467" s="473"/>
      <c r="O467" s="473"/>
      <c r="P467" s="473"/>
      <c r="Q467" s="473">
        <f t="shared" si="15"/>
        <v>0</v>
      </c>
      <c r="R467" s="472"/>
    </row>
    <row r="468" spans="1:18" ht="14.45" customHeight="1" x14ac:dyDescent="0.25">
      <c r="A468" s="472">
        <v>1087</v>
      </c>
      <c r="B468" s="472" t="str">
        <f t="shared" si="14"/>
        <v>1</v>
      </c>
      <c r="C468" s="472">
        <v>122</v>
      </c>
      <c r="D468" s="472" t="s">
        <v>1793</v>
      </c>
      <c r="E468" s="472">
        <v>122</v>
      </c>
      <c r="F468" s="472" t="s">
        <v>353</v>
      </c>
      <c r="G468" s="473"/>
      <c r="H468" s="473"/>
      <c r="I468" s="473"/>
      <c r="J468" s="473"/>
      <c r="K468" s="473"/>
      <c r="L468" s="473"/>
      <c r="M468" s="473"/>
      <c r="N468" s="473"/>
      <c r="O468" s="473"/>
      <c r="P468" s="473"/>
      <c r="Q468" s="473">
        <f t="shared" si="15"/>
        <v>0</v>
      </c>
      <c r="R468" s="472"/>
    </row>
    <row r="469" spans="1:18" ht="14.45" customHeight="1" x14ac:dyDescent="0.25">
      <c r="A469" s="472">
        <v>1088</v>
      </c>
      <c r="B469" s="472" t="str">
        <f t="shared" si="14"/>
        <v>1</v>
      </c>
      <c r="C469" s="472">
        <v>122</v>
      </c>
      <c r="D469" s="472" t="s">
        <v>1804</v>
      </c>
      <c r="E469" s="472">
        <v>122</v>
      </c>
      <c r="F469" s="472" t="s">
        <v>353</v>
      </c>
      <c r="G469" s="473"/>
      <c r="H469" s="473"/>
      <c r="I469" s="473"/>
      <c r="J469" s="473"/>
      <c r="K469" s="473"/>
      <c r="L469" s="473"/>
      <c r="M469" s="473"/>
      <c r="N469" s="473"/>
      <c r="O469" s="473"/>
      <c r="P469" s="473"/>
      <c r="Q469" s="473">
        <f t="shared" si="15"/>
        <v>0</v>
      </c>
      <c r="R469" s="472"/>
    </row>
    <row r="470" spans="1:18" ht="14.45" customHeight="1" x14ac:dyDescent="0.25">
      <c r="A470" s="472">
        <v>1089</v>
      </c>
      <c r="B470" s="472" t="str">
        <f t="shared" si="14"/>
        <v>1</v>
      </c>
      <c r="C470" s="472">
        <v>122</v>
      </c>
      <c r="D470" s="472" t="s">
        <v>1803</v>
      </c>
      <c r="E470" s="472">
        <v>122</v>
      </c>
      <c r="F470" s="472" t="s">
        <v>353</v>
      </c>
      <c r="G470" s="473"/>
      <c r="H470" s="473"/>
      <c r="I470" s="473"/>
      <c r="J470" s="473"/>
      <c r="K470" s="473"/>
      <c r="L470" s="473"/>
      <c r="M470" s="473"/>
      <c r="N470" s="473"/>
      <c r="O470" s="473"/>
      <c r="P470" s="473"/>
      <c r="Q470" s="473">
        <f t="shared" si="15"/>
        <v>0</v>
      </c>
      <c r="R470" s="472"/>
    </row>
    <row r="471" spans="1:18" ht="14.45" customHeight="1" x14ac:dyDescent="0.25">
      <c r="A471" s="472">
        <v>1090</v>
      </c>
      <c r="B471" s="472" t="str">
        <f t="shared" si="14"/>
        <v>1</v>
      </c>
      <c r="C471" s="472">
        <v>122</v>
      </c>
      <c r="D471" s="472" t="s">
        <v>1911</v>
      </c>
      <c r="E471" s="472">
        <v>122</v>
      </c>
      <c r="F471" s="472" t="s">
        <v>353</v>
      </c>
      <c r="G471" s="473"/>
      <c r="H471" s="473"/>
      <c r="I471" s="473"/>
      <c r="J471" s="473"/>
      <c r="K471" s="473"/>
      <c r="L471" s="473"/>
      <c r="M471" s="473"/>
      <c r="N471" s="473"/>
      <c r="O471" s="473"/>
      <c r="P471" s="473"/>
      <c r="Q471" s="473">
        <f t="shared" si="15"/>
        <v>0</v>
      </c>
      <c r="R471" s="472"/>
    </row>
    <row r="472" spans="1:18" ht="14.45" customHeight="1" x14ac:dyDescent="0.25">
      <c r="A472" s="472">
        <v>1091</v>
      </c>
      <c r="B472" s="472" t="str">
        <f t="shared" si="14"/>
        <v>1</v>
      </c>
      <c r="C472" s="472">
        <v>122</v>
      </c>
      <c r="D472" s="472" t="s">
        <v>1912</v>
      </c>
      <c r="E472" s="472">
        <v>122</v>
      </c>
      <c r="F472" s="472" t="s">
        <v>353</v>
      </c>
      <c r="G472" s="473"/>
      <c r="H472" s="473"/>
      <c r="I472" s="473"/>
      <c r="J472" s="473"/>
      <c r="K472" s="473"/>
      <c r="L472" s="473"/>
      <c r="M472" s="473"/>
      <c r="N472" s="473"/>
      <c r="O472" s="473"/>
      <c r="P472" s="473"/>
      <c r="Q472" s="473">
        <f t="shared" si="15"/>
        <v>0</v>
      </c>
      <c r="R472" s="472"/>
    </row>
    <row r="473" spans="1:18" ht="14.45" customHeight="1" x14ac:dyDescent="0.25">
      <c r="A473" s="472">
        <v>1092</v>
      </c>
      <c r="B473" s="472" t="str">
        <f t="shared" si="14"/>
        <v>1</v>
      </c>
      <c r="C473" s="472">
        <v>122</v>
      </c>
      <c r="D473" s="472" t="s">
        <v>1913</v>
      </c>
      <c r="E473" s="472">
        <v>122</v>
      </c>
      <c r="F473" s="472" t="s">
        <v>353</v>
      </c>
      <c r="G473" s="473"/>
      <c r="H473" s="473"/>
      <c r="I473" s="473"/>
      <c r="J473" s="473"/>
      <c r="K473" s="473"/>
      <c r="L473" s="473"/>
      <c r="M473" s="473"/>
      <c r="N473" s="473"/>
      <c r="O473" s="473"/>
      <c r="P473" s="473"/>
      <c r="Q473" s="473">
        <f t="shared" si="15"/>
        <v>0</v>
      </c>
      <c r="R473" s="472"/>
    </row>
    <row r="474" spans="1:18" ht="14.45" customHeight="1" x14ac:dyDescent="0.25">
      <c r="A474" s="472">
        <v>1093</v>
      </c>
      <c r="B474" s="472" t="str">
        <f t="shared" si="14"/>
        <v>1</v>
      </c>
      <c r="C474" s="472">
        <v>122</v>
      </c>
      <c r="D474" s="472" t="s">
        <v>1914</v>
      </c>
      <c r="E474" s="472">
        <v>122</v>
      </c>
      <c r="F474" s="472" t="s">
        <v>353</v>
      </c>
      <c r="G474" s="473"/>
      <c r="H474" s="473"/>
      <c r="I474" s="473"/>
      <c r="J474" s="473"/>
      <c r="K474" s="473"/>
      <c r="L474" s="473"/>
      <c r="M474" s="473"/>
      <c r="N474" s="473"/>
      <c r="O474" s="473"/>
      <c r="P474" s="473"/>
      <c r="Q474" s="473">
        <f t="shared" si="15"/>
        <v>0</v>
      </c>
      <c r="R474" s="472"/>
    </row>
    <row r="475" spans="1:18" ht="14.45" customHeight="1" x14ac:dyDescent="0.25">
      <c r="A475" s="472">
        <v>1094</v>
      </c>
      <c r="B475" s="472" t="str">
        <f t="shared" si="14"/>
        <v>1</v>
      </c>
      <c r="C475" s="472">
        <v>122</v>
      </c>
      <c r="D475" s="472" t="s">
        <v>1796</v>
      </c>
      <c r="E475" s="472">
        <v>122</v>
      </c>
      <c r="F475" s="472" t="s">
        <v>353</v>
      </c>
      <c r="G475" s="473"/>
      <c r="H475" s="473"/>
      <c r="I475" s="473"/>
      <c r="J475" s="473"/>
      <c r="K475" s="473"/>
      <c r="L475" s="473"/>
      <c r="M475" s="473"/>
      <c r="N475" s="473"/>
      <c r="O475" s="473"/>
      <c r="P475" s="473"/>
      <c r="Q475" s="473">
        <f t="shared" si="15"/>
        <v>0</v>
      </c>
      <c r="R475" s="472"/>
    </row>
    <row r="476" spans="1:18" ht="14.45" customHeight="1" x14ac:dyDescent="0.25">
      <c r="A476" s="472">
        <v>1095</v>
      </c>
      <c r="B476" s="472" t="str">
        <f t="shared" si="14"/>
        <v>1</v>
      </c>
      <c r="C476" s="472">
        <v>122</v>
      </c>
      <c r="D476" s="472" t="s">
        <v>1794</v>
      </c>
      <c r="E476" s="472">
        <v>122</v>
      </c>
      <c r="F476" s="472" t="s">
        <v>353</v>
      </c>
      <c r="G476" s="473"/>
      <c r="H476" s="473"/>
      <c r="I476" s="473"/>
      <c r="J476" s="473"/>
      <c r="K476" s="473"/>
      <c r="L476" s="473"/>
      <c r="M476" s="473"/>
      <c r="N476" s="473"/>
      <c r="O476" s="473"/>
      <c r="P476" s="473"/>
      <c r="Q476" s="473">
        <f t="shared" si="15"/>
        <v>0</v>
      </c>
      <c r="R476" s="472"/>
    </row>
    <row r="477" spans="1:18" ht="14.45" customHeight="1" x14ac:dyDescent="0.25">
      <c r="A477" s="472">
        <v>1096</v>
      </c>
      <c r="B477" s="472" t="str">
        <f t="shared" si="14"/>
        <v>1</v>
      </c>
      <c r="C477" s="472">
        <v>122</v>
      </c>
      <c r="D477" s="472" t="s">
        <v>1805</v>
      </c>
      <c r="E477" s="472">
        <v>122</v>
      </c>
      <c r="F477" s="472" t="s">
        <v>353</v>
      </c>
      <c r="G477" s="473"/>
      <c r="H477" s="473"/>
      <c r="I477" s="473"/>
      <c r="J477" s="473"/>
      <c r="K477" s="473"/>
      <c r="L477" s="473"/>
      <c r="M477" s="473"/>
      <c r="N477" s="473"/>
      <c r="O477" s="473"/>
      <c r="P477" s="473"/>
      <c r="Q477" s="473">
        <f t="shared" si="15"/>
        <v>0</v>
      </c>
      <c r="R477" s="472"/>
    </row>
    <row r="478" spans="1:18" ht="14.45" customHeight="1" x14ac:dyDescent="0.25">
      <c r="A478" s="472">
        <v>1097</v>
      </c>
      <c r="B478" s="472" t="str">
        <f t="shared" si="14"/>
        <v>1</v>
      </c>
      <c r="C478" s="472">
        <v>122</v>
      </c>
      <c r="D478" s="472" t="s">
        <v>1309</v>
      </c>
      <c r="E478" s="472">
        <v>122</v>
      </c>
      <c r="F478" s="472" t="s">
        <v>353</v>
      </c>
      <c r="G478" s="473"/>
      <c r="H478" s="473"/>
      <c r="I478" s="473"/>
      <c r="J478" s="473"/>
      <c r="K478" s="473"/>
      <c r="L478" s="473"/>
      <c r="M478" s="473"/>
      <c r="N478" s="473"/>
      <c r="O478" s="473"/>
      <c r="P478" s="473"/>
      <c r="Q478" s="473">
        <f t="shared" si="15"/>
        <v>0</v>
      </c>
      <c r="R478" s="472"/>
    </row>
    <row r="479" spans="1:18" ht="14.45" customHeight="1" x14ac:dyDescent="0.25">
      <c r="A479" s="472">
        <v>1098</v>
      </c>
      <c r="B479" s="472" t="str">
        <f t="shared" si="14"/>
        <v>1</v>
      </c>
      <c r="C479" s="472">
        <v>132</v>
      </c>
      <c r="D479" s="472" t="s">
        <v>1789</v>
      </c>
      <c r="E479" s="472">
        <v>132</v>
      </c>
      <c r="F479" s="472" t="s">
        <v>358</v>
      </c>
      <c r="G479" s="473"/>
      <c r="H479" s="473"/>
      <c r="I479" s="473"/>
      <c r="J479" s="473"/>
      <c r="K479" s="473"/>
      <c r="L479" s="473"/>
      <c r="M479" s="473"/>
      <c r="N479" s="473"/>
      <c r="O479" s="473"/>
      <c r="P479" s="473"/>
      <c r="Q479" s="473">
        <f t="shared" si="15"/>
        <v>0</v>
      </c>
      <c r="R479" s="472"/>
    </row>
    <row r="480" spans="1:18" ht="14.45" customHeight="1" x14ac:dyDescent="0.25">
      <c r="A480" s="472">
        <v>1099</v>
      </c>
      <c r="B480" s="472" t="str">
        <f t="shared" si="14"/>
        <v>1</v>
      </c>
      <c r="C480" s="472">
        <v>132</v>
      </c>
      <c r="D480" s="472" t="s">
        <v>1909</v>
      </c>
      <c r="E480" s="472">
        <v>132</v>
      </c>
      <c r="F480" s="472" t="s">
        <v>358</v>
      </c>
      <c r="G480" s="473"/>
      <c r="H480" s="473"/>
      <c r="I480" s="473"/>
      <c r="J480" s="473"/>
      <c r="K480" s="473"/>
      <c r="L480" s="473"/>
      <c r="M480" s="473"/>
      <c r="N480" s="473"/>
      <c r="O480" s="473"/>
      <c r="P480" s="473"/>
      <c r="Q480" s="473">
        <f t="shared" si="15"/>
        <v>0</v>
      </c>
      <c r="R480" s="472"/>
    </row>
    <row r="481" spans="1:18" ht="14.45" customHeight="1" x14ac:dyDescent="0.25">
      <c r="A481" s="472">
        <v>1100</v>
      </c>
      <c r="B481" s="472" t="str">
        <f t="shared" si="14"/>
        <v>1</v>
      </c>
      <c r="C481" s="472">
        <v>132</v>
      </c>
      <c r="D481" s="472" t="s">
        <v>1808</v>
      </c>
      <c r="E481" s="472">
        <v>132</v>
      </c>
      <c r="F481" s="472" t="s">
        <v>358</v>
      </c>
      <c r="G481" s="473"/>
      <c r="H481" s="473"/>
      <c r="I481" s="473"/>
      <c r="J481" s="473"/>
      <c r="K481" s="473"/>
      <c r="L481" s="473"/>
      <c r="M481" s="473"/>
      <c r="N481" s="473"/>
      <c r="O481" s="473"/>
      <c r="P481" s="473"/>
      <c r="Q481" s="473">
        <f t="shared" si="15"/>
        <v>0</v>
      </c>
      <c r="R481" s="472"/>
    </row>
    <row r="482" spans="1:18" ht="14.45" customHeight="1" x14ac:dyDescent="0.25">
      <c r="A482" s="472">
        <v>1101</v>
      </c>
      <c r="B482" s="472" t="str">
        <f t="shared" si="14"/>
        <v>1</v>
      </c>
      <c r="C482" s="472">
        <v>132</v>
      </c>
      <c r="D482" s="472" t="s">
        <v>1802</v>
      </c>
      <c r="E482" s="472">
        <v>132</v>
      </c>
      <c r="F482" s="472" t="s">
        <v>358</v>
      </c>
      <c r="G482" s="473"/>
      <c r="H482" s="473"/>
      <c r="I482" s="473"/>
      <c r="J482" s="473"/>
      <c r="K482" s="473"/>
      <c r="L482" s="473"/>
      <c r="M482" s="473"/>
      <c r="N482" s="473"/>
      <c r="O482" s="473"/>
      <c r="P482" s="473"/>
      <c r="Q482" s="473">
        <f t="shared" si="15"/>
        <v>0</v>
      </c>
      <c r="R482" s="472"/>
    </row>
    <row r="483" spans="1:18" ht="14.45" customHeight="1" x14ac:dyDescent="0.25">
      <c r="A483" s="472">
        <v>1102</v>
      </c>
      <c r="B483" s="472" t="str">
        <f t="shared" si="14"/>
        <v>1</v>
      </c>
      <c r="C483" s="472">
        <v>132</v>
      </c>
      <c r="D483" s="472" t="s">
        <v>1910</v>
      </c>
      <c r="E483" s="472">
        <v>132</v>
      </c>
      <c r="F483" s="472" t="s">
        <v>358</v>
      </c>
      <c r="G483" s="473"/>
      <c r="H483" s="473"/>
      <c r="I483" s="473"/>
      <c r="J483" s="473"/>
      <c r="K483" s="473"/>
      <c r="L483" s="473"/>
      <c r="M483" s="473"/>
      <c r="N483" s="473"/>
      <c r="O483" s="473"/>
      <c r="P483" s="473"/>
      <c r="Q483" s="473">
        <f t="shared" si="15"/>
        <v>0</v>
      </c>
      <c r="R483" s="472"/>
    </row>
    <row r="484" spans="1:18" ht="14.45" customHeight="1" x14ac:dyDescent="0.25">
      <c r="A484" s="472">
        <v>1103</v>
      </c>
      <c r="B484" s="472" t="str">
        <f t="shared" si="14"/>
        <v>1</v>
      </c>
      <c r="C484" s="472">
        <v>132</v>
      </c>
      <c r="D484" s="472" t="s">
        <v>1793</v>
      </c>
      <c r="E484" s="472">
        <v>132</v>
      </c>
      <c r="F484" s="472" t="s">
        <v>358</v>
      </c>
      <c r="G484" s="473"/>
      <c r="H484" s="473"/>
      <c r="I484" s="473"/>
      <c r="J484" s="473"/>
      <c r="K484" s="473"/>
      <c r="L484" s="473"/>
      <c r="M484" s="473"/>
      <c r="N484" s="473"/>
      <c r="O484" s="473"/>
      <c r="P484" s="473"/>
      <c r="Q484" s="473">
        <f t="shared" si="15"/>
        <v>0</v>
      </c>
      <c r="R484" s="472"/>
    </row>
    <row r="485" spans="1:18" ht="14.45" customHeight="1" x14ac:dyDescent="0.25">
      <c r="A485" s="472">
        <v>1104</v>
      </c>
      <c r="B485" s="472" t="str">
        <f t="shared" si="14"/>
        <v>1</v>
      </c>
      <c r="C485" s="472">
        <v>132</v>
      </c>
      <c r="D485" s="472" t="s">
        <v>1804</v>
      </c>
      <c r="E485" s="472">
        <v>132</v>
      </c>
      <c r="F485" s="472" t="s">
        <v>358</v>
      </c>
      <c r="G485" s="473"/>
      <c r="H485" s="473"/>
      <c r="I485" s="473"/>
      <c r="J485" s="473"/>
      <c r="K485" s="473"/>
      <c r="L485" s="473"/>
      <c r="M485" s="473"/>
      <c r="N485" s="473"/>
      <c r="O485" s="473"/>
      <c r="P485" s="473"/>
      <c r="Q485" s="473">
        <f t="shared" si="15"/>
        <v>0</v>
      </c>
      <c r="R485" s="472"/>
    </row>
    <row r="486" spans="1:18" ht="14.45" customHeight="1" x14ac:dyDescent="0.25">
      <c r="A486" s="472">
        <v>1105</v>
      </c>
      <c r="B486" s="472" t="str">
        <f t="shared" si="14"/>
        <v>1</v>
      </c>
      <c r="C486" s="472">
        <v>132</v>
      </c>
      <c r="D486" s="472" t="s">
        <v>1803</v>
      </c>
      <c r="E486" s="472">
        <v>132</v>
      </c>
      <c r="F486" s="472" t="s">
        <v>358</v>
      </c>
      <c r="G486" s="473"/>
      <c r="H486" s="473"/>
      <c r="I486" s="473"/>
      <c r="J486" s="473"/>
      <c r="K486" s="473"/>
      <c r="L486" s="473"/>
      <c r="M486" s="473"/>
      <c r="N486" s="473"/>
      <c r="O486" s="473"/>
      <c r="P486" s="473"/>
      <c r="Q486" s="473">
        <f t="shared" si="15"/>
        <v>0</v>
      </c>
      <c r="R486" s="472"/>
    </row>
    <row r="487" spans="1:18" ht="14.45" customHeight="1" x14ac:dyDescent="0.25">
      <c r="A487" s="472">
        <v>1106</v>
      </c>
      <c r="B487" s="472" t="str">
        <f t="shared" si="14"/>
        <v>1</v>
      </c>
      <c r="C487" s="472">
        <v>132</v>
      </c>
      <c r="D487" s="472" t="s">
        <v>1911</v>
      </c>
      <c r="E487" s="472">
        <v>132</v>
      </c>
      <c r="F487" s="472" t="s">
        <v>358</v>
      </c>
      <c r="G487" s="473"/>
      <c r="H487" s="473"/>
      <c r="I487" s="473"/>
      <c r="J487" s="473"/>
      <c r="K487" s="473"/>
      <c r="L487" s="473"/>
      <c r="M487" s="473"/>
      <c r="N487" s="473"/>
      <c r="O487" s="473"/>
      <c r="P487" s="473"/>
      <c r="Q487" s="473">
        <f t="shared" si="15"/>
        <v>0</v>
      </c>
      <c r="R487" s="472"/>
    </row>
    <row r="488" spans="1:18" ht="14.45" customHeight="1" x14ac:dyDescent="0.25">
      <c r="A488" s="472">
        <v>1107</v>
      </c>
      <c r="B488" s="472" t="str">
        <f t="shared" si="14"/>
        <v>1</v>
      </c>
      <c r="C488" s="472">
        <v>132</v>
      </c>
      <c r="D488" s="472" t="s">
        <v>1912</v>
      </c>
      <c r="E488" s="472">
        <v>132</v>
      </c>
      <c r="F488" s="472" t="s">
        <v>358</v>
      </c>
      <c r="G488" s="473"/>
      <c r="H488" s="473"/>
      <c r="I488" s="473"/>
      <c r="J488" s="473"/>
      <c r="K488" s="473"/>
      <c r="L488" s="473"/>
      <c r="M488" s="473"/>
      <c r="N488" s="473"/>
      <c r="O488" s="473"/>
      <c r="P488" s="473"/>
      <c r="Q488" s="473">
        <f t="shared" si="15"/>
        <v>0</v>
      </c>
      <c r="R488" s="472"/>
    </row>
    <row r="489" spans="1:18" ht="14.45" customHeight="1" x14ac:dyDescent="0.25">
      <c r="A489" s="472">
        <v>1108</v>
      </c>
      <c r="B489" s="472" t="str">
        <f t="shared" si="14"/>
        <v>1</v>
      </c>
      <c r="C489" s="472">
        <v>132</v>
      </c>
      <c r="D489" s="472" t="s">
        <v>1913</v>
      </c>
      <c r="E489" s="472">
        <v>132</v>
      </c>
      <c r="F489" s="472" t="s">
        <v>358</v>
      </c>
      <c r="G489" s="473"/>
      <c r="H489" s="473"/>
      <c r="I489" s="473"/>
      <c r="J489" s="473"/>
      <c r="K489" s="473"/>
      <c r="L489" s="473"/>
      <c r="M489" s="473"/>
      <c r="N489" s="473"/>
      <c r="O489" s="473"/>
      <c r="P489" s="473"/>
      <c r="Q489" s="473">
        <f t="shared" si="15"/>
        <v>0</v>
      </c>
      <c r="R489" s="472"/>
    </row>
    <row r="490" spans="1:18" ht="14.45" customHeight="1" x14ac:dyDescent="0.25">
      <c r="A490" s="472">
        <v>1109</v>
      </c>
      <c r="B490" s="472" t="str">
        <f t="shared" si="14"/>
        <v>1</v>
      </c>
      <c r="C490" s="472">
        <v>132</v>
      </c>
      <c r="D490" s="472" t="s">
        <v>1914</v>
      </c>
      <c r="E490" s="472">
        <v>132</v>
      </c>
      <c r="F490" s="472" t="s">
        <v>358</v>
      </c>
      <c r="G490" s="473"/>
      <c r="H490" s="473"/>
      <c r="I490" s="473"/>
      <c r="J490" s="473"/>
      <c r="K490" s="473"/>
      <c r="L490" s="473"/>
      <c r="M490" s="473"/>
      <c r="N490" s="473"/>
      <c r="O490" s="473"/>
      <c r="P490" s="473"/>
      <c r="Q490" s="473">
        <f t="shared" si="15"/>
        <v>0</v>
      </c>
      <c r="R490" s="472"/>
    </row>
    <row r="491" spans="1:18" ht="14.45" customHeight="1" x14ac:dyDescent="0.25">
      <c r="A491" s="472">
        <v>1110</v>
      </c>
      <c r="B491" s="472" t="str">
        <f t="shared" si="14"/>
        <v>1</v>
      </c>
      <c r="C491" s="472">
        <v>132</v>
      </c>
      <c r="D491" s="472" t="s">
        <v>1796</v>
      </c>
      <c r="E491" s="472">
        <v>132</v>
      </c>
      <c r="F491" s="472" t="s">
        <v>358</v>
      </c>
      <c r="G491" s="473"/>
      <c r="H491" s="473"/>
      <c r="I491" s="473"/>
      <c r="J491" s="473"/>
      <c r="K491" s="473"/>
      <c r="L491" s="473"/>
      <c r="M491" s="473"/>
      <c r="N491" s="473"/>
      <c r="O491" s="473"/>
      <c r="P491" s="473"/>
      <c r="Q491" s="473">
        <f t="shared" si="15"/>
        <v>0</v>
      </c>
      <c r="R491" s="472"/>
    </row>
    <row r="492" spans="1:18" ht="14.45" customHeight="1" x14ac:dyDescent="0.25">
      <c r="A492" s="472">
        <v>1111</v>
      </c>
      <c r="B492" s="472" t="str">
        <f t="shared" si="14"/>
        <v>1</v>
      </c>
      <c r="C492" s="472">
        <v>132</v>
      </c>
      <c r="D492" s="472" t="s">
        <v>1794</v>
      </c>
      <c r="E492" s="472">
        <v>132</v>
      </c>
      <c r="F492" s="472" t="s">
        <v>358</v>
      </c>
      <c r="G492" s="473"/>
      <c r="H492" s="473"/>
      <c r="I492" s="473"/>
      <c r="J492" s="473"/>
      <c r="K492" s="473"/>
      <c r="L492" s="473"/>
      <c r="M492" s="473"/>
      <c r="N492" s="473"/>
      <c r="O492" s="473"/>
      <c r="P492" s="473"/>
      <c r="Q492" s="473">
        <f t="shared" si="15"/>
        <v>0</v>
      </c>
      <c r="R492" s="472"/>
    </row>
    <row r="493" spans="1:18" ht="14.45" customHeight="1" x14ac:dyDescent="0.25">
      <c r="A493" s="472">
        <v>1112</v>
      </c>
      <c r="B493" s="472" t="str">
        <f t="shared" si="14"/>
        <v>1</v>
      </c>
      <c r="C493" s="472">
        <v>132</v>
      </c>
      <c r="D493" s="472" t="s">
        <v>1805</v>
      </c>
      <c r="E493" s="472">
        <v>132</v>
      </c>
      <c r="F493" s="472" t="s">
        <v>358</v>
      </c>
      <c r="G493" s="473"/>
      <c r="H493" s="473"/>
      <c r="I493" s="473"/>
      <c r="J493" s="473"/>
      <c r="K493" s="473"/>
      <c r="L493" s="473"/>
      <c r="M493" s="473"/>
      <c r="N493" s="473"/>
      <c r="O493" s="473"/>
      <c r="P493" s="473"/>
      <c r="Q493" s="473">
        <f t="shared" si="15"/>
        <v>0</v>
      </c>
      <c r="R493" s="472"/>
    </row>
    <row r="494" spans="1:18" ht="14.45" customHeight="1" x14ac:dyDescent="0.25">
      <c r="A494" s="472">
        <v>1113</v>
      </c>
      <c r="B494" s="472" t="str">
        <f t="shared" si="14"/>
        <v>1</v>
      </c>
      <c r="C494" s="472">
        <v>132</v>
      </c>
      <c r="D494" s="472" t="s">
        <v>1309</v>
      </c>
      <c r="E494" s="472">
        <v>132</v>
      </c>
      <c r="F494" s="472" t="s">
        <v>358</v>
      </c>
      <c r="G494" s="473"/>
      <c r="H494" s="473"/>
      <c r="I494" s="473"/>
      <c r="J494" s="473"/>
      <c r="K494" s="473"/>
      <c r="L494" s="473"/>
      <c r="M494" s="473"/>
      <c r="N494" s="473"/>
      <c r="O494" s="473"/>
      <c r="P494" s="473"/>
      <c r="Q494" s="473">
        <f t="shared" si="15"/>
        <v>0</v>
      </c>
      <c r="R494" s="472"/>
    </row>
    <row r="495" spans="1:18" ht="14.45" customHeight="1" x14ac:dyDescent="0.25">
      <c r="A495" s="472">
        <v>1114</v>
      </c>
      <c r="B495" s="472" t="str">
        <f t="shared" si="14"/>
        <v>1</v>
      </c>
      <c r="C495" s="489">
        <v>113</v>
      </c>
      <c r="D495" s="472" t="s">
        <v>1915</v>
      </c>
      <c r="E495" s="489">
        <v>113</v>
      </c>
      <c r="F495" s="472" t="s">
        <v>349</v>
      </c>
      <c r="G495" s="473"/>
      <c r="H495" s="473"/>
      <c r="I495" s="473"/>
      <c r="J495" s="473"/>
      <c r="K495" s="473"/>
      <c r="L495" s="473"/>
      <c r="M495" s="473"/>
      <c r="N495" s="473"/>
      <c r="O495" s="473"/>
      <c r="P495" s="473"/>
      <c r="Q495" s="473">
        <f t="shared" si="15"/>
        <v>0</v>
      </c>
      <c r="R495" s="472"/>
    </row>
    <row r="496" spans="1:18" ht="14.45" customHeight="1" x14ac:dyDescent="0.25">
      <c r="A496" s="472">
        <v>1115</v>
      </c>
      <c r="B496" s="472" t="str">
        <f t="shared" si="14"/>
        <v>1</v>
      </c>
      <c r="C496" s="472">
        <v>113</v>
      </c>
      <c r="D496" s="472" t="s">
        <v>1789</v>
      </c>
      <c r="E496" s="472">
        <v>113</v>
      </c>
      <c r="F496" s="472" t="s">
        <v>349</v>
      </c>
      <c r="G496" s="473"/>
      <c r="H496" s="473"/>
      <c r="I496" s="473"/>
      <c r="J496" s="473"/>
      <c r="K496" s="473"/>
      <c r="L496" s="473"/>
      <c r="M496" s="473"/>
      <c r="N496" s="473"/>
      <c r="O496" s="473"/>
      <c r="P496" s="473"/>
      <c r="Q496" s="473">
        <f t="shared" si="15"/>
        <v>0</v>
      </c>
      <c r="R496" s="472"/>
    </row>
    <row r="497" spans="1:18" ht="14.45" customHeight="1" x14ac:dyDescent="0.25">
      <c r="A497" s="472">
        <v>1116</v>
      </c>
      <c r="B497" s="472" t="str">
        <f t="shared" si="14"/>
        <v>1</v>
      </c>
      <c r="C497" s="472">
        <v>113</v>
      </c>
      <c r="D497" s="472" t="s">
        <v>1795</v>
      </c>
      <c r="E497" s="472">
        <v>113</v>
      </c>
      <c r="F497" s="472" t="s">
        <v>349</v>
      </c>
      <c r="G497" s="473"/>
      <c r="H497" s="473"/>
      <c r="I497" s="473"/>
      <c r="J497" s="473"/>
      <c r="K497" s="473"/>
      <c r="L497" s="473"/>
      <c r="M497" s="473"/>
      <c r="N497" s="473"/>
      <c r="O497" s="473"/>
      <c r="P497" s="473"/>
      <c r="Q497" s="473">
        <f t="shared" si="15"/>
        <v>0</v>
      </c>
      <c r="R497" s="472"/>
    </row>
    <row r="498" spans="1:18" ht="14.45" customHeight="1" x14ac:dyDescent="0.25">
      <c r="A498" s="472">
        <v>1117</v>
      </c>
      <c r="B498" s="472" t="str">
        <f t="shared" si="14"/>
        <v>1</v>
      </c>
      <c r="C498" s="472">
        <v>113</v>
      </c>
      <c r="D498" s="472" t="s">
        <v>1916</v>
      </c>
      <c r="E498" s="472">
        <v>113</v>
      </c>
      <c r="F498" s="472" t="s">
        <v>349</v>
      </c>
      <c r="G498" s="473"/>
      <c r="H498" s="473"/>
      <c r="I498" s="473"/>
      <c r="J498" s="473"/>
      <c r="K498" s="473"/>
      <c r="L498" s="473"/>
      <c r="M498" s="473"/>
      <c r="N498" s="473"/>
      <c r="O498" s="473"/>
      <c r="P498" s="473"/>
      <c r="Q498" s="473">
        <f t="shared" si="15"/>
        <v>0</v>
      </c>
      <c r="R498" s="472"/>
    </row>
    <row r="499" spans="1:18" ht="14.45" customHeight="1" x14ac:dyDescent="0.25">
      <c r="A499" s="472">
        <v>1118</v>
      </c>
      <c r="B499" s="472" t="str">
        <f t="shared" si="14"/>
        <v>1</v>
      </c>
      <c r="C499" s="472">
        <v>113</v>
      </c>
      <c r="D499" s="472" t="s">
        <v>1917</v>
      </c>
      <c r="E499" s="472">
        <v>113</v>
      </c>
      <c r="F499" s="472" t="s">
        <v>349</v>
      </c>
      <c r="G499" s="473"/>
      <c r="H499" s="473"/>
      <c r="I499" s="473"/>
      <c r="J499" s="473"/>
      <c r="K499" s="473"/>
      <c r="L499" s="473"/>
      <c r="M499" s="473"/>
      <c r="N499" s="473"/>
      <c r="O499" s="473"/>
      <c r="P499" s="473"/>
      <c r="Q499" s="473">
        <f t="shared" si="15"/>
        <v>0</v>
      </c>
      <c r="R499" s="472"/>
    </row>
    <row r="500" spans="1:18" ht="14.45" customHeight="1" x14ac:dyDescent="0.25">
      <c r="A500" s="472">
        <v>1119</v>
      </c>
      <c r="B500" s="472" t="str">
        <f t="shared" si="14"/>
        <v>1</v>
      </c>
      <c r="C500" s="472">
        <v>113</v>
      </c>
      <c r="D500" s="472" t="s">
        <v>1808</v>
      </c>
      <c r="E500" s="472">
        <v>113</v>
      </c>
      <c r="F500" s="472" t="s">
        <v>349</v>
      </c>
      <c r="G500" s="473"/>
      <c r="H500" s="473"/>
      <c r="I500" s="473"/>
      <c r="J500" s="473"/>
      <c r="K500" s="473"/>
      <c r="L500" s="473"/>
      <c r="M500" s="473"/>
      <c r="N500" s="473"/>
      <c r="O500" s="473"/>
      <c r="P500" s="473"/>
      <c r="Q500" s="473">
        <f t="shared" si="15"/>
        <v>0</v>
      </c>
      <c r="R500" s="472"/>
    </row>
    <row r="501" spans="1:18" ht="14.45" customHeight="1" x14ac:dyDescent="0.25">
      <c r="A501" s="472">
        <v>1120</v>
      </c>
      <c r="B501" s="472" t="str">
        <f t="shared" si="14"/>
        <v>1</v>
      </c>
      <c r="C501" s="472">
        <v>113</v>
      </c>
      <c r="D501" s="472" t="s">
        <v>1802</v>
      </c>
      <c r="E501" s="472">
        <v>113</v>
      </c>
      <c r="F501" s="472" t="s">
        <v>349</v>
      </c>
      <c r="G501" s="473"/>
      <c r="H501" s="473"/>
      <c r="I501" s="473"/>
      <c r="J501" s="473"/>
      <c r="K501" s="473"/>
      <c r="L501" s="473"/>
      <c r="M501" s="473"/>
      <c r="N501" s="473"/>
      <c r="O501" s="473"/>
      <c r="P501" s="473"/>
      <c r="Q501" s="473">
        <f t="shared" si="15"/>
        <v>0</v>
      </c>
      <c r="R501" s="472"/>
    </row>
    <row r="502" spans="1:18" ht="14.45" customHeight="1" x14ac:dyDescent="0.25">
      <c r="A502" s="472">
        <v>1121</v>
      </c>
      <c r="B502" s="472" t="str">
        <f t="shared" si="14"/>
        <v>1</v>
      </c>
      <c r="C502" s="472">
        <v>113</v>
      </c>
      <c r="D502" s="472" t="s">
        <v>1910</v>
      </c>
      <c r="E502" s="472">
        <v>113</v>
      </c>
      <c r="F502" s="472" t="s">
        <v>349</v>
      </c>
      <c r="G502" s="473"/>
      <c r="H502" s="473"/>
      <c r="I502" s="473"/>
      <c r="J502" s="473"/>
      <c r="K502" s="473"/>
      <c r="L502" s="473"/>
      <c r="M502" s="473"/>
      <c r="N502" s="473"/>
      <c r="O502" s="473"/>
      <c r="P502" s="473"/>
      <c r="Q502" s="473">
        <f t="shared" si="15"/>
        <v>0</v>
      </c>
      <c r="R502" s="472"/>
    </row>
    <row r="503" spans="1:18" ht="14.45" customHeight="1" x14ac:dyDescent="0.25">
      <c r="A503" s="472">
        <v>1122</v>
      </c>
      <c r="B503" s="472" t="str">
        <f t="shared" si="14"/>
        <v>1</v>
      </c>
      <c r="C503" s="472">
        <v>113</v>
      </c>
      <c r="D503" s="472" t="s">
        <v>1793</v>
      </c>
      <c r="E503" s="472">
        <v>113</v>
      </c>
      <c r="F503" s="472" t="s">
        <v>349</v>
      </c>
      <c r="G503" s="473"/>
      <c r="H503" s="473"/>
      <c r="I503" s="473"/>
      <c r="J503" s="473"/>
      <c r="K503" s="473"/>
      <c r="L503" s="473"/>
      <c r="M503" s="473"/>
      <c r="N503" s="473"/>
      <c r="O503" s="473"/>
      <c r="P503" s="473"/>
      <c r="Q503" s="473">
        <f t="shared" si="15"/>
        <v>0</v>
      </c>
      <c r="R503" s="472"/>
    </row>
    <row r="504" spans="1:18" ht="14.45" customHeight="1" x14ac:dyDescent="0.25">
      <c r="A504" s="472">
        <v>1123</v>
      </c>
      <c r="B504" s="472" t="str">
        <f t="shared" si="14"/>
        <v>1</v>
      </c>
      <c r="C504" s="472">
        <v>113</v>
      </c>
      <c r="D504" s="472" t="s">
        <v>1804</v>
      </c>
      <c r="E504" s="472">
        <v>113</v>
      </c>
      <c r="F504" s="472" t="s">
        <v>349</v>
      </c>
      <c r="G504" s="473"/>
      <c r="H504" s="473"/>
      <c r="I504" s="473"/>
      <c r="J504" s="473"/>
      <c r="K504" s="473"/>
      <c r="L504" s="473"/>
      <c r="M504" s="473"/>
      <c r="N504" s="473"/>
      <c r="O504" s="473"/>
      <c r="P504" s="473"/>
      <c r="Q504" s="473">
        <f t="shared" si="15"/>
        <v>0</v>
      </c>
      <c r="R504" s="472"/>
    </row>
    <row r="505" spans="1:18" ht="14.45" customHeight="1" x14ac:dyDescent="0.25">
      <c r="A505" s="472">
        <v>1124</v>
      </c>
      <c r="B505" s="472" t="str">
        <f t="shared" si="14"/>
        <v>1</v>
      </c>
      <c r="C505" s="472">
        <v>113</v>
      </c>
      <c r="D505" s="472" t="s">
        <v>1803</v>
      </c>
      <c r="E505" s="472">
        <v>113</v>
      </c>
      <c r="F505" s="472" t="s">
        <v>349</v>
      </c>
      <c r="G505" s="473"/>
      <c r="H505" s="473"/>
      <c r="I505" s="473"/>
      <c r="J505" s="473"/>
      <c r="K505" s="473"/>
      <c r="L505" s="473"/>
      <c r="M505" s="473"/>
      <c r="N505" s="473"/>
      <c r="O505" s="473"/>
      <c r="P505" s="473"/>
      <c r="Q505" s="473">
        <f t="shared" si="15"/>
        <v>0</v>
      </c>
      <c r="R505" s="472"/>
    </row>
    <row r="506" spans="1:18" ht="14.45" customHeight="1" x14ac:dyDescent="0.25">
      <c r="A506" s="472">
        <v>1125</v>
      </c>
      <c r="B506" s="472" t="str">
        <f t="shared" si="14"/>
        <v>1</v>
      </c>
      <c r="C506" s="472">
        <v>113</v>
      </c>
      <c r="D506" s="472" t="s">
        <v>1911</v>
      </c>
      <c r="E506" s="472">
        <v>113</v>
      </c>
      <c r="F506" s="472" t="s">
        <v>349</v>
      </c>
      <c r="G506" s="473"/>
      <c r="H506" s="473"/>
      <c r="I506" s="473"/>
      <c r="J506" s="473"/>
      <c r="K506" s="473"/>
      <c r="L506" s="473"/>
      <c r="M506" s="473"/>
      <c r="N506" s="473"/>
      <c r="O506" s="473"/>
      <c r="P506" s="473"/>
      <c r="Q506" s="473">
        <f t="shared" si="15"/>
        <v>0</v>
      </c>
      <c r="R506" s="472"/>
    </row>
    <row r="507" spans="1:18" ht="14.45" customHeight="1" x14ac:dyDescent="0.25">
      <c r="A507" s="472">
        <v>1126</v>
      </c>
      <c r="B507" s="472" t="str">
        <f t="shared" si="14"/>
        <v>1</v>
      </c>
      <c r="C507" s="472">
        <v>113</v>
      </c>
      <c r="D507" s="472" t="s">
        <v>1912</v>
      </c>
      <c r="E507" s="472">
        <v>113</v>
      </c>
      <c r="F507" s="472" t="s">
        <v>349</v>
      </c>
      <c r="G507" s="473"/>
      <c r="H507" s="473"/>
      <c r="I507" s="473"/>
      <c r="J507" s="473"/>
      <c r="K507" s="473"/>
      <c r="L507" s="473"/>
      <c r="M507" s="473"/>
      <c r="N507" s="473"/>
      <c r="O507" s="473"/>
      <c r="P507" s="473"/>
      <c r="Q507" s="473">
        <f t="shared" si="15"/>
        <v>0</v>
      </c>
      <c r="R507" s="472"/>
    </row>
    <row r="508" spans="1:18" ht="14.45" customHeight="1" x14ac:dyDescent="0.25">
      <c r="A508" s="472">
        <v>1127</v>
      </c>
      <c r="B508" s="472" t="str">
        <f t="shared" si="14"/>
        <v>1</v>
      </c>
      <c r="C508" s="472">
        <v>113</v>
      </c>
      <c r="D508" s="472" t="s">
        <v>1913</v>
      </c>
      <c r="E508" s="472">
        <v>113</v>
      </c>
      <c r="F508" s="472" t="s">
        <v>349</v>
      </c>
      <c r="G508" s="473"/>
      <c r="H508" s="473"/>
      <c r="I508" s="473"/>
      <c r="J508" s="473"/>
      <c r="K508" s="473"/>
      <c r="L508" s="473"/>
      <c r="M508" s="473"/>
      <c r="N508" s="473"/>
      <c r="O508" s="473"/>
      <c r="P508" s="473"/>
      <c r="Q508" s="473">
        <f t="shared" si="15"/>
        <v>0</v>
      </c>
      <c r="R508" s="472"/>
    </row>
    <row r="509" spans="1:18" ht="14.45" customHeight="1" x14ac:dyDescent="0.25">
      <c r="A509" s="472">
        <v>1128</v>
      </c>
      <c r="B509" s="472" t="str">
        <f t="shared" si="14"/>
        <v>1</v>
      </c>
      <c r="C509" s="472">
        <v>113</v>
      </c>
      <c r="D509" s="472" t="s">
        <v>1914</v>
      </c>
      <c r="E509" s="472">
        <v>113</v>
      </c>
      <c r="F509" s="472" t="s">
        <v>349</v>
      </c>
      <c r="G509" s="473"/>
      <c r="H509" s="473"/>
      <c r="I509" s="473"/>
      <c r="J509" s="473"/>
      <c r="K509" s="473"/>
      <c r="L509" s="473"/>
      <c r="M509" s="473"/>
      <c r="N509" s="473"/>
      <c r="O509" s="473"/>
      <c r="P509" s="473"/>
      <c r="Q509" s="473">
        <f t="shared" si="15"/>
        <v>0</v>
      </c>
      <c r="R509" s="472"/>
    </row>
    <row r="510" spans="1:18" ht="14.45" customHeight="1" x14ac:dyDescent="0.25">
      <c r="A510" s="472">
        <v>1129</v>
      </c>
      <c r="B510" s="472" t="str">
        <f t="shared" si="14"/>
        <v>1</v>
      </c>
      <c r="C510" s="472">
        <v>113</v>
      </c>
      <c r="D510" s="472" t="s">
        <v>1796</v>
      </c>
      <c r="E510" s="472">
        <v>113</v>
      </c>
      <c r="F510" s="472" t="s">
        <v>349</v>
      </c>
      <c r="G510" s="473"/>
      <c r="H510" s="473"/>
      <c r="I510" s="473"/>
      <c r="J510" s="473"/>
      <c r="K510" s="473"/>
      <c r="L510" s="473"/>
      <c r="M510" s="473"/>
      <c r="N510" s="473"/>
      <c r="O510" s="473"/>
      <c r="P510" s="473"/>
      <c r="Q510" s="473">
        <f t="shared" si="15"/>
        <v>0</v>
      </c>
      <c r="R510" s="472"/>
    </row>
    <row r="511" spans="1:18" ht="14.45" customHeight="1" x14ac:dyDescent="0.25">
      <c r="A511" s="472">
        <v>1130</v>
      </c>
      <c r="B511" s="472" t="str">
        <f t="shared" si="14"/>
        <v>1</v>
      </c>
      <c r="C511" s="472">
        <v>113</v>
      </c>
      <c r="D511" s="472" t="s">
        <v>1788</v>
      </c>
      <c r="E511" s="472">
        <v>113</v>
      </c>
      <c r="F511" s="472" t="s">
        <v>349</v>
      </c>
      <c r="G511" s="473"/>
      <c r="H511" s="473"/>
      <c r="I511" s="473"/>
      <c r="J511" s="473"/>
      <c r="K511" s="473"/>
      <c r="L511" s="473"/>
      <c r="M511" s="473"/>
      <c r="N511" s="473"/>
      <c r="O511" s="473"/>
      <c r="P511" s="473"/>
      <c r="Q511" s="473">
        <f t="shared" si="15"/>
        <v>0</v>
      </c>
      <c r="R511" s="472"/>
    </row>
    <row r="512" spans="1:18" ht="14.45" customHeight="1" x14ac:dyDescent="0.25">
      <c r="A512" s="472">
        <v>1131</v>
      </c>
      <c r="B512" s="472" t="str">
        <f t="shared" si="14"/>
        <v>1</v>
      </c>
      <c r="C512" s="472">
        <v>113</v>
      </c>
      <c r="D512" s="472" t="s">
        <v>1794</v>
      </c>
      <c r="E512" s="472">
        <v>113</v>
      </c>
      <c r="F512" s="472" t="s">
        <v>349</v>
      </c>
      <c r="G512" s="473"/>
      <c r="H512" s="473"/>
      <c r="I512" s="473"/>
      <c r="J512" s="473"/>
      <c r="K512" s="473"/>
      <c r="L512" s="473"/>
      <c r="M512" s="473"/>
      <c r="N512" s="473"/>
      <c r="O512" s="473"/>
      <c r="P512" s="473"/>
      <c r="Q512" s="473">
        <f t="shared" si="15"/>
        <v>0</v>
      </c>
      <c r="R512" s="472"/>
    </row>
    <row r="513" spans="1:18" ht="14.45" customHeight="1" x14ac:dyDescent="0.25">
      <c r="A513" s="472">
        <v>1132</v>
      </c>
      <c r="B513" s="472" t="str">
        <f t="shared" si="14"/>
        <v>1</v>
      </c>
      <c r="C513" s="472">
        <v>111</v>
      </c>
      <c r="D513" s="472" t="s">
        <v>1918</v>
      </c>
      <c r="E513" s="472">
        <v>111</v>
      </c>
      <c r="F513" s="472" t="s">
        <v>349</v>
      </c>
      <c r="G513" s="473"/>
      <c r="H513" s="473"/>
      <c r="I513" s="473"/>
      <c r="J513" s="473"/>
      <c r="K513" s="473"/>
      <c r="L513" s="473"/>
      <c r="M513" s="473"/>
      <c r="N513" s="473"/>
      <c r="O513" s="473"/>
      <c r="P513" s="473"/>
      <c r="Q513" s="473">
        <f t="shared" si="15"/>
        <v>0</v>
      </c>
      <c r="R513" s="472"/>
    </row>
    <row r="514" spans="1:18" ht="14.45" customHeight="1" x14ac:dyDescent="0.25">
      <c r="A514" s="472">
        <v>1133</v>
      </c>
      <c r="B514" s="472" t="str">
        <f t="shared" si="14"/>
        <v>1</v>
      </c>
      <c r="C514" s="472">
        <v>113</v>
      </c>
      <c r="D514" s="472" t="s">
        <v>1786</v>
      </c>
      <c r="E514" s="472">
        <v>113</v>
      </c>
      <c r="F514" s="472" t="s">
        <v>349</v>
      </c>
      <c r="G514" s="473"/>
      <c r="H514" s="473"/>
      <c r="I514" s="473"/>
      <c r="J514" s="473"/>
      <c r="K514" s="473"/>
      <c r="L514" s="473"/>
      <c r="M514" s="473"/>
      <c r="N514" s="473"/>
      <c r="O514" s="473"/>
      <c r="P514" s="473"/>
      <c r="Q514" s="473">
        <f t="shared" si="15"/>
        <v>0</v>
      </c>
      <c r="R514" s="472"/>
    </row>
    <row r="515" spans="1:18" ht="14.45" customHeight="1" x14ac:dyDescent="0.25">
      <c r="A515" s="472">
        <v>1134</v>
      </c>
      <c r="B515" s="472" t="str">
        <f t="shared" si="14"/>
        <v>1</v>
      </c>
      <c r="C515" s="472">
        <v>113</v>
      </c>
      <c r="D515" s="472" t="s">
        <v>1309</v>
      </c>
      <c r="E515" s="472">
        <v>113</v>
      </c>
      <c r="F515" s="472" t="s">
        <v>349</v>
      </c>
      <c r="G515" s="473"/>
      <c r="H515" s="473"/>
      <c r="I515" s="473"/>
      <c r="J515" s="473"/>
      <c r="K515" s="473"/>
      <c r="L515" s="473"/>
      <c r="M515" s="473"/>
      <c r="N515" s="473"/>
      <c r="O515" s="473"/>
      <c r="P515" s="473"/>
      <c r="Q515" s="473">
        <f t="shared" si="15"/>
        <v>0</v>
      </c>
      <c r="R515" s="472"/>
    </row>
    <row r="516" spans="1:18" ht="14.45" customHeight="1" x14ac:dyDescent="0.25">
      <c r="A516" s="472">
        <v>1135</v>
      </c>
      <c r="B516" s="472" t="str">
        <f t="shared" si="14"/>
        <v>1</v>
      </c>
      <c r="C516" s="472">
        <v>113</v>
      </c>
      <c r="D516" s="472" t="s">
        <v>1254</v>
      </c>
      <c r="E516" s="472">
        <v>113</v>
      </c>
      <c r="F516" s="472" t="s">
        <v>349</v>
      </c>
      <c r="G516" s="473"/>
      <c r="H516" s="473"/>
      <c r="I516" s="473"/>
      <c r="J516" s="473"/>
      <c r="K516" s="473"/>
      <c r="L516" s="473"/>
      <c r="M516" s="473"/>
      <c r="N516" s="473"/>
      <c r="O516" s="473"/>
      <c r="P516" s="473"/>
      <c r="Q516" s="473">
        <f t="shared" si="15"/>
        <v>0</v>
      </c>
      <c r="R516" s="472"/>
    </row>
    <row r="517" spans="1:18" ht="14.45" customHeight="1" x14ac:dyDescent="0.25">
      <c r="A517" s="472">
        <v>1136</v>
      </c>
      <c r="B517" s="472" t="str">
        <f t="shared" si="14"/>
        <v>1</v>
      </c>
      <c r="C517" s="472">
        <v>113</v>
      </c>
      <c r="D517" s="472" t="s">
        <v>1919</v>
      </c>
      <c r="E517" s="472">
        <v>113</v>
      </c>
      <c r="F517" s="472" t="s">
        <v>349</v>
      </c>
      <c r="G517" s="473"/>
      <c r="H517" s="473"/>
      <c r="I517" s="473"/>
      <c r="J517" s="473"/>
      <c r="K517" s="473"/>
      <c r="L517" s="473"/>
      <c r="M517" s="473"/>
      <c r="N517" s="473"/>
      <c r="O517" s="473"/>
      <c r="P517" s="473"/>
      <c r="Q517" s="473">
        <f t="shared" si="15"/>
        <v>0</v>
      </c>
      <c r="R517" s="472"/>
    </row>
    <row r="518" spans="1:18" ht="14.45" customHeight="1" x14ac:dyDescent="0.25">
      <c r="A518" s="472">
        <v>1137</v>
      </c>
      <c r="B518" s="472" t="str">
        <f t="shared" ref="B518:B581" si="16">MID(C518,1,1)</f>
        <v>1</v>
      </c>
      <c r="C518" s="489">
        <v>132</v>
      </c>
      <c r="D518" s="472" t="s">
        <v>1915</v>
      </c>
      <c r="E518" s="489">
        <v>132</v>
      </c>
      <c r="F518" s="472" t="s">
        <v>358</v>
      </c>
      <c r="G518" s="473"/>
      <c r="H518" s="473"/>
      <c r="I518" s="473"/>
      <c r="J518" s="473"/>
      <c r="K518" s="473"/>
      <c r="L518" s="473"/>
      <c r="M518" s="473"/>
      <c r="N518" s="473"/>
      <c r="O518" s="473"/>
      <c r="P518" s="473"/>
      <c r="Q518" s="473">
        <f t="shared" ref="Q518:Q581" si="17">SUM(G518:P518)</f>
        <v>0</v>
      </c>
      <c r="R518" s="472"/>
    </row>
    <row r="519" spans="1:18" ht="14.45" customHeight="1" x14ac:dyDescent="0.25">
      <c r="A519" s="472">
        <v>1138</v>
      </c>
      <c r="B519" s="472" t="str">
        <f t="shared" si="16"/>
        <v>1</v>
      </c>
      <c r="C519" s="489">
        <v>132</v>
      </c>
      <c r="D519" s="472" t="s">
        <v>1789</v>
      </c>
      <c r="E519" s="489">
        <v>132</v>
      </c>
      <c r="F519" s="472" t="s">
        <v>358</v>
      </c>
      <c r="G519" s="473"/>
      <c r="H519" s="473"/>
      <c r="I519" s="473"/>
      <c r="J519" s="473"/>
      <c r="K519" s="473"/>
      <c r="L519" s="473"/>
      <c r="M519" s="473"/>
      <c r="N519" s="473"/>
      <c r="O519" s="473"/>
      <c r="P519" s="473"/>
      <c r="Q519" s="473">
        <f t="shared" si="17"/>
        <v>0</v>
      </c>
      <c r="R519" s="472"/>
    </row>
    <row r="520" spans="1:18" ht="14.45" customHeight="1" x14ac:dyDescent="0.25">
      <c r="A520" s="472">
        <v>1139</v>
      </c>
      <c r="B520" s="472" t="str">
        <f t="shared" si="16"/>
        <v>1</v>
      </c>
      <c r="C520" s="489">
        <v>132</v>
      </c>
      <c r="D520" s="472" t="s">
        <v>1795</v>
      </c>
      <c r="E520" s="489">
        <v>132</v>
      </c>
      <c r="F520" s="472" t="s">
        <v>358</v>
      </c>
      <c r="G520" s="473"/>
      <c r="H520" s="473"/>
      <c r="I520" s="473"/>
      <c r="J520" s="473"/>
      <c r="K520" s="473"/>
      <c r="L520" s="473"/>
      <c r="M520" s="473"/>
      <c r="N520" s="473"/>
      <c r="O520" s="473"/>
      <c r="P520" s="473"/>
      <c r="Q520" s="473">
        <f t="shared" si="17"/>
        <v>0</v>
      </c>
      <c r="R520" s="472"/>
    </row>
    <row r="521" spans="1:18" ht="14.45" customHeight="1" x14ac:dyDescent="0.25">
      <c r="A521" s="472">
        <v>1140</v>
      </c>
      <c r="B521" s="472" t="str">
        <f t="shared" si="16"/>
        <v>1</v>
      </c>
      <c r="C521" s="489">
        <v>132</v>
      </c>
      <c r="D521" s="472" t="s">
        <v>1916</v>
      </c>
      <c r="E521" s="489">
        <v>132</v>
      </c>
      <c r="F521" s="472" t="s">
        <v>358</v>
      </c>
      <c r="G521" s="473"/>
      <c r="H521" s="473"/>
      <c r="I521" s="473"/>
      <c r="J521" s="473"/>
      <c r="K521" s="473"/>
      <c r="L521" s="473"/>
      <c r="M521" s="473"/>
      <c r="N521" s="473"/>
      <c r="O521" s="473"/>
      <c r="P521" s="473"/>
      <c r="Q521" s="473">
        <f t="shared" si="17"/>
        <v>0</v>
      </c>
      <c r="R521" s="472"/>
    </row>
    <row r="522" spans="1:18" ht="14.45" customHeight="1" x14ac:dyDescent="0.25">
      <c r="A522" s="472">
        <v>1141</v>
      </c>
      <c r="B522" s="472" t="str">
        <f t="shared" si="16"/>
        <v>1</v>
      </c>
      <c r="C522" s="489">
        <v>132</v>
      </c>
      <c r="D522" s="472" t="s">
        <v>1917</v>
      </c>
      <c r="E522" s="489">
        <v>132</v>
      </c>
      <c r="F522" s="472" t="s">
        <v>358</v>
      </c>
      <c r="G522" s="473"/>
      <c r="H522" s="473"/>
      <c r="I522" s="473"/>
      <c r="J522" s="473"/>
      <c r="K522" s="473"/>
      <c r="L522" s="473"/>
      <c r="M522" s="473"/>
      <c r="N522" s="473"/>
      <c r="O522" s="473"/>
      <c r="P522" s="473"/>
      <c r="Q522" s="473">
        <f t="shared" si="17"/>
        <v>0</v>
      </c>
      <c r="R522" s="472"/>
    </row>
    <row r="523" spans="1:18" ht="14.45" customHeight="1" x14ac:dyDescent="0.25">
      <c r="A523" s="472">
        <v>1142</v>
      </c>
      <c r="B523" s="472" t="str">
        <f t="shared" si="16"/>
        <v>1</v>
      </c>
      <c r="C523" s="489">
        <v>132</v>
      </c>
      <c r="D523" s="472" t="s">
        <v>1808</v>
      </c>
      <c r="E523" s="489">
        <v>132</v>
      </c>
      <c r="F523" s="472" t="s">
        <v>358</v>
      </c>
      <c r="G523" s="473"/>
      <c r="H523" s="473"/>
      <c r="I523" s="473"/>
      <c r="J523" s="473"/>
      <c r="K523" s="473"/>
      <c r="L523" s="473"/>
      <c r="M523" s="473"/>
      <c r="N523" s="473"/>
      <c r="O523" s="473"/>
      <c r="P523" s="473"/>
      <c r="Q523" s="473">
        <f t="shared" si="17"/>
        <v>0</v>
      </c>
      <c r="R523" s="472"/>
    </row>
    <row r="524" spans="1:18" ht="14.45" customHeight="1" x14ac:dyDescent="0.25">
      <c r="A524" s="472">
        <v>1143</v>
      </c>
      <c r="B524" s="472" t="str">
        <f t="shared" si="16"/>
        <v>1</v>
      </c>
      <c r="C524" s="489">
        <v>132</v>
      </c>
      <c r="D524" s="472" t="s">
        <v>1802</v>
      </c>
      <c r="E524" s="489">
        <v>132</v>
      </c>
      <c r="F524" s="472" t="s">
        <v>358</v>
      </c>
      <c r="G524" s="473"/>
      <c r="H524" s="473"/>
      <c r="I524" s="473"/>
      <c r="J524" s="473"/>
      <c r="K524" s="473"/>
      <c r="L524" s="473"/>
      <c r="M524" s="473"/>
      <c r="N524" s="473"/>
      <c r="O524" s="473"/>
      <c r="P524" s="473"/>
      <c r="Q524" s="473">
        <f t="shared" si="17"/>
        <v>0</v>
      </c>
      <c r="R524" s="472"/>
    </row>
    <row r="525" spans="1:18" ht="14.45" customHeight="1" x14ac:dyDescent="0.25">
      <c r="A525" s="472">
        <v>1144</v>
      </c>
      <c r="B525" s="472" t="str">
        <f t="shared" si="16"/>
        <v>1</v>
      </c>
      <c r="C525" s="489">
        <v>132</v>
      </c>
      <c r="D525" s="472" t="s">
        <v>1910</v>
      </c>
      <c r="E525" s="489">
        <v>132</v>
      </c>
      <c r="F525" s="472" t="s">
        <v>358</v>
      </c>
      <c r="G525" s="473"/>
      <c r="H525" s="473"/>
      <c r="I525" s="473"/>
      <c r="J525" s="473"/>
      <c r="K525" s="473"/>
      <c r="L525" s="473"/>
      <c r="M525" s="473"/>
      <c r="N525" s="473"/>
      <c r="O525" s="473"/>
      <c r="P525" s="473"/>
      <c r="Q525" s="473">
        <f t="shared" si="17"/>
        <v>0</v>
      </c>
      <c r="R525" s="472"/>
    </row>
    <row r="526" spans="1:18" ht="14.45" customHeight="1" x14ac:dyDescent="0.25">
      <c r="A526" s="472">
        <v>1145</v>
      </c>
      <c r="B526" s="472" t="str">
        <f t="shared" si="16"/>
        <v>1</v>
      </c>
      <c r="C526" s="489">
        <v>132</v>
      </c>
      <c r="D526" s="472" t="s">
        <v>1793</v>
      </c>
      <c r="E526" s="489">
        <v>132</v>
      </c>
      <c r="F526" s="472" t="s">
        <v>358</v>
      </c>
      <c r="G526" s="473"/>
      <c r="H526" s="473"/>
      <c r="I526" s="473"/>
      <c r="J526" s="473"/>
      <c r="K526" s="473"/>
      <c r="L526" s="473"/>
      <c r="M526" s="473"/>
      <c r="N526" s="473"/>
      <c r="O526" s="473"/>
      <c r="P526" s="473"/>
      <c r="Q526" s="473">
        <f t="shared" si="17"/>
        <v>0</v>
      </c>
      <c r="R526" s="472"/>
    </row>
    <row r="527" spans="1:18" ht="14.45" customHeight="1" x14ac:dyDescent="0.25">
      <c r="A527" s="472">
        <v>1146</v>
      </c>
      <c r="B527" s="472" t="str">
        <f t="shared" si="16"/>
        <v>1</v>
      </c>
      <c r="C527" s="489">
        <v>132</v>
      </c>
      <c r="D527" s="472" t="s">
        <v>1804</v>
      </c>
      <c r="E527" s="489">
        <v>132</v>
      </c>
      <c r="F527" s="472" t="s">
        <v>358</v>
      </c>
      <c r="G527" s="473"/>
      <c r="H527" s="473"/>
      <c r="I527" s="473"/>
      <c r="J527" s="473"/>
      <c r="K527" s="473"/>
      <c r="L527" s="473"/>
      <c r="M527" s="473"/>
      <c r="N527" s="473"/>
      <c r="O527" s="473"/>
      <c r="P527" s="473"/>
      <c r="Q527" s="473">
        <f t="shared" si="17"/>
        <v>0</v>
      </c>
      <c r="R527" s="472"/>
    </row>
    <row r="528" spans="1:18" ht="14.45" customHeight="1" x14ac:dyDescent="0.25">
      <c r="A528" s="472">
        <v>1147</v>
      </c>
      <c r="B528" s="472" t="str">
        <f t="shared" si="16"/>
        <v>1</v>
      </c>
      <c r="C528" s="489">
        <v>132</v>
      </c>
      <c r="D528" s="472" t="s">
        <v>1803</v>
      </c>
      <c r="E528" s="489">
        <v>132</v>
      </c>
      <c r="F528" s="472" t="s">
        <v>358</v>
      </c>
      <c r="G528" s="473"/>
      <c r="H528" s="473"/>
      <c r="I528" s="473"/>
      <c r="J528" s="473"/>
      <c r="K528" s="473"/>
      <c r="L528" s="473"/>
      <c r="M528" s="473"/>
      <c r="N528" s="473"/>
      <c r="O528" s="473"/>
      <c r="P528" s="473"/>
      <c r="Q528" s="473">
        <f t="shared" si="17"/>
        <v>0</v>
      </c>
      <c r="R528" s="472"/>
    </row>
    <row r="529" spans="1:18" ht="14.45" customHeight="1" x14ac:dyDescent="0.25">
      <c r="A529" s="472">
        <v>1148</v>
      </c>
      <c r="B529" s="472" t="str">
        <f t="shared" si="16"/>
        <v>1</v>
      </c>
      <c r="C529" s="489">
        <v>132</v>
      </c>
      <c r="D529" s="472" t="s">
        <v>1911</v>
      </c>
      <c r="E529" s="489">
        <v>132</v>
      </c>
      <c r="F529" s="472" t="s">
        <v>358</v>
      </c>
      <c r="G529" s="473"/>
      <c r="H529" s="473"/>
      <c r="I529" s="473"/>
      <c r="J529" s="473"/>
      <c r="K529" s="473"/>
      <c r="L529" s="473"/>
      <c r="M529" s="473"/>
      <c r="N529" s="473"/>
      <c r="O529" s="473"/>
      <c r="P529" s="473"/>
      <c r="Q529" s="473">
        <f t="shared" si="17"/>
        <v>0</v>
      </c>
      <c r="R529" s="472"/>
    </row>
    <row r="530" spans="1:18" ht="14.45" customHeight="1" x14ac:dyDescent="0.25">
      <c r="A530" s="472">
        <v>1149</v>
      </c>
      <c r="B530" s="472" t="str">
        <f t="shared" si="16"/>
        <v>1</v>
      </c>
      <c r="C530" s="489">
        <v>132</v>
      </c>
      <c r="D530" s="472" t="s">
        <v>1912</v>
      </c>
      <c r="E530" s="489">
        <v>132</v>
      </c>
      <c r="F530" s="472" t="s">
        <v>358</v>
      </c>
      <c r="G530" s="473"/>
      <c r="H530" s="473"/>
      <c r="I530" s="473"/>
      <c r="J530" s="473"/>
      <c r="K530" s="473"/>
      <c r="L530" s="473"/>
      <c r="M530" s="473"/>
      <c r="N530" s="473"/>
      <c r="O530" s="473"/>
      <c r="P530" s="473"/>
      <c r="Q530" s="473">
        <f t="shared" si="17"/>
        <v>0</v>
      </c>
      <c r="R530" s="472"/>
    </row>
    <row r="531" spans="1:18" ht="14.45" customHeight="1" x14ac:dyDescent="0.25">
      <c r="A531" s="472">
        <v>1150</v>
      </c>
      <c r="B531" s="472" t="str">
        <f t="shared" si="16"/>
        <v>1</v>
      </c>
      <c r="C531" s="489">
        <v>132</v>
      </c>
      <c r="D531" s="472" t="s">
        <v>1913</v>
      </c>
      <c r="E531" s="489">
        <v>132</v>
      </c>
      <c r="F531" s="472" t="s">
        <v>358</v>
      </c>
      <c r="G531" s="473"/>
      <c r="H531" s="473"/>
      <c r="I531" s="473"/>
      <c r="J531" s="473"/>
      <c r="K531" s="473"/>
      <c r="L531" s="473"/>
      <c r="M531" s="473"/>
      <c r="N531" s="473"/>
      <c r="O531" s="473"/>
      <c r="P531" s="473"/>
      <c r="Q531" s="473">
        <f t="shared" si="17"/>
        <v>0</v>
      </c>
      <c r="R531" s="472"/>
    </row>
    <row r="532" spans="1:18" ht="14.45" customHeight="1" x14ac:dyDescent="0.25">
      <c r="A532" s="472">
        <v>1151</v>
      </c>
      <c r="B532" s="472" t="str">
        <f t="shared" si="16"/>
        <v>1</v>
      </c>
      <c r="C532" s="489">
        <v>132</v>
      </c>
      <c r="D532" s="472" t="s">
        <v>1914</v>
      </c>
      <c r="E532" s="489">
        <v>132</v>
      </c>
      <c r="F532" s="472" t="s">
        <v>358</v>
      </c>
      <c r="G532" s="473"/>
      <c r="H532" s="473"/>
      <c r="I532" s="473"/>
      <c r="J532" s="473"/>
      <c r="K532" s="473"/>
      <c r="L532" s="473"/>
      <c r="M532" s="473"/>
      <c r="N532" s="473"/>
      <c r="O532" s="473"/>
      <c r="P532" s="473"/>
      <c r="Q532" s="473">
        <f t="shared" si="17"/>
        <v>0</v>
      </c>
      <c r="R532" s="472"/>
    </row>
    <row r="533" spans="1:18" ht="14.45" customHeight="1" x14ac:dyDescent="0.25">
      <c r="A533" s="472">
        <v>1152</v>
      </c>
      <c r="B533" s="472" t="str">
        <f t="shared" si="16"/>
        <v>1</v>
      </c>
      <c r="C533" s="489">
        <v>132</v>
      </c>
      <c r="D533" s="472" t="s">
        <v>1796</v>
      </c>
      <c r="E533" s="489">
        <v>132</v>
      </c>
      <c r="F533" s="472" t="s">
        <v>358</v>
      </c>
      <c r="G533" s="473"/>
      <c r="H533" s="473"/>
      <c r="I533" s="473"/>
      <c r="J533" s="473"/>
      <c r="K533" s="473"/>
      <c r="L533" s="473"/>
      <c r="M533" s="473"/>
      <c r="N533" s="473"/>
      <c r="O533" s="473"/>
      <c r="P533" s="473"/>
      <c r="Q533" s="473">
        <f t="shared" si="17"/>
        <v>0</v>
      </c>
      <c r="R533" s="472"/>
    </row>
    <row r="534" spans="1:18" ht="14.45" customHeight="1" x14ac:dyDescent="0.25">
      <c r="A534" s="472">
        <v>1153</v>
      </c>
      <c r="B534" s="472" t="str">
        <f t="shared" si="16"/>
        <v>1</v>
      </c>
      <c r="C534" s="489">
        <v>132</v>
      </c>
      <c r="D534" s="472" t="s">
        <v>1788</v>
      </c>
      <c r="E534" s="489">
        <v>132</v>
      </c>
      <c r="F534" s="472" t="s">
        <v>358</v>
      </c>
      <c r="G534" s="473"/>
      <c r="H534" s="473"/>
      <c r="I534" s="473"/>
      <c r="J534" s="473"/>
      <c r="K534" s="473"/>
      <c r="L534" s="473"/>
      <c r="M534" s="473"/>
      <c r="N534" s="473"/>
      <c r="O534" s="473"/>
      <c r="P534" s="473"/>
      <c r="Q534" s="473">
        <f t="shared" si="17"/>
        <v>0</v>
      </c>
      <c r="R534" s="472"/>
    </row>
    <row r="535" spans="1:18" ht="14.45" customHeight="1" x14ac:dyDescent="0.25">
      <c r="A535" s="472">
        <v>1154</v>
      </c>
      <c r="B535" s="472" t="str">
        <f t="shared" si="16"/>
        <v>1</v>
      </c>
      <c r="C535" s="489">
        <v>132</v>
      </c>
      <c r="D535" s="472" t="s">
        <v>1794</v>
      </c>
      <c r="E535" s="489">
        <v>132</v>
      </c>
      <c r="F535" s="472" t="s">
        <v>358</v>
      </c>
      <c r="G535" s="473"/>
      <c r="H535" s="473"/>
      <c r="I535" s="473"/>
      <c r="J535" s="473"/>
      <c r="K535" s="473"/>
      <c r="L535" s="473"/>
      <c r="M535" s="473"/>
      <c r="N535" s="473"/>
      <c r="O535" s="473"/>
      <c r="P535" s="473"/>
      <c r="Q535" s="473">
        <f t="shared" si="17"/>
        <v>0</v>
      </c>
      <c r="R535" s="472"/>
    </row>
    <row r="536" spans="1:18" ht="14.45" customHeight="1" x14ac:dyDescent="0.25">
      <c r="A536" s="472">
        <v>1155</v>
      </c>
      <c r="B536" s="472" t="str">
        <f t="shared" si="16"/>
        <v>1</v>
      </c>
      <c r="C536" s="489">
        <v>132</v>
      </c>
      <c r="D536" s="472" t="s">
        <v>1918</v>
      </c>
      <c r="E536" s="489">
        <v>132</v>
      </c>
      <c r="F536" s="472" t="s">
        <v>358</v>
      </c>
      <c r="G536" s="473"/>
      <c r="H536" s="473"/>
      <c r="I536" s="473"/>
      <c r="J536" s="473"/>
      <c r="K536" s="473"/>
      <c r="L536" s="473"/>
      <c r="M536" s="473"/>
      <c r="N536" s="473"/>
      <c r="O536" s="473"/>
      <c r="P536" s="473"/>
      <c r="Q536" s="473">
        <f t="shared" si="17"/>
        <v>0</v>
      </c>
      <c r="R536" s="472"/>
    </row>
    <row r="537" spans="1:18" ht="14.45" customHeight="1" x14ac:dyDescent="0.25">
      <c r="A537" s="472">
        <v>1156</v>
      </c>
      <c r="B537" s="472" t="str">
        <f t="shared" si="16"/>
        <v>1</v>
      </c>
      <c r="C537" s="489">
        <v>132</v>
      </c>
      <c r="D537" s="472" t="s">
        <v>1786</v>
      </c>
      <c r="E537" s="489">
        <v>132</v>
      </c>
      <c r="F537" s="472" t="s">
        <v>358</v>
      </c>
      <c r="G537" s="473"/>
      <c r="H537" s="473"/>
      <c r="I537" s="473"/>
      <c r="J537" s="473"/>
      <c r="K537" s="473"/>
      <c r="L537" s="473"/>
      <c r="M537" s="473"/>
      <c r="N537" s="473"/>
      <c r="O537" s="473"/>
      <c r="P537" s="473"/>
      <c r="Q537" s="473">
        <f t="shared" si="17"/>
        <v>0</v>
      </c>
      <c r="R537" s="472"/>
    </row>
    <row r="538" spans="1:18" ht="14.45" customHeight="1" x14ac:dyDescent="0.25">
      <c r="A538" s="472">
        <v>1157</v>
      </c>
      <c r="B538" s="472" t="str">
        <f t="shared" si="16"/>
        <v>1</v>
      </c>
      <c r="C538" s="489">
        <v>132</v>
      </c>
      <c r="D538" s="472" t="s">
        <v>1309</v>
      </c>
      <c r="E538" s="489">
        <v>132</v>
      </c>
      <c r="F538" s="472" t="s">
        <v>358</v>
      </c>
      <c r="G538" s="473"/>
      <c r="H538" s="473"/>
      <c r="I538" s="473"/>
      <c r="J538" s="473"/>
      <c r="K538" s="473"/>
      <c r="L538" s="473"/>
      <c r="M538" s="473"/>
      <c r="N538" s="473"/>
      <c r="O538" s="473"/>
      <c r="P538" s="473"/>
      <c r="Q538" s="473">
        <f t="shared" si="17"/>
        <v>0</v>
      </c>
      <c r="R538" s="472"/>
    </row>
    <row r="539" spans="1:18" ht="14.45" customHeight="1" x14ac:dyDescent="0.25">
      <c r="A539" s="472">
        <v>1158</v>
      </c>
      <c r="B539" s="472" t="str">
        <f t="shared" si="16"/>
        <v>1</v>
      </c>
      <c r="C539" s="489">
        <v>132</v>
      </c>
      <c r="D539" s="472" t="s">
        <v>1254</v>
      </c>
      <c r="E539" s="489">
        <v>132</v>
      </c>
      <c r="F539" s="472" t="s">
        <v>358</v>
      </c>
      <c r="G539" s="473"/>
      <c r="H539" s="473"/>
      <c r="I539" s="473"/>
      <c r="J539" s="473"/>
      <c r="K539" s="473"/>
      <c r="L539" s="473"/>
      <c r="M539" s="473"/>
      <c r="N539" s="473"/>
      <c r="O539" s="473"/>
      <c r="P539" s="473"/>
      <c r="Q539" s="473">
        <f t="shared" si="17"/>
        <v>0</v>
      </c>
      <c r="R539" s="472"/>
    </row>
    <row r="540" spans="1:18" ht="14.45" customHeight="1" x14ac:dyDescent="0.25">
      <c r="A540" s="472">
        <v>1159</v>
      </c>
      <c r="B540" s="472" t="str">
        <f t="shared" si="16"/>
        <v>1</v>
      </c>
      <c r="C540" s="489">
        <v>132</v>
      </c>
      <c r="D540" s="472" t="s">
        <v>1919</v>
      </c>
      <c r="E540" s="489">
        <v>132</v>
      </c>
      <c r="F540" s="472" t="s">
        <v>358</v>
      </c>
      <c r="G540" s="473"/>
      <c r="H540" s="473"/>
      <c r="I540" s="473"/>
      <c r="J540" s="473"/>
      <c r="K540" s="473"/>
      <c r="L540" s="473"/>
      <c r="M540" s="473"/>
      <c r="N540" s="473"/>
      <c r="O540" s="473"/>
      <c r="P540" s="473"/>
      <c r="Q540" s="473">
        <f t="shared" si="17"/>
        <v>0</v>
      </c>
      <c r="R540" s="472"/>
    </row>
    <row r="541" spans="1:18" ht="14.45" customHeight="1" x14ac:dyDescent="0.25">
      <c r="A541" s="472">
        <v>1160</v>
      </c>
      <c r="B541" s="472" t="str">
        <f t="shared" si="16"/>
        <v>1</v>
      </c>
      <c r="C541" s="489">
        <v>113</v>
      </c>
      <c r="D541" s="489" t="s">
        <v>1827</v>
      </c>
      <c r="E541" s="489">
        <v>113</v>
      </c>
      <c r="F541" s="472" t="s">
        <v>349</v>
      </c>
      <c r="G541" s="473"/>
      <c r="H541" s="473"/>
      <c r="I541" s="473"/>
      <c r="J541" s="523">
        <v>3651713.2644000007</v>
      </c>
      <c r="K541" s="473"/>
      <c r="L541" s="473"/>
      <c r="M541" s="473"/>
      <c r="N541" s="473"/>
      <c r="O541" s="473"/>
      <c r="P541" s="473"/>
      <c r="Q541" s="473">
        <f t="shared" si="17"/>
        <v>3651713.2644000007</v>
      </c>
      <c r="R541" s="472"/>
    </row>
    <row r="542" spans="1:18" ht="14.45" customHeight="1" x14ac:dyDescent="0.25">
      <c r="A542" s="472">
        <v>1161</v>
      </c>
      <c r="B542" s="472" t="str">
        <f t="shared" si="16"/>
        <v>1</v>
      </c>
      <c r="C542" s="489">
        <v>132</v>
      </c>
      <c r="D542" s="489" t="s">
        <v>1827</v>
      </c>
      <c r="E542" s="489">
        <v>132</v>
      </c>
      <c r="F542" s="472" t="s">
        <v>358</v>
      </c>
      <c r="G542" s="473"/>
      <c r="H542" s="473"/>
      <c r="I542" s="473"/>
      <c r="J542" s="523">
        <v>550259.36917669955</v>
      </c>
      <c r="K542" s="473"/>
      <c r="L542" s="473"/>
      <c r="M542" s="473"/>
      <c r="N542" s="473"/>
      <c r="O542" s="473"/>
      <c r="P542" s="473"/>
      <c r="Q542" s="473">
        <f t="shared" si="17"/>
        <v>550259.36917669955</v>
      </c>
      <c r="R542" s="472"/>
    </row>
    <row r="543" spans="1:18" ht="14.45" customHeight="1" x14ac:dyDescent="0.25">
      <c r="A543" s="489">
        <v>1162</v>
      </c>
      <c r="B543" s="472" t="str">
        <f t="shared" si="16"/>
        <v>1</v>
      </c>
      <c r="C543" s="489">
        <v>113</v>
      </c>
      <c r="D543" s="489" t="s">
        <v>1814</v>
      </c>
      <c r="E543" s="472">
        <v>113</v>
      </c>
      <c r="F543" s="472" t="s">
        <v>349</v>
      </c>
      <c r="G543" s="473">
        <v>0</v>
      </c>
      <c r="H543" s="473"/>
      <c r="I543" s="473"/>
      <c r="J543" s="473"/>
      <c r="K543" s="473"/>
      <c r="L543" s="473"/>
      <c r="M543" s="473"/>
      <c r="N543" s="473"/>
      <c r="O543" s="473"/>
      <c r="P543" s="473"/>
      <c r="Q543" s="473">
        <f t="shared" si="17"/>
        <v>0</v>
      </c>
      <c r="R543" s="472"/>
    </row>
    <row r="544" spans="1:18" ht="14.45" customHeight="1" x14ac:dyDescent="0.25">
      <c r="A544" s="489">
        <v>1163</v>
      </c>
      <c r="B544" s="472" t="str">
        <f t="shared" si="16"/>
        <v>1</v>
      </c>
      <c r="C544" s="489">
        <v>113</v>
      </c>
      <c r="D544" s="489" t="s">
        <v>1914</v>
      </c>
      <c r="E544" s="472">
        <v>113</v>
      </c>
      <c r="F544" s="472" t="s">
        <v>349</v>
      </c>
      <c r="G544" s="473">
        <v>0</v>
      </c>
      <c r="H544" s="473"/>
      <c r="I544" s="473"/>
      <c r="J544" s="473"/>
      <c r="K544" s="473"/>
      <c r="L544" s="473"/>
      <c r="M544" s="473"/>
      <c r="N544" s="473"/>
      <c r="O544" s="473"/>
      <c r="P544" s="473"/>
      <c r="Q544" s="473">
        <f t="shared" si="17"/>
        <v>0</v>
      </c>
      <c r="R544" s="472"/>
    </row>
    <row r="545" spans="1:18" ht="14.45" customHeight="1" x14ac:dyDescent="0.25">
      <c r="A545" s="489">
        <v>1164</v>
      </c>
      <c r="B545" s="472" t="str">
        <f t="shared" si="16"/>
        <v>1</v>
      </c>
      <c r="C545" s="489">
        <v>132</v>
      </c>
      <c r="D545" s="489" t="s">
        <v>1814</v>
      </c>
      <c r="E545" s="472"/>
      <c r="F545" s="472" t="s">
        <v>358</v>
      </c>
      <c r="G545" s="473"/>
      <c r="H545" s="473"/>
      <c r="I545" s="473"/>
      <c r="J545" s="473"/>
      <c r="K545" s="473"/>
      <c r="L545" s="473"/>
      <c r="M545" s="473"/>
      <c r="N545" s="473"/>
      <c r="O545" s="473"/>
      <c r="P545" s="473"/>
      <c r="Q545" s="473">
        <f t="shared" si="17"/>
        <v>0</v>
      </c>
      <c r="R545" s="472"/>
    </row>
    <row r="546" spans="1:18" ht="14.45" customHeight="1" x14ac:dyDescent="0.25">
      <c r="A546" s="489">
        <v>1165</v>
      </c>
      <c r="B546" s="472" t="str">
        <f t="shared" si="16"/>
        <v>1</v>
      </c>
      <c r="C546" s="489">
        <v>132</v>
      </c>
      <c r="D546" s="489" t="s">
        <v>1914</v>
      </c>
      <c r="E546" s="472"/>
      <c r="F546" s="472" t="s">
        <v>358</v>
      </c>
      <c r="G546" s="473"/>
      <c r="H546" s="473"/>
      <c r="I546" s="473"/>
      <c r="J546" s="473"/>
      <c r="K546" s="473"/>
      <c r="L546" s="473"/>
      <c r="M546" s="473"/>
      <c r="N546" s="473"/>
      <c r="O546" s="473"/>
      <c r="P546" s="473"/>
      <c r="Q546" s="473">
        <f t="shared" si="17"/>
        <v>0</v>
      </c>
      <c r="R546" s="472"/>
    </row>
    <row r="547" spans="1:18" ht="14.45" customHeight="1" x14ac:dyDescent="0.25">
      <c r="A547" s="489">
        <v>1166</v>
      </c>
      <c r="B547" s="472" t="str">
        <f t="shared" si="16"/>
        <v>1</v>
      </c>
      <c r="C547" s="489">
        <v>141</v>
      </c>
      <c r="D547" s="489" t="s">
        <v>1979</v>
      </c>
      <c r="E547" s="472"/>
      <c r="F547" s="472" t="s">
        <v>367</v>
      </c>
      <c r="G547" s="473">
        <v>39173</v>
      </c>
      <c r="H547" s="473"/>
      <c r="I547" s="473"/>
      <c r="J547" s="473"/>
      <c r="K547" s="473"/>
      <c r="L547" s="473"/>
      <c r="M547" s="473"/>
      <c r="N547" s="473"/>
      <c r="O547" s="473"/>
      <c r="P547" s="473"/>
      <c r="Q547" s="473">
        <f t="shared" si="17"/>
        <v>39173</v>
      </c>
      <c r="R547" s="472"/>
    </row>
    <row r="548" spans="1:18" ht="14.45" customHeight="1" x14ac:dyDescent="0.25">
      <c r="A548" s="489">
        <v>1167</v>
      </c>
      <c r="B548" s="472" t="str">
        <f t="shared" si="16"/>
        <v>1</v>
      </c>
      <c r="C548" s="489">
        <v>142</v>
      </c>
      <c r="D548" s="489" t="s">
        <v>1979</v>
      </c>
      <c r="E548" s="472"/>
      <c r="F548" s="472" t="s">
        <v>368</v>
      </c>
      <c r="G548" s="473">
        <v>6995</v>
      </c>
      <c r="H548" s="473"/>
      <c r="I548" s="473"/>
      <c r="J548" s="473"/>
      <c r="K548" s="473"/>
      <c r="L548" s="473"/>
      <c r="M548" s="473"/>
      <c r="N548" s="473"/>
      <c r="O548" s="473"/>
      <c r="P548" s="473"/>
      <c r="Q548" s="473">
        <f t="shared" si="17"/>
        <v>6995</v>
      </c>
      <c r="R548" s="472"/>
    </row>
    <row r="549" spans="1:18" ht="14.45" customHeight="1" x14ac:dyDescent="0.25">
      <c r="A549" s="489">
        <v>1168</v>
      </c>
      <c r="B549" s="472" t="str">
        <f t="shared" si="16"/>
        <v>1</v>
      </c>
      <c r="C549" s="489">
        <v>143</v>
      </c>
      <c r="D549" s="489" t="s">
        <v>1979</v>
      </c>
      <c r="E549" s="472"/>
      <c r="F549" s="472" t="s">
        <v>369</v>
      </c>
      <c r="G549" s="473">
        <v>2798</v>
      </c>
      <c r="H549" s="473"/>
      <c r="I549" s="473"/>
      <c r="J549" s="473"/>
      <c r="K549" s="473"/>
      <c r="L549" s="473"/>
      <c r="M549" s="473"/>
      <c r="N549" s="473"/>
      <c r="O549" s="473"/>
      <c r="P549" s="473"/>
      <c r="Q549" s="473">
        <f t="shared" si="17"/>
        <v>2798</v>
      </c>
      <c r="R549" s="472"/>
    </row>
    <row r="550" spans="1:18" ht="14.45" customHeight="1" x14ac:dyDescent="0.25">
      <c r="A550" s="489">
        <v>1169</v>
      </c>
      <c r="B550" s="472" t="str">
        <f t="shared" si="16"/>
        <v>1</v>
      </c>
      <c r="C550" s="472">
        <v>141</v>
      </c>
      <c r="D550" s="489" t="s">
        <v>1979</v>
      </c>
      <c r="E550" s="472"/>
      <c r="F550" s="472" t="s">
        <v>367</v>
      </c>
      <c r="G550" s="473">
        <v>248265</v>
      </c>
      <c r="H550" s="473"/>
      <c r="I550" s="473"/>
      <c r="J550" s="473"/>
      <c r="K550" s="473"/>
      <c r="L550" s="473"/>
      <c r="M550" s="473"/>
      <c r="N550" s="473"/>
      <c r="O550" s="473"/>
      <c r="P550" s="473"/>
      <c r="Q550" s="473">
        <f t="shared" si="17"/>
        <v>248265</v>
      </c>
      <c r="R550" s="472"/>
    </row>
    <row r="551" spans="1:18" ht="14.45" customHeight="1" x14ac:dyDescent="0.25">
      <c r="A551" s="489">
        <v>1170</v>
      </c>
      <c r="B551" s="472" t="str">
        <f t="shared" si="16"/>
        <v>1</v>
      </c>
      <c r="C551" s="472">
        <v>142</v>
      </c>
      <c r="D551" s="489" t="s">
        <v>1980</v>
      </c>
      <c r="E551" s="472"/>
      <c r="F551" s="472" t="s">
        <v>368</v>
      </c>
      <c r="G551" s="473">
        <v>44333</v>
      </c>
      <c r="H551" s="473"/>
      <c r="I551" s="473"/>
      <c r="J551" s="473"/>
      <c r="K551" s="473"/>
      <c r="L551" s="473"/>
      <c r="M551" s="473"/>
      <c r="N551" s="473"/>
      <c r="O551" s="473"/>
      <c r="P551" s="473"/>
      <c r="Q551" s="473">
        <f t="shared" si="17"/>
        <v>44333</v>
      </c>
      <c r="R551" s="472"/>
    </row>
    <row r="552" spans="1:18" ht="14.45" customHeight="1" x14ac:dyDescent="0.25">
      <c r="A552" s="489">
        <v>1171</v>
      </c>
      <c r="B552" s="472" t="str">
        <f t="shared" si="16"/>
        <v>1</v>
      </c>
      <c r="C552" s="472">
        <v>143</v>
      </c>
      <c r="D552" s="489" t="s">
        <v>1980</v>
      </c>
      <c r="E552" s="472"/>
      <c r="F552" s="472" t="s">
        <v>369</v>
      </c>
      <c r="G552" s="473">
        <v>22133</v>
      </c>
      <c r="H552" s="473"/>
      <c r="I552" s="473"/>
      <c r="J552" s="473"/>
      <c r="K552" s="473"/>
      <c r="L552" s="473"/>
      <c r="M552" s="473"/>
      <c r="N552" s="473"/>
      <c r="O552" s="473"/>
      <c r="P552" s="473"/>
      <c r="Q552" s="473">
        <f t="shared" si="17"/>
        <v>22133</v>
      </c>
      <c r="R552" s="472"/>
    </row>
    <row r="553" spans="1:18" ht="14.45" customHeight="1" x14ac:dyDescent="0.25">
      <c r="A553" s="489">
        <v>1172</v>
      </c>
      <c r="B553" s="472" t="str">
        <f t="shared" si="16"/>
        <v>2</v>
      </c>
      <c r="C553" s="472">
        <v>211</v>
      </c>
      <c r="D553" s="489" t="s">
        <v>1819</v>
      </c>
      <c r="E553" s="472">
        <v>211</v>
      </c>
      <c r="F553" s="472" t="s">
        <v>384</v>
      </c>
      <c r="G553" s="473"/>
      <c r="H553" s="473"/>
      <c r="I553" s="473"/>
      <c r="J553" s="473"/>
      <c r="K553" s="473"/>
      <c r="L553" s="473"/>
      <c r="M553" s="473"/>
      <c r="N553" s="473"/>
      <c r="O553" s="473"/>
      <c r="P553" s="473"/>
      <c r="Q553" s="473">
        <f t="shared" si="17"/>
        <v>0</v>
      </c>
      <c r="R553" s="472" t="s">
        <v>1921</v>
      </c>
    </row>
    <row r="554" spans="1:18" ht="14.45" customHeight="1" x14ac:dyDescent="0.25">
      <c r="A554" s="489">
        <v>1173</v>
      </c>
      <c r="B554" s="472" t="str">
        <f t="shared" si="16"/>
        <v>2</v>
      </c>
      <c r="C554" s="472">
        <v>212</v>
      </c>
      <c r="D554" s="489" t="s">
        <v>1819</v>
      </c>
      <c r="E554" s="472">
        <v>212</v>
      </c>
      <c r="F554" s="472" t="s">
        <v>385</v>
      </c>
      <c r="G554" s="473"/>
      <c r="H554" s="473"/>
      <c r="I554" s="473"/>
      <c r="J554" s="473"/>
      <c r="K554" s="473"/>
      <c r="L554" s="473"/>
      <c r="M554" s="473"/>
      <c r="N554" s="473"/>
      <c r="O554" s="473"/>
      <c r="P554" s="473"/>
      <c r="Q554" s="473">
        <f t="shared" si="17"/>
        <v>0</v>
      </c>
      <c r="R554" s="472" t="s">
        <v>1921</v>
      </c>
    </row>
    <row r="555" spans="1:18" ht="14.45" customHeight="1" x14ac:dyDescent="0.25">
      <c r="A555" s="489">
        <v>1174</v>
      </c>
      <c r="B555" s="472" t="str">
        <f t="shared" si="16"/>
        <v>2</v>
      </c>
      <c r="C555" s="472">
        <v>216</v>
      </c>
      <c r="D555" s="489" t="s">
        <v>1819</v>
      </c>
      <c r="E555" s="472">
        <v>216</v>
      </c>
      <c r="F555" s="472" t="s">
        <v>389</v>
      </c>
      <c r="G555" s="473">
        <v>0</v>
      </c>
      <c r="H555" s="473"/>
      <c r="I555" s="473"/>
      <c r="J555" s="473"/>
      <c r="K555" s="473"/>
      <c r="L555" s="473"/>
      <c r="M555" s="473"/>
      <c r="N555" s="473"/>
      <c r="O555" s="473"/>
      <c r="P555" s="473"/>
      <c r="Q555" s="473">
        <f t="shared" si="17"/>
        <v>0</v>
      </c>
      <c r="R555" s="472" t="s">
        <v>1921</v>
      </c>
    </row>
    <row r="556" spans="1:18" ht="14.45" customHeight="1" x14ac:dyDescent="0.25">
      <c r="A556" s="489">
        <v>1175</v>
      </c>
      <c r="B556" s="472" t="str">
        <f t="shared" si="16"/>
        <v>2</v>
      </c>
      <c r="C556" s="472">
        <v>222</v>
      </c>
      <c r="D556" s="489" t="s">
        <v>1819</v>
      </c>
      <c r="E556" s="472">
        <v>222</v>
      </c>
      <c r="F556" s="472" t="s">
        <v>394</v>
      </c>
      <c r="G556" s="473">
        <v>900</v>
      </c>
      <c r="H556" s="473"/>
      <c r="I556" s="473"/>
      <c r="J556" s="473"/>
      <c r="K556" s="473"/>
      <c r="L556" s="473"/>
      <c r="M556" s="473"/>
      <c r="N556" s="473"/>
      <c r="O556" s="473"/>
      <c r="P556" s="473"/>
      <c r="Q556" s="473">
        <f t="shared" si="17"/>
        <v>900</v>
      </c>
      <c r="R556" s="472" t="s">
        <v>1921</v>
      </c>
    </row>
    <row r="557" spans="1:18" ht="14.45" customHeight="1" x14ac:dyDescent="0.25">
      <c r="A557" s="489">
        <v>1176</v>
      </c>
      <c r="B557" s="472" t="str">
        <f t="shared" si="16"/>
        <v>2</v>
      </c>
      <c r="C557" s="472">
        <v>223</v>
      </c>
      <c r="D557" s="489" t="s">
        <v>1819</v>
      </c>
      <c r="E557" s="472">
        <v>223</v>
      </c>
      <c r="F557" s="472" t="s">
        <v>395</v>
      </c>
      <c r="G557" s="473">
        <v>600</v>
      </c>
      <c r="H557" s="473"/>
      <c r="I557" s="473"/>
      <c r="J557" s="473"/>
      <c r="K557" s="473"/>
      <c r="L557" s="473"/>
      <c r="M557" s="473"/>
      <c r="N557" s="473"/>
      <c r="O557" s="473"/>
      <c r="P557" s="473"/>
      <c r="Q557" s="473">
        <f t="shared" si="17"/>
        <v>600</v>
      </c>
      <c r="R557" s="472" t="s">
        <v>1921</v>
      </c>
    </row>
    <row r="558" spans="1:18" ht="14.45" customHeight="1" x14ac:dyDescent="0.25">
      <c r="A558" s="489">
        <v>1177</v>
      </c>
      <c r="B558" s="472" t="str">
        <f t="shared" si="16"/>
        <v>3</v>
      </c>
      <c r="C558" s="472">
        <v>314</v>
      </c>
      <c r="D558" s="489" t="s">
        <v>1819</v>
      </c>
      <c r="E558" s="472">
        <v>314</v>
      </c>
      <c r="F558" s="472" t="s">
        <v>451</v>
      </c>
      <c r="G558" s="473">
        <v>3000</v>
      </c>
      <c r="H558" s="473"/>
      <c r="I558" s="473"/>
      <c r="J558" s="473"/>
      <c r="K558" s="473"/>
      <c r="L558" s="473"/>
      <c r="M558" s="473"/>
      <c r="N558" s="473"/>
      <c r="O558" s="473"/>
      <c r="P558" s="473"/>
      <c r="Q558" s="473">
        <f t="shared" si="17"/>
        <v>3000</v>
      </c>
      <c r="R558" s="472" t="s">
        <v>1921</v>
      </c>
    </row>
    <row r="559" spans="1:18" ht="14.45" customHeight="1" x14ac:dyDescent="0.25">
      <c r="A559" s="489">
        <v>1178</v>
      </c>
      <c r="B559" s="472" t="str">
        <f t="shared" si="16"/>
        <v>3</v>
      </c>
      <c r="C559" s="472">
        <v>353</v>
      </c>
      <c r="D559" s="489" t="s">
        <v>1819</v>
      </c>
      <c r="E559" s="472">
        <v>353</v>
      </c>
      <c r="F559" s="472" t="s">
        <v>490</v>
      </c>
      <c r="G559" s="473">
        <v>0</v>
      </c>
      <c r="H559" s="473"/>
      <c r="I559" s="473"/>
      <c r="J559" s="473"/>
      <c r="K559" s="473"/>
      <c r="L559" s="473"/>
      <c r="M559" s="473"/>
      <c r="N559" s="473"/>
      <c r="O559" s="473"/>
      <c r="P559" s="473"/>
      <c r="Q559" s="473">
        <f t="shared" si="17"/>
        <v>0</v>
      </c>
      <c r="R559" s="472" t="s">
        <v>1921</v>
      </c>
    </row>
    <row r="560" spans="1:18" ht="14.45" customHeight="1" x14ac:dyDescent="0.25">
      <c r="A560" s="489">
        <v>1179</v>
      </c>
      <c r="B560" s="472" t="str">
        <f t="shared" si="16"/>
        <v>3</v>
      </c>
      <c r="C560" s="472">
        <v>375</v>
      </c>
      <c r="D560" s="489" t="s">
        <v>1819</v>
      </c>
      <c r="E560" s="472">
        <v>375</v>
      </c>
      <c r="F560" s="472" t="s">
        <v>510</v>
      </c>
      <c r="G560" s="473">
        <v>6000</v>
      </c>
      <c r="H560" s="473"/>
      <c r="I560" s="473"/>
      <c r="J560" s="473"/>
      <c r="K560" s="473"/>
      <c r="L560" s="473"/>
      <c r="M560" s="473"/>
      <c r="N560" s="473"/>
      <c r="O560" s="473"/>
      <c r="P560" s="473"/>
      <c r="Q560" s="473">
        <f t="shared" si="17"/>
        <v>6000</v>
      </c>
      <c r="R560" s="472" t="s">
        <v>1921</v>
      </c>
    </row>
    <row r="561" spans="1:18" ht="14.45" customHeight="1" x14ac:dyDescent="0.25">
      <c r="A561" s="489">
        <v>1180</v>
      </c>
      <c r="B561" s="472" t="str">
        <f t="shared" si="16"/>
        <v>5</v>
      </c>
      <c r="C561" s="472">
        <v>523</v>
      </c>
      <c r="D561" s="489" t="s">
        <v>1819</v>
      </c>
      <c r="E561" s="472">
        <v>523</v>
      </c>
      <c r="F561" s="472" t="s">
        <v>597</v>
      </c>
      <c r="G561" s="473">
        <v>2000</v>
      </c>
      <c r="H561" s="473"/>
      <c r="I561" s="473"/>
      <c r="J561" s="473"/>
      <c r="K561" s="473"/>
      <c r="L561" s="473"/>
      <c r="M561" s="473"/>
      <c r="N561" s="473"/>
      <c r="O561" s="473"/>
      <c r="P561" s="473"/>
      <c r="Q561" s="473">
        <f t="shared" si="17"/>
        <v>2000</v>
      </c>
      <c r="R561" s="472" t="s">
        <v>1921</v>
      </c>
    </row>
    <row r="562" spans="1:18" ht="14.45" customHeight="1" x14ac:dyDescent="0.25">
      <c r="A562" s="489">
        <v>1181</v>
      </c>
      <c r="B562" s="472" t="str">
        <f t="shared" si="16"/>
        <v>2</v>
      </c>
      <c r="C562" s="472">
        <v>211</v>
      </c>
      <c r="D562" s="489" t="s">
        <v>1793</v>
      </c>
      <c r="E562" s="472">
        <v>211</v>
      </c>
      <c r="F562" s="472" t="s">
        <v>384</v>
      </c>
      <c r="G562" s="473">
        <v>35000</v>
      </c>
      <c r="H562" s="473"/>
      <c r="I562" s="473"/>
      <c r="J562" s="473"/>
      <c r="K562" s="473"/>
      <c r="L562" s="473"/>
      <c r="M562" s="473"/>
      <c r="N562" s="473"/>
      <c r="O562" s="473"/>
      <c r="P562" s="473"/>
      <c r="Q562" s="473">
        <f t="shared" si="17"/>
        <v>35000</v>
      </c>
      <c r="R562" s="472" t="s">
        <v>1925</v>
      </c>
    </row>
    <row r="563" spans="1:18" ht="14.45" customHeight="1" x14ac:dyDescent="0.25">
      <c r="A563" s="489">
        <v>1182</v>
      </c>
      <c r="B563" s="472" t="str">
        <f t="shared" si="16"/>
        <v>2</v>
      </c>
      <c r="C563" s="472">
        <v>212</v>
      </c>
      <c r="D563" s="489" t="s">
        <v>1793</v>
      </c>
      <c r="E563" s="472">
        <v>212</v>
      </c>
      <c r="F563" s="472" t="s">
        <v>385</v>
      </c>
      <c r="G563" s="473">
        <v>30000</v>
      </c>
      <c r="H563" s="473"/>
      <c r="I563" s="473"/>
      <c r="J563" s="473"/>
      <c r="K563" s="473"/>
      <c r="L563" s="473"/>
      <c r="M563" s="473"/>
      <c r="N563" s="473"/>
      <c r="O563" s="473"/>
      <c r="P563" s="473"/>
      <c r="Q563" s="473">
        <f t="shared" si="17"/>
        <v>30000</v>
      </c>
      <c r="R563" s="472" t="s">
        <v>1925</v>
      </c>
    </row>
    <row r="564" spans="1:18" ht="14.45" customHeight="1" x14ac:dyDescent="0.25">
      <c r="A564" s="489">
        <v>1183</v>
      </c>
      <c r="B564" s="472" t="str">
        <f t="shared" si="16"/>
        <v>2</v>
      </c>
      <c r="C564" s="472">
        <v>214</v>
      </c>
      <c r="D564" s="489" t="s">
        <v>1793</v>
      </c>
      <c r="E564" s="472">
        <v>214</v>
      </c>
      <c r="F564" s="472" t="s">
        <v>387</v>
      </c>
      <c r="G564" s="473">
        <v>6000</v>
      </c>
      <c r="H564" s="472"/>
      <c r="I564" s="473"/>
      <c r="J564" s="473"/>
      <c r="K564" s="473"/>
      <c r="L564" s="473"/>
      <c r="M564" s="473"/>
      <c r="N564" s="473"/>
      <c r="O564" s="473"/>
      <c r="P564" s="473"/>
      <c r="Q564" s="473">
        <f t="shared" si="17"/>
        <v>6000</v>
      </c>
      <c r="R564" s="472" t="s">
        <v>1925</v>
      </c>
    </row>
    <row r="565" spans="1:18" ht="14.45" customHeight="1" x14ac:dyDescent="0.25">
      <c r="A565" s="489">
        <v>1184</v>
      </c>
      <c r="B565" s="472" t="str">
        <f t="shared" si="16"/>
        <v>2</v>
      </c>
      <c r="C565" s="472">
        <v>215</v>
      </c>
      <c r="D565" s="489" t="s">
        <v>1793</v>
      </c>
      <c r="E565" s="472">
        <v>215</v>
      </c>
      <c r="F565" s="472" t="s">
        <v>388</v>
      </c>
      <c r="G565" s="473">
        <v>0</v>
      </c>
      <c r="H565" s="473"/>
      <c r="I565" s="473"/>
      <c r="J565" s="473"/>
      <c r="K565" s="473"/>
      <c r="L565" s="473"/>
      <c r="M565" s="473"/>
      <c r="N565" s="473"/>
      <c r="O565" s="473"/>
      <c r="P565" s="473"/>
      <c r="Q565" s="473">
        <f t="shared" si="17"/>
        <v>0</v>
      </c>
      <c r="R565" s="472" t="s">
        <v>1925</v>
      </c>
    </row>
    <row r="566" spans="1:18" ht="14.45" customHeight="1" x14ac:dyDescent="0.25">
      <c r="A566" s="489">
        <v>1185</v>
      </c>
      <c r="B566" s="472" t="str">
        <f t="shared" si="16"/>
        <v>2</v>
      </c>
      <c r="C566" s="472">
        <v>218</v>
      </c>
      <c r="D566" s="489" t="s">
        <v>1793</v>
      </c>
      <c r="E566" s="472">
        <v>218</v>
      </c>
      <c r="F566" s="472" t="s">
        <v>391</v>
      </c>
      <c r="G566" s="473">
        <v>170000</v>
      </c>
      <c r="H566" s="473"/>
      <c r="I566" s="473"/>
      <c r="J566" s="473"/>
      <c r="K566" s="473"/>
      <c r="L566" s="473"/>
      <c r="M566" s="473"/>
      <c r="N566" s="473"/>
      <c r="O566" s="473"/>
      <c r="P566" s="473"/>
      <c r="Q566" s="473">
        <f t="shared" si="17"/>
        <v>170000</v>
      </c>
      <c r="R566" s="472" t="s">
        <v>1925</v>
      </c>
    </row>
    <row r="567" spans="1:18" ht="14.45" customHeight="1" x14ac:dyDescent="0.25">
      <c r="A567" s="489">
        <v>1186</v>
      </c>
      <c r="B567" s="472" t="str">
        <f t="shared" si="16"/>
        <v>2</v>
      </c>
      <c r="C567" s="472">
        <v>246</v>
      </c>
      <c r="D567" s="489" t="s">
        <v>1793</v>
      </c>
      <c r="E567" s="472">
        <v>246</v>
      </c>
      <c r="F567" s="472" t="s">
        <v>412</v>
      </c>
      <c r="G567" s="473">
        <v>0</v>
      </c>
      <c r="H567" s="473"/>
      <c r="I567" s="473"/>
      <c r="J567" s="473"/>
      <c r="K567" s="473"/>
      <c r="L567" s="473"/>
      <c r="M567" s="473"/>
      <c r="N567" s="473"/>
      <c r="O567" s="473"/>
      <c r="P567" s="473"/>
      <c r="Q567" s="473">
        <f t="shared" si="17"/>
        <v>0</v>
      </c>
      <c r="R567" s="472" t="s">
        <v>1925</v>
      </c>
    </row>
    <row r="568" spans="1:18" ht="14.45" customHeight="1" x14ac:dyDescent="0.25">
      <c r="A568" s="489">
        <v>1187</v>
      </c>
      <c r="B568" s="472" t="str">
        <f t="shared" si="16"/>
        <v>2</v>
      </c>
      <c r="C568" s="472">
        <v>261</v>
      </c>
      <c r="D568" s="489" t="s">
        <v>1793</v>
      </c>
      <c r="E568" s="472">
        <v>261</v>
      </c>
      <c r="F568" s="472" t="s">
        <v>425</v>
      </c>
      <c r="G568" s="473">
        <v>18000</v>
      </c>
      <c r="H568" s="473"/>
      <c r="I568" s="473"/>
      <c r="J568" s="473"/>
      <c r="K568" s="473"/>
      <c r="L568" s="473"/>
      <c r="M568" s="473"/>
      <c r="N568" s="473"/>
      <c r="O568" s="473"/>
      <c r="P568" s="473"/>
      <c r="Q568" s="473">
        <f t="shared" si="17"/>
        <v>18000</v>
      </c>
      <c r="R568" s="472" t="s">
        <v>1925</v>
      </c>
    </row>
    <row r="569" spans="1:18" ht="14.45" customHeight="1" x14ac:dyDescent="0.25">
      <c r="A569" s="489">
        <v>1188</v>
      </c>
      <c r="B569" s="472" t="str">
        <f t="shared" si="16"/>
        <v>2</v>
      </c>
      <c r="C569" s="472">
        <v>271</v>
      </c>
      <c r="D569" s="489" t="s">
        <v>1793</v>
      </c>
      <c r="E569" s="472">
        <v>271</v>
      </c>
      <c r="F569" s="472" t="s">
        <v>428</v>
      </c>
      <c r="G569" s="473"/>
      <c r="H569" s="473"/>
      <c r="I569" s="473"/>
      <c r="J569" s="473"/>
      <c r="K569" s="473"/>
      <c r="L569" s="473"/>
      <c r="M569" s="473"/>
      <c r="N569" s="473"/>
      <c r="O569" s="473"/>
      <c r="P569" s="473"/>
      <c r="Q569" s="473">
        <f t="shared" si="17"/>
        <v>0</v>
      </c>
      <c r="R569" s="472" t="s">
        <v>1925</v>
      </c>
    </row>
    <row r="570" spans="1:18" ht="14.45" customHeight="1" x14ac:dyDescent="0.25">
      <c r="A570" s="489">
        <v>1189</v>
      </c>
      <c r="B570" s="472" t="str">
        <f t="shared" si="16"/>
        <v>3</v>
      </c>
      <c r="C570" s="472">
        <v>313</v>
      </c>
      <c r="D570" s="489" t="s">
        <v>1793</v>
      </c>
      <c r="E570" s="472">
        <v>313</v>
      </c>
      <c r="F570" s="472" t="s">
        <v>450</v>
      </c>
      <c r="G570" s="473">
        <v>3000</v>
      </c>
      <c r="H570" s="473"/>
      <c r="I570" s="473"/>
      <c r="J570" s="473"/>
      <c r="K570" s="473"/>
      <c r="L570" s="473"/>
      <c r="M570" s="473"/>
      <c r="N570" s="473"/>
      <c r="O570" s="473"/>
      <c r="P570" s="473"/>
      <c r="Q570" s="473">
        <f t="shared" si="17"/>
        <v>3000</v>
      </c>
      <c r="R570" s="472" t="s">
        <v>1925</v>
      </c>
    </row>
    <row r="571" spans="1:18" ht="14.45" customHeight="1" x14ac:dyDescent="0.25">
      <c r="A571" s="489">
        <v>1190</v>
      </c>
      <c r="B571" s="472" t="str">
        <f t="shared" si="16"/>
        <v>3</v>
      </c>
      <c r="C571" s="472">
        <v>314</v>
      </c>
      <c r="D571" s="489" t="s">
        <v>1793</v>
      </c>
      <c r="E571" s="472">
        <v>314</v>
      </c>
      <c r="F571" s="472" t="s">
        <v>451</v>
      </c>
      <c r="G571" s="473">
        <v>42000</v>
      </c>
      <c r="H571" s="473"/>
      <c r="I571" s="473"/>
      <c r="J571" s="473"/>
      <c r="K571" s="473"/>
      <c r="L571" s="473"/>
      <c r="M571" s="473"/>
      <c r="N571" s="473"/>
      <c r="O571" s="473"/>
      <c r="P571" s="473"/>
      <c r="Q571" s="473">
        <f t="shared" si="17"/>
        <v>42000</v>
      </c>
      <c r="R571" s="472" t="s">
        <v>1925</v>
      </c>
    </row>
    <row r="572" spans="1:18" ht="14.45" customHeight="1" x14ac:dyDescent="0.25">
      <c r="A572" s="489">
        <v>1191</v>
      </c>
      <c r="B572" s="472" t="str">
        <f t="shared" si="16"/>
        <v>3</v>
      </c>
      <c r="C572" s="472">
        <v>315</v>
      </c>
      <c r="D572" s="489" t="s">
        <v>1793</v>
      </c>
      <c r="E572" s="472">
        <v>315</v>
      </c>
      <c r="F572" s="472" t="s">
        <v>452</v>
      </c>
      <c r="G572" s="473">
        <v>9600</v>
      </c>
      <c r="H572" s="473"/>
      <c r="I572" s="473"/>
      <c r="J572" s="473"/>
      <c r="K572" s="473"/>
      <c r="L572" s="473"/>
      <c r="M572" s="473"/>
      <c r="N572" s="473"/>
      <c r="O572" s="473"/>
      <c r="P572" s="473"/>
      <c r="Q572" s="473">
        <f t="shared" si="17"/>
        <v>9600</v>
      </c>
      <c r="R572" s="472" t="s">
        <v>1925</v>
      </c>
    </row>
    <row r="573" spans="1:18" ht="14.45" customHeight="1" x14ac:dyDescent="0.25">
      <c r="A573" s="489">
        <v>1192</v>
      </c>
      <c r="B573" s="472" t="str">
        <f t="shared" si="16"/>
        <v>3</v>
      </c>
      <c r="C573" s="472">
        <v>334</v>
      </c>
      <c r="D573" s="489" t="s">
        <v>1793</v>
      </c>
      <c r="E573" s="472">
        <v>334</v>
      </c>
      <c r="F573" s="472" t="s">
        <v>471</v>
      </c>
      <c r="G573" s="473">
        <v>10000</v>
      </c>
      <c r="H573" s="473"/>
      <c r="I573" s="473"/>
      <c r="J573" s="473"/>
      <c r="K573" s="473"/>
      <c r="L573" s="473"/>
      <c r="M573" s="473"/>
      <c r="N573" s="473"/>
      <c r="O573" s="473"/>
      <c r="P573" s="473"/>
      <c r="Q573" s="473">
        <f t="shared" si="17"/>
        <v>10000</v>
      </c>
      <c r="R573" s="472" t="s">
        <v>1925</v>
      </c>
    </row>
    <row r="574" spans="1:18" ht="14.45" customHeight="1" x14ac:dyDescent="0.25">
      <c r="A574" s="489">
        <v>1193</v>
      </c>
      <c r="B574" s="472" t="str">
        <f t="shared" si="16"/>
        <v>3</v>
      </c>
      <c r="C574" s="472">
        <v>341</v>
      </c>
      <c r="D574" s="489" t="s">
        <v>1793</v>
      </c>
      <c r="E574" s="472">
        <v>341</v>
      </c>
      <c r="F574" s="472" t="s">
        <v>478</v>
      </c>
      <c r="G574" s="473">
        <v>42000</v>
      </c>
      <c r="H574" s="473"/>
      <c r="I574" s="473"/>
      <c r="J574" s="473"/>
      <c r="K574" s="473"/>
      <c r="L574" s="473"/>
      <c r="M574" s="473"/>
      <c r="N574" s="473"/>
      <c r="O574" s="473"/>
      <c r="P574" s="473"/>
      <c r="Q574" s="473">
        <f t="shared" si="17"/>
        <v>42000</v>
      </c>
      <c r="R574" s="472" t="s">
        <v>1925</v>
      </c>
    </row>
    <row r="575" spans="1:18" ht="14.45" customHeight="1" x14ac:dyDescent="0.25">
      <c r="A575" s="489">
        <v>1194</v>
      </c>
      <c r="B575" s="472" t="str">
        <f t="shared" si="16"/>
        <v>3</v>
      </c>
      <c r="C575" s="472">
        <v>344</v>
      </c>
      <c r="D575" s="489" t="s">
        <v>1793</v>
      </c>
      <c r="E575" s="472">
        <v>344</v>
      </c>
      <c r="F575" s="472" t="s">
        <v>481</v>
      </c>
      <c r="G575" s="473">
        <v>30000</v>
      </c>
      <c r="H575" s="473"/>
      <c r="I575" s="473"/>
      <c r="J575" s="473"/>
      <c r="K575" s="473"/>
      <c r="L575" s="473"/>
      <c r="M575" s="473"/>
      <c r="N575" s="473"/>
      <c r="O575" s="473"/>
      <c r="P575" s="473"/>
      <c r="Q575" s="473">
        <f t="shared" si="17"/>
        <v>30000</v>
      </c>
      <c r="R575" s="472" t="s">
        <v>1925</v>
      </c>
    </row>
    <row r="576" spans="1:18" ht="14.45" customHeight="1" x14ac:dyDescent="0.25">
      <c r="A576" s="489">
        <v>1195</v>
      </c>
      <c r="B576" s="472" t="str">
        <f t="shared" si="16"/>
        <v>3</v>
      </c>
      <c r="C576" s="472">
        <v>345</v>
      </c>
      <c r="D576" s="489" t="s">
        <v>1793</v>
      </c>
      <c r="E576" s="472">
        <v>345</v>
      </c>
      <c r="F576" s="472" t="s">
        <v>482</v>
      </c>
      <c r="G576" s="473">
        <v>180000</v>
      </c>
      <c r="H576" s="473"/>
      <c r="I576" s="473"/>
      <c r="J576" s="473"/>
      <c r="K576" s="473"/>
      <c r="L576" s="473"/>
      <c r="M576" s="473"/>
      <c r="N576" s="473"/>
      <c r="O576" s="473"/>
      <c r="P576" s="473"/>
      <c r="Q576" s="473">
        <f t="shared" si="17"/>
        <v>180000</v>
      </c>
      <c r="R576" s="472" t="s">
        <v>1925</v>
      </c>
    </row>
    <row r="577" spans="1:18" ht="14.45" customHeight="1" x14ac:dyDescent="0.25">
      <c r="A577" s="489">
        <v>1196</v>
      </c>
      <c r="B577" s="472" t="str">
        <f t="shared" si="16"/>
        <v>3</v>
      </c>
      <c r="C577" s="472">
        <v>351</v>
      </c>
      <c r="D577" s="489" t="s">
        <v>1793</v>
      </c>
      <c r="E577" s="472">
        <v>351</v>
      </c>
      <c r="F577" s="472" t="s">
        <v>488</v>
      </c>
      <c r="G577" s="473">
        <v>5000</v>
      </c>
      <c r="H577" s="473"/>
      <c r="I577" s="473"/>
      <c r="J577" s="473"/>
      <c r="K577" s="473"/>
      <c r="L577" s="473"/>
      <c r="M577" s="473"/>
      <c r="N577" s="473"/>
      <c r="O577" s="473"/>
      <c r="P577" s="473"/>
      <c r="Q577" s="473">
        <f t="shared" si="17"/>
        <v>5000</v>
      </c>
      <c r="R577" s="472" t="s">
        <v>1925</v>
      </c>
    </row>
    <row r="578" spans="1:18" ht="14.45" customHeight="1" x14ac:dyDescent="0.25">
      <c r="A578" s="489">
        <v>1197</v>
      </c>
      <c r="B578" s="472" t="str">
        <f t="shared" si="16"/>
        <v>3</v>
      </c>
      <c r="C578" s="472">
        <v>352</v>
      </c>
      <c r="D578" s="489" t="s">
        <v>1793</v>
      </c>
      <c r="E578" s="472">
        <v>352</v>
      </c>
      <c r="F578" s="472" t="s">
        <v>489</v>
      </c>
      <c r="G578" s="473">
        <v>6000</v>
      </c>
      <c r="H578" s="473"/>
      <c r="I578" s="473"/>
      <c r="J578" s="473"/>
      <c r="K578" s="473"/>
      <c r="L578" s="473"/>
      <c r="M578" s="473"/>
      <c r="N578" s="473"/>
      <c r="O578" s="473"/>
      <c r="P578" s="473"/>
      <c r="Q578" s="473">
        <f t="shared" si="17"/>
        <v>6000</v>
      </c>
      <c r="R578" s="472" t="s">
        <v>1925</v>
      </c>
    </row>
    <row r="579" spans="1:18" ht="14.45" customHeight="1" x14ac:dyDescent="0.25">
      <c r="A579" s="489">
        <v>1198</v>
      </c>
      <c r="B579" s="472" t="str">
        <f t="shared" si="16"/>
        <v>3</v>
      </c>
      <c r="C579" s="472">
        <v>353</v>
      </c>
      <c r="D579" s="489" t="s">
        <v>1793</v>
      </c>
      <c r="E579" s="472">
        <v>353</v>
      </c>
      <c r="F579" s="472" t="s">
        <v>490</v>
      </c>
      <c r="G579" s="473">
        <v>12000</v>
      </c>
      <c r="H579" s="473"/>
      <c r="I579" s="473"/>
      <c r="J579" s="473"/>
      <c r="K579" s="473"/>
      <c r="L579" s="473"/>
      <c r="M579" s="473"/>
      <c r="N579" s="473"/>
      <c r="O579" s="473"/>
      <c r="P579" s="473"/>
      <c r="Q579" s="473">
        <f t="shared" si="17"/>
        <v>12000</v>
      </c>
      <c r="R579" s="472" t="s">
        <v>1925</v>
      </c>
    </row>
    <row r="580" spans="1:18" ht="14.45" customHeight="1" x14ac:dyDescent="0.25">
      <c r="A580" s="489">
        <v>1199</v>
      </c>
      <c r="B580" s="472" t="str">
        <f t="shared" si="16"/>
        <v>3</v>
      </c>
      <c r="C580" s="472">
        <v>372</v>
      </c>
      <c r="D580" s="489" t="s">
        <v>1793</v>
      </c>
      <c r="E580" s="472">
        <v>372</v>
      </c>
      <c r="F580" s="472" t="s">
        <v>507</v>
      </c>
      <c r="G580" s="473">
        <v>12000</v>
      </c>
      <c r="H580" s="473"/>
      <c r="I580" s="473"/>
      <c r="J580" s="473"/>
      <c r="K580" s="473"/>
      <c r="L580" s="473"/>
      <c r="M580" s="473"/>
      <c r="N580" s="473"/>
      <c r="O580" s="473"/>
      <c r="P580" s="473"/>
      <c r="Q580" s="473">
        <f t="shared" si="17"/>
        <v>12000</v>
      </c>
      <c r="R580" s="472" t="s">
        <v>1925</v>
      </c>
    </row>
    <row r="581" spans="1:18" ht="14.45" customHeight="1" x14ac:dyDescent="0.25">
      <c r="A581" s="489">
        <v>1200</v>
      </c>
      <c r="B581" s="472" t="str">
        <f t="shared" si="16"/>
        <v>3</v>
      </c>
      <c r="C581" s="472">
        <v>375</v>
      </c>
      <c r="D581" s="489" t="s">
        <v>1793</v>
      </c>
      <c r="E581" s="472">
        <v>375</v>
      </c>
      <c r="F581" s="472" t="s">
        <v>510</v>
      </c>
      <c r="G581" s="473">
        <v>35000</v>
      </c>
      <c r="H581" s="473"/>
      <c r="I581" s="473"/>
      <c r="J581" s="473"/>
      <c r="K581" s="473"/>
      <c r="L581" s="473"/>
      <c r="M581" s="473"/>
      <c r="N581" s="473"/>
      <c r="O581" s="473"/>
      <c r="P581" s="473"/>
      <c r="Q581" s="473">
        <f t="shared" si="17"/>
        <v>35000</v>
      </c>
      <c r="R581" s="472" t="s">
        <v>1925</v>
      </c>
    </row>
    <row r="582" spans="1:18" ht="14.45" customHeight="1" x14ac:dyDescent="0.25">
      <c r="A582" s="489">
        <v>1201</v>
      </c>
      <c r="B582" s="472" t="str">
        <f t="shared" ref="B582:B645" si="18">MID(C582,1,1)</f>
        <v>3</v>
      </c>
      <c r="C582" s="472">
        <v>379</v>
      </c>
      <c r="D582" s="489" t="s">
        <v>1793</v>
      </c>
      <c r="E582" s="472">
        <v>379</v>
      </c>
      <c r="F582" s="472" t="s">
        <v>514</v>
      </c>
      <c r="G582" s="473">
        <v>4000</v>
      </c>
      <c r="H582" s="473"/>
      <c r="I582" s="473"/>
      <c r="J582" s="473"/>
      <c r="K582" s="473"/>
      <c r="L582" s="473"/>
      <c r="M582" s="473"/>
      <c r="N582" s="473"/>
      <c r="O582" s="473"/>
      <c r="P582" s="473"/>
      <c r="Q582" s="473">
        <f t="shared" ref="Q582:Q645" si="19">SUM(G582:P582)</f>
        <v>4000</v>
      </c>
      <c r="R582" s="472" t="s">
        <v>1925</v>
      </c>
    </row>
    <row r="583" spans="1:18" ht="14.45" customHeight="1" x14ac:dyDescent="0.25">
      <c r="A583" s="489">
        <v>1202</v>
      </c>
      <c r="B583" s="472" t="str">
        <f t="shared" si="18"/>
        <v>3</v>
      </c>
      <c r="C583" s="472">
        <v>395</v>
      </c>
      <c r="D583" s="489" t="s">
        <v>1793</v>
      </c>
      <c r="E583" s="472">
        <v>395</v>
      </c>
      <c r="F583" s="472" t="s">
        <v>526</v>
      </c>
      <c r="G583" s="473">
        <v>12000</v>
      </c>
      <c r="H583" s="473"/>
      <c r="I583" s="473"/>
      <c r="J583" s="473"/>
      <c r="K583" s="473"/>
      <c r="L583" s="473"/>
      <c r="M583" s="473"/>
      <c r="N583" s="473"/>
      <c r="O583" s="473"/>
      <c r="P583" s="473"/>
      <c r="Q583" s="473">
        <f t="shared" si="19"/>
        <v>12000</v>
      </c>
      <c r="R583" s="472" t="s">
        <v>1925</v>
      </c>
    </row>
    <row r="584" spans="1:18" ht="14.45" customHeight="1" x14ac:dyDescent="0.25">
      <c r="A584" s="489">
        <v>1203</v>
      </c>
      <c r="B584" s="472" t="str">
        <f t="shared" si="18"/>
        <v>5</v>
      </c>
      <c r="C584" s="472">
        <v>511</v>
      </c>
      <c r="D584" s="489" t="s">
        <v>1793</v>
      </c>
      <c r="E584" s="472">
        <v>511</v>
      </c>
      <c r="F584" s="472" t="s">
        <v>588</v>
      </c>
      <c r="G584" s="473">
        <v>10000</v>
      </c>
      <c r="H584" s="473"/>
      <c r="I584" s="473"/>
      <c r="J584" s="473"/>
      <c r="K584" s="473"/>
      <c r="L584" s="473"/>
      <c r="M584" s="473"/>
      <c r="N584" s="473"/>
      <c r="O584" s="473"/>
      <c r="P584" s="473"/>
      <c r="Q584" s="473">
        <f t="shared" si="19"/>
        <v>10000</v>
      </c>
      <c r="R584" s="472" t="s">
        <v>1925</v>
      </c>
    </row>
    <row r="585" spans="1:18" ht="14.45" customHeight="1" x14ac:dyDescent="0.25">
      <c r="A585" s="489">
        <v>1204</v>
      </c>
      <c r="B585" s="472" t="str">
        <f t="shared" si="18"/>
        <v>5</v>
      </c>
      <c r="C585" s="472">
        <v>515</v>
      </c>
      <c r="D585" s="489" t="s">
        <v>1793</v>
      </c>
      <c r="E585" s="472">
        <v>515</v>
      </c>
      <c r="F585" s="472" t="s">
        <v>592</v>
      </c>
      <c r="G585" s="473">
        <v>20000</v>
      </c>
      <c r="H585" s="473"/>
      <c r="I585" s="473"/>
      <c r="J585" s="473"/>
      <c r="K585" s="473"/>
      <c r="L585" s="473"/>
      <c r="M585" s="473"/>
      <c r="N585" s="473"/>
      <c r="O585" s="473"/>
      <c r="P585" s="473"/>
      <c r="Q585" s="473">
        <f t="shared" si="19"/>
        <v>20000</v>
      </c>
      <c r="R585" s="472" t="s">
        <v>1925</v>
      </c>
    </row>
    <row r="586" spans="1:18" ht="14.45" customHeight="1" x14ac:dyDescent="0.25">
      <c r="A586" s="489">
        <v>1205</v>
      </c>
      <c r="B586" s="472" t="str">
        <f t="shared" si="18"/>
        <v>5</v>
      </c>
      <c r="C586" s="472">
        <v>519</v>
      </c>
      <c r="D586" s="489" t="s">
        <v>1793</v>
      </c>
      <c r="E586" s="472">
        <v>519</v>
      </c>
      <c r="F586" s="472" t="s">
        <v>593</v>
      </c>
      <c r="G586" s="473">
        <v>3000</v>
      </c>
      <c r="H586" s="473"/>
      <c r="I586" s="473"/>
      <c r="J586" s="473"/>
      <c r="K586" s="473"/>
      <c r="L586" s="473"/>
      <c r="M586" s="473"/>
      <c r="N586" s="473"/>
      <c r="O586" s="473"/>
      <c r="P586" s="473"/>
      <c r="Q586" s="473">
        <f t="shared" si="19"/>
        <v>3000</v>
      </c>
      <c r="R586" s="472" t="s">
        <v>1925</v>
      </c>
    </row>
    <row r="587" spans="1:18" ht="14.45" customHeight="1" x14ac:dyDescent="0.25">
      <c r="A587" s="489">
        <v>1206</v>
      </c>
      <c r="B587" s="472" t="str">
        <f t="shared" si="18"/>
        <v>5</v>
      </c>
      <c r="C587" s="472">
        <v>566</v>
      </c>
      <c r="D587" s="489" t="s">
        <v>1793</v>
      </c>
      <c r="E587" s="472">
        <v>566</v>
      </c>
      <c r="F587" s="472" t="s">
        <v>617</v>
      </c>
      <c r="G587" s="473">
        <v>4500</v>
      </c>
      <c r="H587" s="473"/>
      <c r="I587" s="473"/>
      <c r="J587" s="473"/>
      <c r="K587" s="473"/>
      <c r="L587" s="473"/>
      <c r="M587" s="473"/>
      <c r="N587" s="473"/>
      <c r="O587" s="473"/>
      <c r="P587" s="473"/>
      <c r="Q587" s="473">
        <f t="shared" si="19"/>
        <v>4500</v>
      </c>
      <c r="R587" s="472" t="s">
        <v>1925</v>
      </c>
    </row>
    <row r="588" spans="1:18" ht="14.45" customHeight="1" x14ac:dyDescent="0.25">
      <c r="A588" s="489">
        <v>1207</v>
      </c>
      <c r="B588" s="472" t="str">
        <f t="shared" si="18"/>
        <v>9</v>
      </c>
      <c r="C588" s="472">
        <v>911</v>
      </c>
      <c r="D588" s="489" t="s">
        <v>1793</v>
      </c>
      <c r="E588" s="472">
        <v>911</v>
      </c>
      <c r="F588" s="472" t="s">
        <v>1923</v>
      </c>
      <c r="G588" s="511"/>
      <c r="H588" s="473"/>
      <c r="I588" s="473"/>
      <c r="J588" s="473">
        <f>+DEUDA!J60</f>
        <v>1059322.0799999998</v>
      </c>
      <c r="K588" s="473"/>
      <c r="L588" s="473"/>
      <c r="M588" s="473"/>
      <c r="N588" s="473"/>
      <c r="O588" s="473"/>
      <c r="P588" s="473"/>
      <c r="Q588" s="473">
        <f t="shared" si="19"/>
        <v>1059322.0799999998</v>
      </c>
      <c r="R588" s="472" t="s">
        <v>1925</v>
      </c>
    </row>
    <row r="589" spans="1:18" ht="14.45" customHeight="1" x14ac:dyDescent="0.25">
      <c r="A589" s="489">
        <v>1208</v>
      </c>
      <c r="B589" s="472" t="str">
        <f t="shared" si="18"/>
        <v>9</v>
      </c>
      <c r="C589" s="472">
        <v>921</v>
      </c>
      <c r="D589" s="489" t="s">
        <v>1793</v>
      </c>
      <c r="E589" s="472">
        <v>921</v>
      </c>
      <c r="F589" s="472" t="s">
        <v>1924</v>
      </c>
      <c r="G589" s="511"/>
      <c r="H589" s="473"/>
      <c r="I589" s="473"/>
      <c r="J589" s="473">
        <f>+DEUDA!K60</f>
        <v>161034.13</v>
      </c>
      <c r="K589" s="473"/>
      <c r="L589" s="473"/>
      <c r="M589" s="473"/>
      <c r="N589" s="473"/>
      <c r="O589" s="473"/>
      <c r="P589" s="473"/>
      <c r="Q589" s="473">
        <f t="shared" si="19"/>
        <v>161034.13</v>
      </c>
      <c r="R589" s="472" t="s">
        <v>1925</v>
      </c>
    </row>
    <row r="590" spans="1:18" ht="14.45" customHeight="1" x14ac:dyDescent="0.25">
      <c r="A590" s="489">
        <v>1209</v>
      </c>
      <c r="B590" s="472" t="str">
        <f t="shared" si="18"/>
        <v>9</v>
      </c>
      <c r="C590" s="472">
        <v>991</v>
      </c>
      <c r="D590" s="489" t="s">
        <v>1793</v>
      </c>
      <c r="E590" s="472">
        <v>991</v>
      </c>
      <c r="F590" s="472" t="s">
        <v>752</v>
      </c>
      <c r="G590" s="473">
        <f>335320.15+450951.36-73918.06</f>
        <v>712353.45</v>
      </c>
      <c r="H590" s="473"/>
      <c r="I590" s="473"/>
      <c r="J590" s="473"/>
      <c r="K590" s="473"/>
      <c r="L590" s="473"/>
      <c r="M590" s="473"/>
      <c r="N590" s="473"/>
      <c r="O590" s="473"/>
      <c r="P590" s="473"/>
      <c r="Q590" s="473">
        <f t="shared" si="19"/>
        <v>712353.45</v>
      </c>
      <c r="R590" s="472" t="s">
        <v>1925</v>
      </c>
    </row>
    <row r="591" spans="1:18" ht="14.45" customHeight="1" x14ac:dyDescent="0.25">
      <c r="A591" s="489">
        <v>1210</v>
      </c>
      <c r="B591" s="472" t="str">
        <f t="shared" si="18"/>
        <v>1</v>
      </c>
      <c r="C591" s="472">
        <v>122</v>
      </c>
      <c r="D591" s="472" t="s">
        <v>1912</v>
      </c>
      <c r="E591" s="472">
        <v>122</v>
      </c>
      <c r="F591" s="472" t="s">
        <v>353</v>
      </c>
      <c r="G591" s="473"/>
      <c r="H591" s="473"/>
      <c r="I591" s="473"/>
      <c r="J591" s="473"/>
      <c r="K591" s="473"/>
      <c r="L591" s="473"/>
      <c r="M591" s="473"/>
      <c r="N591" s="473"/>
      <c r="O591" s="473"/>
      <c r="P591" s="473"/>
      <c r="Q591" s="473">
        <f t="shared" si="19"/>
        <v>0</v>
      </c>
      <c r="R591" s="472"/>
    </row>
    <row r="592" spans="1:18" ht="14.45" customHeight="1" x14ac:dyDescent="0.25">
      <c r="A592" s="489">
        <v>1211</v>
      </c>
      <c r="B592" s="472" t="str">
        <f t="shared" si="18"/>
        <v>2</v>
      </c>
      <c r="C592" s="472">
        <v>211</v>
      </c>
      <c r="D592" s="472" t="s">
        <v>1912</v>
      </c>
      <c r="E592" s="472">
        <v>211</v>
      </c>
      <c r="F592" s="472" t="s">
        <v>384</v>
      </c>
      <c r="G592" s="473">
        <v>90000</v>
      </c>
      <c r="H592" s="473"/>
      <c r="I592" s="473"/>
      <c r="J592" s="473"/>
      <c r="K592" s="473"/>
      <c r="L592" s="473"/>
      <c r="M592" s="473"/>
      <c r="N592" s="473"/>
      <c r="O592" s="473"/>
      <c r="P592" s="473"/>
      <c r="Q592" s="473">
        <f t="shared" si="19"/>
        <v>90000</v>
      </c>
      <c r="R592" s="472"/>
    </row>
    <row r="593" spans="1:18" ht="14.45" customHeight="1" x14ac:dyDescent="0.25">
      <c r="A593" s="489">
        <v>1212</v>
      </c>
      <c r="B593" s="472" t="str">
        <f t="shared" si="18"/>
        <v>2</v>
      </c>
      <c r="C593" s="472">
        <v>212</v>
      </c>
      <c r="D593" s="472" t="s">
        <v>1912</v>
      </c>
      <c r="E593" s="472">
        <v>212</v>
      </c>
      <c r="F593" s="472" t="s">
        <v>385</v>
      </c>
      <c r="G593" s="473">
        <v>20000</v>
      </c>
      <c r="H593" s="473"/>
      <c r="I593" s="473"/>
      <c r="J593" s="473"/>
      <c r="K593" s="473"/>
      <c r="L593" s="473"/>
      <c r="M593" s="473"/>
      <c r="N593" s="473"/>
      <c r="O593" s="473"/>
      <c r="P593" s="473"/>
      <c r="Q593" s="473">
        <f t="shared" si="19"/>
        <v>20000</v>
      </c>
      <c r="R593" s="472"/>
    </row>
    <row r="594" spans="1:18" ht="14.45" customHeight="1" x14ac:dyDescent="0.25">
      <c r="A594" s="489">
        <v>1213</v>
      </c>
      <c r="B594" s="472" t="str">
        <f t="shared" si="18"/>
        <v>2</v>
      </c>
      <c r="C594" s="472">
        <v>216</v>
      </c>
      <c r="D594" s="472" t="s">
        <v>1912</v>
      </c>
      <c r="E594" s="472">
        <v>216</v>
      </c>
      <c r="F594" s="472" t="s">
        <v>389</v>
      </c>
      <c r="G594" s="473">
        <v>250000</v>
      </c>
      <c r="H594" s="473"/>
      <c r="I594" s="473"/>
      <c r="J594" s="473"/>
      <c r="K594" s="473"/>
      <c r="L594" s="473"/>
      <c r="M594" s="473"/>
      <c r="N594" s="473"/>
      <c r="O594" s="473"/>
      <c r="P594" s="473"/>
      <c r="Q594" s="473">
        <f t="shared" si="19"/>
        <v>250000</v>
      </c>
      <c r="R594" s="472"/>
    </row>
    <row r="595" spans="1:18" ht="14.45" customHeight="1" x14ac:dyDescent="0.25">
      <c r="A595" s="489">
        <v>1214</v>
      </c>
      <c r="B595" s="472" t="str">
        <f t="shared" si="18"/>
        <v>2</v>
      </c>
      <c r="C595" s="472">
        <v>253</v>
      </c>
      <c r="D595" s="472" t="s">
        <v>1912</v>
      </c>
      <c r="E595" s="472">
        <v>253</v>
      </c>
      <c r="F595" s="472" t="s">
        <v>419</v>
      </c>
      <c r="G595" s="520">
        <v>1000000</v>
      </c>
      <c r="H595" s="473"/>
      <c r="I595" s="473"/>
      <c r="J595" s="473"/>
      <c r="K595" s="473"/>
      <c r="L595" s="473"/>
      <c r="M595" s="473"/>
      <c r="N595" s="473"/>
      <c r="O595" s="473"/>
      <c r="P595" s="473"/>
      <c r="Q595" s="473">
        <f t="shared" si="19"/>
        <v>1000000</v>
      </c>
      <c r="R595" s="472"/>
    </row>
    <row r="596" spans="1:18" ht="14.45" customHeight="1" x14ac:dyDescent="0.25">
      <c r="A596" s="489">
        <v>1215</v>
      </c>
      <c r="B596" s="472" t="str">
        <f t="shared" si="18"/>
        <v>2</v>
      </c>
      <c r="C596" s="472">
        <v>261</v>
      </c>
      <c r="D596" s="472" t="s">
        <v>1912</v>
      </c>
      <c r="E596" s="472">
        <v>261</v>
      </c>
      <c r="F596" s="472" t="s">
        <v>425</v>
      </c>
      <c r="G596" s="493">
        <v>101000</v>
      </c>
      <c r="H596" s="473"/>
      <c r="I596" s="473"/>
      <c r="J596" s="473"/>
      <c r="K596" s="473"/>
      <c r="L596" s="473"/>
      <c r="M596" s="473"/>
      <c r="N596" s="473"/>
      <c r="O596" s="473"/>
      <c r="P596" s="473"/>
      <c r="Q596" s="473">
        <f t="shared" si="19"/>
        <v>101000</v>
      </c>
      <c r="R596" s="472"/>
    </row>
    <row r="597" spans="1:18" ht="14.45" customHeight="1" x14ac:dyDescent="0.25">
      <c r="A597" s="489">
        <v>1216</v>
      </c>
      <c r="B597" s="472" t="str">
        <f t="shared" si="18"/>
        <v>2</v>
      </c>
      <c r="C597" s="472">
        <v>271</v>
      </c>
      <c r="D597" s="472" t="s">
        <v>1912</v>
      </c>
      <c r="E597" s="472">
        <v>271</v>
      </c>
      <c r="F597" s="472" t="s">
        <v>428</v>
      </c>
      <c r="G597" s="473">
        <v>150000</v>
      </c>
      <c r="H597" s="473"/>
      <c r="I597" s="473"/>
      <c r="J597" s="473"/>
      <c r="K597" s="473"/>
      <c r="L597" s="473"/>
      <c r="M597" s="473"/>
      <c r="N597" s="473"/>
      <c r="O597" s="473"/>
      <c r="P597" s="473"/>
      <c r="Q597" s="473">
        <f t="shared" si="19"/>
        <v>150000</v>
      </c>
      <c r="R597" s="472"/>
    </row>
    <row r="598" spans="1:18" ht="14.45" customHeight="1" x14ac:dyDescent="0.25">
      <c r="A598" s="489">
        <v>1217</v>
      </c>
      <c r="B598" s="472" t="str">
        <f t="shared" si="18"/>
        <v>2</v>
      </c>
      <c r="C598" s="472">
        <v>294</v>
      </c>
      <c r="D598" s="472" t="s">
        <v>1912</v>
      </c>
      <c r="E598" s="472">
        <v>294</v>
      </c>
      <c r="F598" s="472" t="s">
        <v>441</v>
      </c>
      <c r="G598" s="473">
        <v>30000</v>
      </c>
      <c r="H598" s="473"/>
      <c r="I598" s="473"/>
      <c r="J598" s="473"/>
      <c r="K598" s="473"/>
      <c r="L598" s="473"/>
      <c r="M598" s="473"/>
      <c r="N598" s="473"/>
      <c r="O598" s="473"/>
      <c r="P598" s="473"/>
      <c r="Q598" s="473">
        <f t="shared" si="19"/>
        <v>30000</v>
      </c>
      <c r="R598" s="472"/>
    </row>
    <row r="599" spans="1:18" ht="14.45" customHeight="1" x14ac:dyDescent="0.25">
      <c r="A599" s="489">
        <v>1218</v>
      </c>
      <c r="B599" s="472" t="str">
        <f t="shared" si="18"/>
        <v>2</v>
      </c>
      <c r="C599" s="472">
        <v>296</v>
      </c>
      <c r="D599" s="472" t="s">
        <v>1912</v>
      </c>
      <c r="E599" s="472">
        <v>296</v>
      </c>
      <c r="F599" s="472" t="s">
        <v>443</v>
      </c>
      <c r="G599" s="473">
        <v>240000</v>
      </c>
      <c r="H599" s="473"/>
      <c r="I599" s="473"/>
      <c r="J599" s="473"/>
      <c r="K599" s="473"/>
      <c r="L599" s="473"/>
      <c r="M599" s="473"/>
      <c r="N599" s="473"/>
      <c r="O599" s="473"/>
      <c r="P599" s="473"/>
      <c r="Q599" s="473">
        <f t="shared" si="19"/>
        <v>240000</v>
      </c>
      <c r="R599" s="472"/>
    </row>
    <row r="600" spans="1:18" ht="14.45" customHeight="1" x14ac:dyDescent="0.25">
      <c r="A600" s="489">
        <v>1219</v>
      </c>
      <c r="B600" s="472" t="str">
        <f t="shared" si="18"/>
        <v>3</v>
      </c>
      <c r="C600" s="472">
        <v>321</v>
      </c>
      <c r="D600" s="472" t="s">
        <v>1912</v>
      </c>
      <c r="E600" s="472">
        <v>321</v>
      </c>
      <c r="F600" s="472" t="s">
        <v>458</v>
      </c>
      <c r="G600" s="473">
        <v>110000</v>
      </c>
      <c r="H600" s="473"/>
      <c r="I600" s="473"/>
      <c r="J600" s="473"/>
      <c r="K600" s="473"/>
      <c r="L600" s="473"/>
      <c r="M600" s="473"/>
      <c r="N600" s="473"/>
      <c r="O600" s="473"/>
      <c r="P600" s="473"/>
      <c r="Q600" s="473">
        <f t="shared" si="19"/>
        <v>110000</v>
      </c>
      <c r="R600" s="472"/>
    </row>
    <row r="601" spans="1:18" ht="14.45" customHeight="1" x14ac:dyDescent="0.25">
      <c r="A601" s="489">
        <v>1220</v>
      </c>
      <c r="B601" s="472" t="str">
        <f t="shared" si="18"/>
        <v>3</v>
      </c>
      <c r="C601" s="472">
        <v>322</v>
      </c>
      <c r="D601" s="472" t="s">
        <v>1912</v>
      </c>
      <c r="E601" s="472">
        <v>322</v>
      </c>
      <c r="F601" s="472" t="s">
        <v>459</v>
      </c>
      <c r="G601" s="473">
        <v>120000</v>
      </c>
      <c r="H601" s="473"/>
      <c r="I601" s="473"/>
      <c r="J601" s="473"/>
      <c r="K601" s="473"/>
      <c r="L601" s="473"/>
      <c r="M601" s="473"/>
      <c r="N601" s="473"/>
      <c r="O601" s="473"/>
      <c r="P601" s="473"/>
      <c r="Q601" s="473">
        <f t="shared" si="19"/>
        <v>120000</v>
      </c>
      <c r="R601" s="472"/>
    </row>
    <row r="602" spans="1:18" ht="14.45" customHeight="1" x14ac:dyDescent="0.25">
      <c r="A602" s="489">
        <v>1221</v>
      </c>
      <c r="B602" s="472" t="str">
        <f t="shared" si="18"/>
        <v>3</v>
      </c>
      <c r="C602" s="472">
        <v>326</v>
      </c>
      <c r="D602" s="472" t="s">
        <v>1912</v>
      </c>
      <c r="E602" s="472">
        <v>326</v>
      </c>
      <c r="F602" s="472" t="s">
        <v>463</v>
      </c>
      <c r="G602" s="473">
        <v>0</v>
      </c>
      <c r="H602" s="473"/>
      <c r="I602" s="473"/>
      <c r="J602" s="473"/>
      <c r="K602" s="473"/>
      <c r="L602" s="473"/>
      <c r="M602" s="473"/>
      <c r="N602" s="473"/>
      <c r="O602" s="473"/>
      <c r="P602" s="473"/>
      <c r="Q602" s="473">
        <f t="shared" si="19"/>
        <v>0</v>
      </c>
      <c r="R602" s="472"/>
    </row>
    <row r="603" spans="1:18" ht="14.45" customHeight="1" x14ac:dyDescent="0.25">
      <c r="A603" s="489">
        <v>1222</v>
      </c>
      <c r="B603" s="472" t="str">
        <f t="shared" si="18"/>
        <v>3</v>
      </c>
      <c r="C603" s="472">
        <v>334</v>
      </c>
      <c r="D603" s="472" t="s">
        <v>1912</v>
      </c>
      <c r="E603" s="472">
        <v>334</v>
      </c>
      <c r="F603" s="472" t="s">
        <v>471</v>
      </c>
      <c r="G603" s="473">
        <v>20000</v>
      </c>
      <c r="H603" s="473"/>
      <c r="I603" s="473"/>
      <c r="J603" s="473"/>
      <c r="K603" s="473"/>
      <c r="L603" s="473"/>
      <c r="M603" s="473"/>
      <c r="N603" s="473"/>
      <c r="O603" s="473"/>
      <c r="P603" s="473"/>
      <c r="Q603" s="473">
        <f t="shared" si="19"/>
        <v>20000</v>
      </c>
      <c r="R603" s="472"/>
    </row>
    <row r="604" spans="1:18" ht="14.45" customHeight="1" x14ac:dyDescent="0.25">
      <c r="A604" s="489">
        <v>1223</v>
      </c>
      <c r="B604" s="472" t="str">
        <f t="shared" si="18"/>
        <v>3</v>
      </c>
      <c r="C604" s="472">
        <v>352</v>
      </c>
      <c r="D604" s="472" t="s">
        <v>1912</v>
      </c>
      <c r="E604" s="472">
        <v>352</v>
      </c>
      <c r="F604" s="472" t="s">
        <v>489</v>
      </c>
      <c r="G604" s="473">
        <v>20000</v>
      </c>
      <c r="H604" s="473"/>
      <c r="I604" s="473"/>
      <c r="J604" s="473"/>
      <c r="K604" s="473"/>
      <c r="L604" s="473"/>
      <c r="M604" s="473"/>
      <c r="N604" s="473"/>
      <c r="O604" s="473"/>
      <c r="P604" s="473"/>
      <c r="Q604" s="473">
        <f t="shared" si="19"/>
        <v>20000</v>
      </c>
      <c r="R604" s="472"/>
    </row>
    <row r="605" spans="1:18" ht="14.45" customHeight="1" x14ac:dyDescent="0.25">
      <c r="A605" s="489">
        <v>1224</v>
      </c>
      <c r="B605" s="472" t="str">
        <f t="shared" si="18"/>
        <v>3</v>
      </c>
      <c r="C605" s="472">
        <v>353</v>
      </c>
      <c r="D605" s="472" t="s">
        <v>1912</v>
      </c>
      <c r="E605" s="472">
        <v>353</v>
      </c>
      <c r="F605" s="472" t="s">
        <v>490</v>
      </c>
      <c r="G605" s="473">
        <v>12000</v>
      </c>
      <c r="H605" s="473"/>
      <c r="I605" s="473"/>
      <c r="J605" s="473"/>
      <c r="K605" s="473"/>
      <c r="L605" s="473"/>
      <c r="M605" s="473"/>
      <c r="N605" s="473"/>
      <c r="O605" s="473"/>
      <c r="P605" s="473"/>
      <c r="Q605" s="473">
        <f t="shared" si="19"/>
        <v>12000</v>
      </c>
      <c r="R605" s="472"/>
    </row>
    <row r="606" spans="1:18" ht="14.45" customHeight="1" x14ac:dyDescent="0.25">
      <c r="A606" s="489">
        <v>1225</v>
      </c>
      <c r="B606" s="472" t="str">
        <f t="shared" si="18"/>
        <v>3</v>
      </c>
      <c r="C606" s="472">
        <v>355</v>
      </c>
      <c r="D606" s="472" t="s">
        <v>1912</v>
      </c>
      <c r="E606" s="472">
        <v>355</v>
      </c>
      <c r="F606" s="472" t="s">
        <v>492</v>
      </c>
      <c r="G606" s="473">
        <v>200000</v>
      </c>
      <c r="H606" s="473"/>
      <c r="I606" s="473"/>
      <c r="J606" s="473"/>
      <c r="K606" s="473"/>
      <c r="L606" s="473"/>
      <c r="M606" s="473"/>
      <c r="N606" s="473"/>
      <c r="O606" s="473"/>
      <c r="P606" s="473"/>
      <c r="Q606" s="473">
        <f t="shared" si="19"/>
        <v>200000</v>
      </c>
      <c r="R606" s="472"/>
    </row>
    <row r="607" spans="1:18" ht="14.45" customHeight="1" x14ac:dyDescent="0.25">
      <c r="A607" s="489">
        <v>1226</v>
      </c>
      <c r="B607" s="472" t="str">
        <f t="shared" si="18"/>
        <v>3</v>
      </c>
      <c r="C607" s="472">
        <v>358</v>
      </c>
      <c r="D607" s="472" t="s">
        <v>1912</v>
      </c>
      <c r="E607" s="472">
        <v>358</v>
      </c>
      <c r="F607" s="472" t="s">
        <v>495</v>
      </c>
      <c r="G607" s="473">
        <v>12000</v>
      </c>
      <c r="H607" s="473"/>
      <c r="I607" s="473"/>
      <c r="J607" s="473"/>
      <c r="K607" s="473"/>
      <c r="L607" s="473"/>
      <c r="M607" s="473"/>
      <c r="N607" s="473"/>
      <c r="O607" s="473"/>
      <c r="P607" s="473"/>
      <c r="Q607" s="473">
        <f t="shared" si="19"/>
        <v>12000</v>
      </c>
      <c r="R607" s="472"/>
    </row>
    <row r="608" spans="1:18" ht="14.45" customHeight="1" x14ac:dyDescent="0.25">
      <c r="A608" s="489">
        <v>1227</v>
      </c>
      <c r="B608" s="472" t="str">
        <f t="shared" si="18"/>
        <v>3</v>
      </c>
      <c r="C608" s="472">
        <v>372</v>
      </c>
      <c r="D608" s="472" t="s">
        <v>1912</v>
      </c>
      <c r="E608" s="472">
        <v>372</v>
      </c>
      <c r="F608" s="472" t="s">
        <v>507</v>
      </c>
      <c r="G608" s="473">
        <v>50000</v>
      </c>
      <c r="H608" s="473"/>
      <c r="I608" s="473"/>
      <c r="J608" s="473"/>
      <c r="K608" s="473"/>
      <c r="L608" s="473"/>
      <c r="M608" s="473"/>
      <c r="N608" s="473"/>
      <c r="O608" s="473"/>
      <c r="P608" s="473"/>
      <c r="Q608" s="473">
        <f t="shared" si="19"/>
        <v>50000</v>
      </c>
      <c r="R608" s="472"/>
    </row>
    <row r="609" spans="1:18" ht="14.45" customHeight="1" x14ac:dyDescent="0.25">
      <c r="A609" s="489">
        <v>1228</v>
      </c>
      <c r="B609" s="472" t="str">
        <f t="shared" si="18"/>
        <v>3</v>
      </c>
      <c r="C609" s="472">
        <v>375</v>
      </c>
      <c r="D609" s="472" t="s">
        <v>1912</v>
      </c>
      <c r="E609" s="472">
        <v>375</v>
      </c>
      <c r="F609" s="472" t="s">
        <v>510</v>
      </c>
      <c r="G609" s="473">
        <v>40000</v>
      </c>
      <c r="H609" s="473"/>
      <c r="I609" s="473"/>
      <c r="J609" s="473"/>
      <c r="K609" s="473"/>
      <c r="L609" s="473"/>
      <c r="M609" s="473"/>
      <c r="N609" s="473"/>
      <c r="O609" s="473"/>
      <c r="P609" s="473"/>
      <c r="Q609" s="473">
        <f t="shared" si="19"/>
        <v>40000</v>
      </c>
      <c r="R609" s="472"/>
    </row>
    <row r="610" spans="1:18" ht="14.45" customHeight="1" x14ac:dyDescent="0.25">
      <c r="A610" s="489">
        <v>1229</v>
      </c>
      <c r="B610" s="472" t="str">
        <f t="shared" si="18"/>
        <v>5</v>
      </c>
      <c r="C610" s="472">
        <v>511</v>
      </c>
      <c r="D610" s="472" t="s">
        <v>1912</v>
      </c>
      <c r="E610" s="472">
        <v>511</v>
      </c>
      <c r="F610" s="472" t="s">
        <v>588</v>
      </c>
      <c r="G610" s="473">
        <v>15000</v>
      </c>
      <c r="H610" s="473"/>
      <c r="I610" s="473"/>
      <c r="J610" s="473"/>
      <c r="K610" s="473"/>
      <c r="L610" s="473"/>
      <c r="M610" s="473"/>
      <c r="N610" s="473"/>
      <c r="O610" s="473"/>
      <c r="P610" s="473"/>
      <c r="Q610" s="473">
        <f t="shared" si="19"/>
        <v>15000</v>
      </c>
      <c r="R610" s="472"/>
    </row>
    <row r="611" spans="1:18" ht="14.45" customHeight="1" x14ac:dyDescent="0.25">
      <c r="A611" s="489">
        <v>1230</v>
      </c>
      <c r="B611" s="472" t="str">
        <f t="shared" si="18"/>
        <v>5</v>
      </c>
      <c r="C611" s="472">
        <v>515</v>
      </c>
      <c r="D611" s="472" t="s">
        <v>1912</v>
      </c>
      <c r="E611" s="472">
        <v>515</v>
      </c>
      <c r="F611" s="472" t="s">
        <v>592</v>
      </c>
      <c r="G611" s="473">
        <v>24000</v>
      </c>
      <c r="H611" s="473"/>
      <c r="I611" s="473"/>
      <c r="J611" s="473"/>
      <c r="K611" s="473"/>
      <c r="L611" s="473"/>
      <c r="M611" s="473"/>
      <c r="N611" s="473"/>
      <c r="O611" s="473"/>
      <c r="P611" s="473"/>
      <c r="Q611" s="473">
        <f t="shared" si="19"/>
        <v>24000</v>
      </c>
      <c r="R611" s="472"/>
    </row>
    <row r="612" spans="1:18" ht="14.45" customHeight="1" x14ac:dyDescent="0.25">
      <c r="A612" s="489">
        <v>1231</v>
      </c>
      <c r="B612" s="472" t="str">
        <f t="shared" si="18"/>
        <v>2</v>
      </c>
      <c r="C612" s="472">
        <v>211</v>
      </c>
      <c r="D612" s="472" t="s">
        <v>1794</v>
      </c>
      <c r="E612" s="472">
        <v>211</v>
      </c>
      <c r="F612" s="472" t="s">
        <v>384</v>
      </c>
      <c r="G612" s="473">
        <v>6000</v>
      </c>
      <c r="H612" s="473"/>
      <c r="I612" s="473"/>
      <c r="J612" s="473"/>
      <c r="K612" s="473"/>
      <c r="L612" s="473"/>
      <c r="M612" s="473"/>
      <c r="N612" s="473"/>
      <c r="O612" s="473"/>
      <c r="P612" s="473"/>
      <c r="Q612" s="473">
        <f t="shared" si="19"/>
        <v>6000</v>
      </c>
      <c r="R612" s="472"/>
    </row>
    <row r="613" spans="1:18" ht="14.45" customHeight="1" x14ac:dyDescent="0.25">
      <c r="A613" s="489">
        <v>1232</v>
      </c>
      <c r="B613" s="472" t="str">
        <f t="shared" si="18"/>
        <v>2</v>
      </c>
      <c r="C613" s="472">
        <v>212</v>
      </c>
      <c r="D613" s="472" t="s">
        <v>1794</v>
      </c>
      <c r="E613" s="472">
        <v>212</v>
      </c>
      <c r="F613" s="472" t="s">
        <v>385</v>
      </c>
      <c r="G613" s="473">
        <v>6564</v>
      </c>
      <c r="H613" s="473"/>
      <c r="I613" s="473"/>
      <c r="J613" s="473"/>
      <c r="K613" s="473"/>
      <c r="L613" s="473"/>
      <c r="M613" s="473"/>
      <c r="N613" s="473"/>
      <c r="O613" s="473"/>
      <c r="P613" s="473"/>
      <c r="Q613" s="473">
        <f t="shared" si="19"/>
        <v>6564</v>
      </c>
      <c r="R613" s="472"/>
    </row>
    <row r="614" spans="1:18" ht="14.45" customHeight="1" x14ac:dyDescent="0.25">
      <c r="A614" s="489">
        <v>1233</v>
      </c>
      <c r="B614" s="472" t="str">
        <f t="shared" si="18"/>
        <v>3</v>
      </c>
      <c r="C614" s="472">
        <v>315</v>
      </c>
      <c r="D614" s="472" t="s">
        <v>1794</v>
      </c>
      <c r="E614" s="472">
        <v>315</v>
      </c>
      <c r="F614" s="472" t="s">
        <v>452</v>
      </c>
      <c r="G614" s="473">
        <v>6564</v>
      </c>
      <c r="H614" s="473"/>
      <c r="I614" s="473"/>
      <c r="J614" s="473"/>
      <c r="K614" s="473"/>
      <c r="L614" s="473"/>
      <c r="M614" s="473"/>
      <c r="N614" s="473"/>
      <c r="O614" s="473"/>
      <c r="P614" s="473"/>
      <c r="Q614" s="473">
        <f t="shared" si="19"/>
        <v>6564</v>
      </c>
      <c r="R614" s="472"/>
    </row>
    <row r="615" spans="1:18" ht="14.45" customHeight="1" x14ac:dyDescent="0.25">
      <c r="A615" s="489">
        <v>1234</v>
      </c>
      <c r="B615" s="472" t="str">
        <f t="shared" si="18"/>
        <v>3</v>
      </c>
      <c r="C615" s="472">
        <v>362</v>
      </c>
      <c r="D615" s="472" t="s">
        <v>1794</v>
      </c>
      <c r="E615" s="472">
        <v>362</v>
      </c>
      <c r="F615" s="472" t="s">
        <v>499</v>
      </c>
      <c r="G615" s="473">
        <v>0</v>
      </c>
      <c r="H615" s="473"/>
      <c r="I615" s="473"/>
      <c r="J615" s="473"/>
      <c r="K615" s="473"/>
      <c r="L615" s="473"/>
      <c r="M615" s="473"/>
      <c r="N615" s="473"/>
      <c r="O615" s="473"/>
      <c r="P615" s="473"/>
      <c r="Q615" s="473">
        <f t="shared" si="19"/>
        <v>0</v>
      </c>
      <c r="R615" s="472"/>
    </row>
    <row r="616" spans="1:18" ht="14.45" customHeight="1" x14ac:dyDescent="0.25">
      <c r="A616" s="489">
        <v>1235</v>
      </c>
      <c r="B616" s="472" t="str">
        <f t="shared" si="18"/>
        <v>3</v>
      </c>
      <c r="C616" s="472">
        <v>375</v>
      </c>
      <c r="D616" s="472" t="s">
        <v>1794</v>
      </c>
      <c r="E616" s="472">
        <v>375</v>
      </c>
      <c r="F616" s="472" t="s">
        <v>510</v>
      </c>
      <c r="G616" s="473">
        <v>4920</v>
      </c>
      <c r="H616" s="473"/>
      <c r="I616" s="473"/>
      <c r="J616" s="473"/>
      <c r="K616" s="473"/>
      <c r="L616" s="473"/>
      <c r="M616" s="473"/>
      <c r="N616" s="473"/>
      <c r="O616" s="473"/>
      <c r="P616" s="473"/>
      <c r="Q616" s="473">
        <f t="shared" si="19"/>
        <v>4920</v>
      </c>
      <c r="R616" s="472"/>
    </row>
    <row r="617" spans="1:18" ht="14.45" customHeight="1" x14ac:dyDescent="0.25">
      <c r="A617" s="489">
        <v>1236</v>
      </c>
      <c r="B617" s="472" t="str">
        <f t="shared" si="18"/>
        <v>5</v>
      </c>
      <c r="C617" s="472">
        <v>511</v>
      </c>
      <c r="D617" s="472" t="s">
        <v>1794</v>
      </c>
      <c r="E617" s="472">
        <v>511</v>
      </c>
      <c r="F617" s="472" t="s">
        <v>588</v>
      </c>
      <c r="G617" s="473">
        <v>0</v>
      </c>
      <c r="H617" s="473"/>
      <c r="I617" s="473"/>
      <c r="J617" s="473"/>
      <c r="K617" s="473"/>
      <c r="L617" s="473"/>
      <c r="M617" s="473"/>
      <c r="N617" s="473"/>
      <c r="O617" s="473"/>
      <c r="P617" s="473"/>
      <c r="Q617" s="473">
        <f t="shared" si="19"/>
        <v>0</v>
      </c>
      <c r="R617" s="472"/>
    </row>
    <row r="618" spans="1:18" ht="14.45" customHeight="1" x14ac:dyDescent="0.25">
      <c r="A618" s="489">
        <v>1237</v>
      </c>
      <c r="B618" s="472" t="str">
        <f t="shared" si="18"/>
        <v>5</v>
      </c>
      <c r="C618" s="472">
        <v>515</v>
      </c>
      <c r="D618" s="472" t="s">
        <v>1794</v>
      </c>
      <c r="E618" s="472">
        <v>515</v>
      </c>
      <c r="F618" s="472" t="s">
        <v>592</v>
      </c>
      <c r="G618" s="473">
        <v>0</v>
      </c>
      <c r="H618" s="473"/>
      <c r="I618" s="473"/>
      <c r="J618" s="473"/>
      <c r="K618" s="473"/>
      <c r="L618" s="473"/>
      <c r="M618" s="473"/>
      <c r="N618" s="473"/>
      <c r="O618" s="473"/>
      <c r="P618" s="473"/>
      <c r="Q618" s="473">
        <f t="shared" si="19"/>
        <v>0</v>
      </c>
      <c r="R618" s="472"/>
    </row>
    <row r="619" spans="1:18" ht="14.45" customHeight="1" x14ac:dyDescent="0.25">
      <c r="A619" s="489">
        <v>1238</v>
      </c>
      <c r="B619" s="472" t="str">
        <f t="shared" si="18"/>
        <v>2</v>
      </c>
      <c r="C619" s="472">
        <v>216</v>
      </c>
      <c r="D619" s="472" t="s">
        <v>1926</v>
      </c>
      <c r="E619" s="472">
        <v>216</v>
      </c>
      <c r="F619" s="472" t="s">
        <v>389</v>
      </c>
      <c r="G619" s="473">
        <v>30000</v>
      </c>
      <c r="H619" s="473"/>
      <c r="I619" s="473"/>
      <c r="J619" s="473"/>
      <c r="K619" s="473"/>
      <c r="L619" s="473"/>
      <c r="M619" s="473"/>
      <c r="N619" s="473"/>
      <c r="O619" s="473"/>
      <c r="P619" s="473"/>
      <c r="Q619" s="473">
        <f t="shared" si="19"/>
        <v>30000</v>
      </c>
      <c r="R619" s="472"/>
    </row>
    <row r="620" spans="1:18" ht="14.45" customHeight="1" x14ac:dyDescent="0.25">
      <c r="A620" s="489">
        <v>1239</v>
      </c>
      <c r="B620" s="472" t="str">
        <f t="shared" si="18"/>
        <v>2</v>
      </c>
      <c r="C620" s="472">
        <v>249</v>
      </c>
      <c r="D620" s="472" t="s">
        <v>1800</v>
      </c>
      <c r="E620" s="472">
        <v>249</v>
      </c>
      <c r="F620" s="472" t="s">
        <v>415</v>
      </c>
      <c r="G620" s="473">
        <v>15000</v>
      </c>
      <c r="H620" s="473"/>
      <c r="I620" s="473"/>
      <c r="J620" s="473"/>
      <c r="K620" s="473"/>
      <c r="L620" s="473"/>
      <c r="M620" s="473"/>
      <c r="N620" s="473"/>
      <c r="O620" s="473"/>
      <c r="P620" s="473"/>
      <c r="Q620" s="473">
        <f t="shared" si="19"/>
        <v>15000</v>
      </c>
      <c r="R620" s="472"/>
    </row>
    <row r="621" spans="1:18" ht="14.45" customHeight="1" x14ac:dyDescent="0.25">
      <c r="A621" s="489">
        <v>1240</v>
      </c>
      <c r="B621" s="472" t="str">
        <f t="shared" si="18"/>
        <v>2</v>
      </c>
      <c r="C621" s="472">
        <v>261</v>
      </c>
      <c r="D621" s="472" t="s">
        <v>1800</v>
      </c>
      <c r="E621" s="472">
        <v>261</v>
      </c>
      <c r="F621" s="472" t="s">
        <v>400</v>
      </c>
      <c r="G621" s="493">
        <v>0</v>
      </c>
      <c r="H621" s="473"/>
      <c r="I621" s="473"/>
      <c r="J621" s="473"/>
      <c r="K621" s="473"/>
      <c r="L621" s="473"/>
      <c r="M621" s="473"/>
      <c r="N621" s="473"/>
      <c r="O621" s="473"/>
      <c r="P621" s="473"/>
      <c r="Q621" s="473">
        <f t="shared" si="19"/>
        <v>0</v>
      </c>
      <c r="R621" s="472"/>
    </row>
    <row r="622" spans="1:18" ht="14.45" customHeight="1" x14ac:dyDescent="0.25">
      <c r="A622" s="489">
        <v>1241</v>
      </c>
      <c r="B622" s="472" t="str">
        <f t="shared" si="18"/>
        <v>2</v>
      </c>
      <c r="C622" s="472">
        <v>298</v>
      </c>
      <c r="D622" s="472" t="s">
        <v>1800</v>
      </c>
      <c r="E622" s="472">
        <v>298</v>
      </c>
      <c r="F622" s="472" t="s">
        <v>445</v>
      </c>
      <c r="G622" s="473">
        <v>0</v>
      </c>
      <c r="H622" s="473"/>
      <c r="I622" s="473"/>
      <c r="J622" s="473"/>
      <c r="K622" s="473"/>
      <c r="L622" s="473"/>
      <c r="M622" s="473"/>
      <c r="N622" s="473"/>
      <c r="O622" s="473"/>
      <c r="P622" s="473"/>
      <c r="Q622" s="473">
        <f t="shared" si="19"/>
        <v>0</v>
      </c>
      <c r="R622" s="472"/>
    </row>
    <row r="623" spans="1:18" ht="14.45" customHeight="1" x14ac:dyDescent="0.25">
      <c r="A623" s="489">
        <v>1242</v>
      </c>
      <c r="B623" s="472" t="str">
        <f t="shared" si="18"/>
        <v>2</v>
      </c>
      <c r="C623" s="472">
        <v>211</v>
      </c>
      <c r="D623" s="472" t="s">
        <v>1804</v>
      </c>
      <c r="E623" s="472">
        <v>211</v>
      </c>
      <c r="F623" s="472" t="s">
        <v>384</v>
      </c>
      <c r="G623" s="473">
        <v>4800</v>
      </c>
      <c r="H623" s="473"/>
      <c r="I623" s="473"/>
      <c r="J623" s="473"/>
      <c r="K623" s="473"/>
      <c r="L623" s="473"/>
      <c r="M623" s="473"/>
      <c r="N623" s="473"/>
      <c r="O623" s="473"/>
      <c r="P623" s="473"/>
      <c r="Q623" s="473">
        <f t="shared" si="19"/>
        <v>4800</v>
      </c>
      <c r="R623" s="472"/>
    </row>
    <row r="624" spans="1:18" ht="14.45" customHeight="1" x14ac:dyDescent="0.25">
      <c r="A624" s="489">
        <v>1243</v>
      </c>
      <c r="B624" s="472" t="str">
        <f t="shared" si="18"/>
        <v>2</v>
      </c>
      <c r="C624" s="472">
        <v>212</v>
      </c>
      <c r="D624" s="472" t="s">
        <v>1804</v>
      </c>
      <c r="E624" s="472">
        <v>212</v>
      </c>
      <c r="F624" s="472" t="s">
        <v>385</v>
      </c>
      <c r="G624" s="473">
        <v>6000</v>
      </c>
      <c r="H624" s="473"/>
      <c r="I624" s="473"/>
      <c r="J624" s="473"/>
      <c r="K624" s="473"/>
      <c r="L624" s="473"/>
      <c r="M624" s="473"/>
      <c r="N624" s="473"/>
      <c r="O624" s="473"/>
      <c r="P624" s="473"/>
      <c r="Q624" s="473">
        <f t="shared" si="19"/>
        <v>6000</v>
      </c>
      <c r="R624" s="472"/>
    </row>
    <row r="625" spans="1:18" ht="14.45" customHeight="1" x14ac:dyDescent="0.25">
      <c r="A625" s="489">
        <v>1244</v>
      </c>
      <c r="B625" s="472" t="str">
        <f t="shared" si="18"/>
        <v>2</v>
      </c>
      <c r="C625" s="472">
        <v>215</v>
      </c>
      <c r="D625" s="472" t="s">
        <v>1804</v>
      </c>
      <c r="E625" s="472">
        <v>215</v>
      </c>
      <c r="F625" s="472" t="s">
        <v>388</v>
      </c>
      <c r="G625" s="473">
        <v>2000</v>
      </c>
      <c r="H625" s="473"/>
      <c r="I625" s="473"/>
      <c r="J625" s="473"/>
      <c r="K625" s="473"/>
      <c r="L625" s="473"/>
      <c r="M625" s="473"/>
      <c r="N625" s="473"/>
      <c r="O625" s="473"/>
      <c r="P625" s="473"/>
      <c r="Q625" s="473">
        <f t="shared" si="19"/>
        <v>2000</v>
      </c>
      <c r="R625" s="472"/>
    </row>
    <row r="626" spans="1:18" ht="14.45" customHeight="1" x14ac:dyDescent="0.25">
      <c r="A626" s="489">
        <v>1245</v>
      </c>
      <c r="B626" s="472" t="str">
        <f t="shared" si="18"/>
        <v>2</v>
      </c>
      <c r="C626" s="472">
        <v>216</v>
      </c>
      <c r="D626" s="472" t="s">
        <v>1804</v>
      </c>
      <c r="E626" s="472">
        <v>216</v>
      </c>
      <c r="F626" s="472" t="s">
        <v>389</v>
      </c>
      <c r="G626" s="473">
        <v>3000</v>
      </c>
      <c r="H626" s="473"/>
      <c r="I626" s="473"/>
      <c r="J626" s="473"/>
      <c r="K626" s="473"/>
      <c r="L626" s="473"/>
      <c r="M626" s="473"/>
      <c r="N626" s="473"/>
      <c r="O626" s="473"/>
      <c r="P626" s="473"/>
      <c r="Q626" s="473">
        <f t="shared" si="19"/>
        <v>3000</v>
      </c>
      <c r="R626" s="472"/>
    </row>
    <row r="627" spans="1:18" ht="14.45" customHeight="1" x14ac:dyDescent="0.25">
      <c r="A627" s="489">
        <v>1246</v>
      </c>
      <c r="B627" s="472" t="str">
        <f t="shared" si="18"/>
        <v>2</v>
      </c>
      <c r="C627" s="472">
        <v>273</v>
      </c>
      <c r="D627" s="472" t="s">
        <v>1804</v>
      </c>
      <c r="E627" s="472">
        <v>273</v>
      </c>
      <c r="F627" s="472" t="s">
        <v>430</v>
      </c>
      <c r="G627" s="473">
        <v>1000</v>
      </c>
      <c r="H627" s="473"/>
      <c r="I627" s="473"/>
      <c r="J627" s="473"/>
      <c r="K627" s="473"/>
      <c r="L627" s="473"/>
      <c r="M627" s="473"/>
      <c r="N627" s="473"/>
      <c r="O627" s="473"/>
      <c r="P627" s="473"/>
      <c r="Q627" s="473">
        <f t="shared" si="19"/>
        <v>1000</v>
      </c>
      <c r="R627" s="472"/>
    </row>
    <row r="628" spans="1:18" ht="14.45" customHeight="1" x14ac:dyDescent="0.25">
      <c r="A628" s="489">
        <v>1247</v>
      </c>
      <c r="B628" s="472" t="str">
        <f t="shared" si="18"/>
        <v>2</v>
      </c>
      <c r="C628" s="472">
        <v>292</v>
      </c>
      <c r="D628" s="472" t="s">
        <v>1804</v>
      </c>
      <c r="E628" s="472">
        <v>292</v>
      </c>
      <c r="F628" s="472" t="s">
        <v>439</v>
      </c>
      <c r="G628" s="473">
        <v>0</v>
      </c>
      <c r="H628" s="473"/>
      <c r="I628" s="473"/>
      <c r="J628" s="473"/>
      <c r="K628" s="473"/>
      <c r="L628" s="473"/>
      <c r="M628" s="473"/>
      <c r="N628" s="473"/>
      <c r="O628" s="473"/>
      <c r="P628" s="473"/>
      <c r="Q628" s="473">
        <f t="shared" si="19"/>
        <v>0</v>
      </c>
      <c r="R628" s="472"/>
    </row>
    <row r="629" spans="1:18" ht="14.45" customHeight="1" x14ac:dyDescent="0.25">
      <c r="A629" s="489">
        <v>1248</v>
      </c>
      <c r="B629" s="472" t="str">
        <f t="shared" si="18"/>
        <v>3</v>
      </c>
      <c r="C629" s="472">
        <v>314</v>
      </c>
      <c r="D629" s="472" t="s">
        <v>1804</v>
      </c>
      <c r="E629" s="472">
        <v>314</v>
      </c>
      <c r="F629" s="472" t="s">
        <v>451</v>
      </c>
      <c r="G629" s="473">
        <v>9000</v>
      </c>
      <c r="H629" s="473"/>
      <c r="I629" s="473"/>
      <c r="J629" s="473"/>
      <c r="K629" s="473"/>
      <c r="L629" s="473"/>
      <c r="M629" s="473"/>
      <c r="N629" s="473"/>
      <c r="O629" s="473"/>
      <c r="P629" s="473"/>
      <c r="Q629" s="473">
        <f t="shared" si="19"/>
        <v>9000</v>
      </c>
      <c r="R629" s="472"/>
    </row>
    <row r="630" spans="1:18" ht="14.45" customHeight="1" x14ac:dyDescent="0.25">
      <c r="A630" s="489">
        <v>1249</v>
      </c>
      <c r="B630" s="472" t="str">
        <f t="shared" si="18"/>
        <v>3</v>
      </c>
      <c r="C630" s="472">
        <v>352</v>
      </c>
      <c r="D630" s="472" t="s">
        <v>1804</v>
      </c>
      <c r="E630" s="472">
        <v>352</v>
      </c>
      <c r="F630" s="472" t="s">
        <v>489</v>
      </c>
      <c r="G630" s="473">
        <v>3600</v>
      </c>
      <c r="H630" s="473"/>
      <c r="I630" s="473"/>
      <c r="J630" s="473"/>
      <c r="K630" s="473"/>
      <c r="L630" s="473"/>
      <c r="M630" s="473"/>
      <c r="N630" s="473"/>
      <c r="O630" s="473"/>
      <c r="P630" s="473"/>
      <c r="Q630" s="473">
        <f t="shared" si="19"/>
        <v>3600</v>
      </c>
      <c r="R630" s="472"/>
    </row>
    <row r="631" spans="1:18" ht="14.45" customHeight="1" x14ac:dyDescent="0.25">
      <c r="A631" s="489">
        <v>1250</v>
      </c>
      <c r="B631" s="472" t="str">
        <f t="shared" si="18"/>
        <v>3</v>
      </c>
      <c r="C631" s="472">
        <v>353</v>
      </c>
      <c r="D631" s="472" t="s">
        <v>1804</v>
      </c>
      <c r="E631" s="472">
        <v>353</v>
      </c>
      <c r="F631" s="472" t="s">
        <v>490</v>
      </c>
      <c r="G631" s="473">
        <v>7500</v>
      </c>
      <c r="H631" s="473"/>
      <c r="I631" s="473"/>
      <c r="J631" s="473"/>
      <c r="K631" s="473"/>
      <c r="L631" s="473"/>
      <c r="M631" s="473"/>
      <c r="N631" s="473"/>
      <c r="O631" s="473"/>
      <c r="P631" s="473"/>
      <c r="Q631" s="473">
        <f t="shared" si="19"/>
        <v>7500</v>
      </c>
      <c r="R631" s="472"/>
    </row>
    <row r="632" spans="1:18" ht="14.45" customHeight="1" x14ac:dyDescent="0.25">
      <c r="A632" s="489">
        <v>1251</v>
      </c>
      <c r="B632" s="472" t="str">
        <f t="shared" si="18"/>
        <v>3</v>
      </c>
      <c r="C632" s="472">
        <v>359</v>
      </c>
      <c r="D632" s="472" t="s">
        <v>1804</v>
      </c>
      <c r="E632" s="472">
        <v>359</v>
      </c>
      <c r="F632" s="472" t="s">
        <v>496</v>
      </c>
      <c r="G632" s="473">
        <v>0</v>
      </c>
      <c r="H632" s="473"/>
      <c r="I632" s="473"/>
      <c r="J632" s="473"/>
      <c r="K632" s="473"/>
      <c r="L632" s="473"/>
      <c r="M632" s="473"/>
      <c r="N632" s="473"/>
      <c r="O632" s="473"/>
      <c r="P632" s="473"/>
      <c r="Q632" s="473">
        <f t="shared" si="19"/>
        <v>0</v>
      </c>
      <c r="R632" s="472"/>
    </row>
    <row r="633" spans="1:18" ht="14.45" customHeight="1" x14ac:dyDescent="0.25">
      <c r="A633" s="489">
        <v>1252</v>
      </c>
      <c r="B633" s="472" t="str">
        <f t="shared" si="18"/>
        <v>3</v>
      </c>
      <c r="C633" s="472">
        <v>361</v>
      </c>
      <c r="D633" s="472" t="s">
        <v>1804</v>
      </c>
      <c r="E633" s="472">
        <v>361</v>
      </c>
      <c r="F633" s="472" t="s">
        <v>498</v>
      </c>
      <c r="G633" s="473">
        <v>0</v>
      </c>
      <c r="H633" s="473"/>
      <c r="I633" s="473"/>
      <c r="J633" s="473"/>
      <c r="K633" s="473"/>
      <c r="L633" s="473"/>
      <c r="M633" s="473"/>
      <c r="N633" s="473"/>
      <c r="O633" s="473"/>
      <c r="P633" s="473"/>
      <c r="Q633" s="473">
        <f t="shared" si="19"/>
        <v>0</v>
      </c>
      <c r="R633" s="472"/>
    </row>
    <row r="634" spans="1:18" ht="14.45" customHeight="1" x14ac:dyDescent="0.25">
      <c r="A634" s="489">
        <v>1253</v>
      </c>
      <c r="B634" s="472" t="str">
        <f t="shared" si="18"/>
        <v>3</v>
      </c>
      <c r="C634" s="472">
        <v>363</v>
      </c>
      <c r="D634" s="472" t="s">
        <v>1804</v>
      </c>
      <c r="E634" s="472">
        <v>363</v>
      </c>
      <c r="F634" s="472" t="s">
        <v>500</v>
      </c>
      <c r="G634" s="473">
        <v>0</v>
      </c>
      <c r="H634" s="473"/>
      <c r="I634" s="473"/>
      <c r="J634" s="473"/>
      <c r="K634" s="473"/>
      <c r="L634" s="473"/>
      <c r="M634" s="473"/>
      <c r="N634" s="473"/>
      <c r="O634" s="473"/>
      <c r="P634" s="473"/>
      <c r="Q634" s="473">
        <f t="shared" si="19"/>
        <v>0</v>
      </c>
      <c r="R634" s="472"/>
    </row>
    <row r="635" spans="1:18" ht="14.45" customHeight="1" x14ac:dyDescent="0.25">
      <c r="A635" s="489">
        <v>1254</v>
      </c>
      <c r="B635" s="472" t="str">
        <f t="shared" si="18"/>
        <v>3</v>
      </c>
      <c r="C635" s="472">
        <v>364</v>
      </c>
      <c r="D635" s="472" t="s">
        <v>1804</v>
      </c>
      <c r="E635" s="472">
        <v>364</v>
      </c>
      <c r="F635" s="472" t="s">
        <v>501</v>
      </c>
      <c r="G635" s="473">
        <v>0</v>
      </c>
      <c r="H635" s="473"/>
      <c r="I635" s="473"/>
      <c r="J635" s="473"/>
      <c r="K635" s="473"/>
      <c r="L635" s="473"/>
      <c r="M635" s="473"/>
      <c r="N635" s="473"/>
      <c r="O635" s="473"/>
      <c r="P635" s="473"/>
      <c r="Q635" s="473">
        <f t="shared" si="19"/>
        <v>0</v>
      </c>
      <c r="R635" s="472"/>
    </row>
    <row r="636" spans="1:18" ht="14.45" customHeight="1" x14ac:dyDescent="0.25">
      <c r="A636" s="489">
        <v>1255</v>
      </c>
      <c r="B636" s="472" t="str">
        <f t="shared" si="18"/>
        <v>3</v>
      </c>
      <c r="C636" s="472">
        <v>366</v>
      </c>
      <c r="D636" s="472" t="s">
        <v>1804</v>
      </c>
      <c r="E636" s="472">
        <v>366</v>
      </c>
      <c r="F636" s="472" t="s">
        <v>503</v>
      </c>
      <c r="G636" s="473">
        <v>0</v>
      </c>
      <c r="H636" s="473"/>
      <c r="I636" s="473"/>
      <c r="J636" s="473"/>
      <c r="K636" s="473"/>
      <c r="L636" s="473"/>
      <c r="M636" s="473"/>
      <c r="N636" s="473"/>
      <c r="O636" s="473"/>
      <c r="P636" s="473"/>
      <c r="Q636" s="473">
        <f t="shared" si="19"/>
        <v>0</v>
      </c>
      <c r="R636" s="472"/>
    </row>
    <row r="637" spans="1:18" ht="14.45" customHeight="1" x14ac:dyDescent="0.25">
      <c r="A637" s="489">
        <v>1256</v>
      </c>
      <c r="B637" s="472" t="str">
        <f t="shared" si="18"/>
        <v>3</v>
      </c>
      <c r="C637" s="472">
        <v>372</v>
      </c>
      <c r="D637" s="472" t="s">
        <v>1804</v>
      </c>
      <c r="E637" s="472">
        <v>372</v>
      </c>
      <c r="F637" s="472" t="s">
        <v>507</v>
      </c>
      <c r="G637" s="473">
        <v>2000</v>
      </c>
      <c r="H637" s="473"/>
      <c r="I637" s="473"/>
      <c r="J637" s="473"/>
      <c r="K637" s="473"/>
      <c r="L637" s="473"/>
      <c r="M637" s="473"/>
      <c r="N637" s="473"/>
      <c r="O637" s="473"/>
      <c r="P637" s="473"/>
      <c r="Q637" s="473">
        <f t="shared" si="19"/>
        <v>2000</v>
      </c>
      <c r="R637" s="472"/>
    </row>
    <row r="638" spans="1:18" ht="14.45" customHeight="1" x14ac:dyDescent="0.25">
      <c r="A638" s="489">
        <v>1257</v>
      </c>
      <c r="B638" s="472" t="str">
        <f t="shared" si="18"/>
        <v>3</v>
      </c>
      <c r="C638" s="472">
        <v>375</v>
      </c>
      <c r="D638" s="472" t="s">
        <v>1804</v>
      </c>
      <c r="E638" s="472">
        <v>375</v>
      </c>
      <c r="F638" s="472" t="s">
        <v>510</v>
      </c>
      <c r="G638" s="473">
        <v>1500</v>
      </c>
      <c r="H638" s="473"/>
      <c r="I638" s="473"/>
      <c r="J638" s="473"/>
      <c r="K638" s="473"/>
      <c r="L638" s="473"/>
      <c r="M638" s="473"/>
      <c r="N638" s="473"/>
      <c r="O638" s="473"/>
      <c r="P638" s="473"/>
      <c r="Q638" s="473">
        <f t="shared" si="19"/>
        <v>1500</v>
      </c>
      <c r="R638" s="472"/>
    </row>
    <row r="639" spans="1:18" ht="14.45" customHeight="1" x14ac:dyDescent="0.25">
      <c r="A639" s="489">
        <v>1258</v>
      </c>
      <c r="B639" s="472" t="str">
        <f t="shared" si="18"/>
        <v>3</v>
      </c>
      <c r="C639" s="472">
        <v>378</v>
      </c>
      <c r="D639" s="472" t="s">
        <v>1804</v>
      </c>
      <c r="E639" s="472">
        <v>378</v>
      </c>
      <c r="F639" s="472" t="s">
        <v>513</v>
      </c>
      <c r="G639" s="473">
        <v>0</v>
      </c>
      <c r="H639" s="473"/>
      <c r="I639" s="473"/>
      <c r="J639" s="473"/>
      <c r="K639" s="473"/>
      <c r="L639" s="473"/>
      <c r="M639" s="473"/>
      <c r="N639" s="473"/>
      <c r="O639" s="473"/>
      <c r="P639" s="473"/>
      <c r="Q639" s="473">
        <f t="shared" si="19"/>
        <v>0</v>
      </c>
      <c r="R639" s="472"/>
    </row>
    <row r="640" spans="1:18" ht="14.45" customHeight="1" x14ac:dyDescent="0.25">
      <c r="A640" s="489">
        <v>1259</v>
      </c>
      <c r="B640" s="472" t="str">
        <f t="shared" si="18"/>
        <v>5</v>
      </c>
      <c r="C640" s="472">
        <v>511</v>
      </c>
      <c r="D640" s="472" t="s">
        <v>1804</v>
      </c>
      <c r="E640" s="472">
        <v>511</v>
      </c>
      <c r="F640" s="472" t="s">
        <v>588</v>
      </c>
      <c r="G640" s="473">
        <v>0</v>
      </c>
      <c r="H640" s="473"/>
      <c r="I640" s="473"/>
      <c r="J640" s="473"/>
      <c r="K640" s="473"/>
      <c r="L640" s="473"/>
      <c r="M640" s="473"/>
      <c r="N640" s="473"/>
      <c r="O640" s="473"/>
      <c r="P640" s="473"/>
      <c r="Q640" s="473">
        <f t="shared" si="19"/>
        <v>0</v>
      </c>
      <c r="R640" s="472"/>
    </row>
    <row r="641" spans="1:18" ht="14.45" customHeight="1" x14ac:dyDescent="0.25">
      <c r="A641" s="489">
        <v>1260</v>
      </c>
      <c r="B641" s="472" t="str">
        <f t="shared" si="18"/>
        <v>5</v>
      </c>
      <c r="C641" s="472">
        <v>515</v>
      </c>
      <c r="D641" s="472" t="s">
        <v>1804</v>
      </c>
      <c r="E641" s="472">
        <v>515</v>
      </c>
      <c r="F641" s="472" t="s">
        <v>592</v>
      </c>
      <c r="G641" s="473">
        <v>8000</v>
      </c>
      <c r="H641" s="473"/>
      <c r="I641" s="473"/>
      <c r="J641" s="473"/>
      <c r="K641" s="473"/>
      <c r="L641" s="473"/>
      <c r="M641" s="473"/>
      <c r="N641" s="473"/>
      <c r="O641" s="473"/>
      <c r="P641" s="473"/>
      <c r="Q641" s="473">
        <f t="shared" si="19"/>
        <v>8000</v>
      </c>
      <c r="R641" s="472"/>
    </row>
    <row r="642" spans="1:18" ht="14.45" customHeight="1" x14ac:dyDescent="0.25">
      <c r="A642" s="489">
        <v>1261</v>
      </c>
      <c r="B642" s="472" t="str">
        <f t="shared" si="18"/>
        <v>5</v>
      </c>
      <c r="C642" s="472">
        <v>521</v>
      </c>
      <c r="D642" s="472" t="s">
        <v>1804</v>
      </c>
      <c r="E642" s="472">
        <v>521</v>
      </c>
      <c r="F642" s="472" t="s">
        <v>595</v>
      </c>
      <c r="G642" s="473">
        <v>2000</v>
      </c>
      <c r="H642" s="473"/>
      <c r="I642" s="473"/>
      <c r="J642" s="473"/>
      <c r="K642" s="473"/>
      <c r="L642" s="473"/>
      <c r="M642" s="473"/>
      <c r="N642" s="473"/>
      <c r="O642" s="473"/>
      <c r="P642" s="473"/>
      <c r="Q642" s="473">
        <f t="shared" si="19"/>
        <v>2000</v>
      </c>
      <c r="R642" s="472"/>
    </row>
    <row r="643" spans="1:18" ht="14.45" customHeight="1" x14ac:dyDescent="0.25">
      <c r="A643" s="489">
        <v>1262</v>
      </c>
      <c r="B643" s="472" t="str">
        <f t="shared" si="18"/>
        <v>5</v>
      </c>
      <c r="C643" s="472">
        <v>529</v>
      </c>
      <c r="D643" s="472" t="s">
        <v>1804</v>
      </c>
      <c r="E643" s="472">
        <v>529</v>
      </c>
      <c r="F643" s="472" t="s">
        <v>598</v>
      </c>
      <c r="G643" s="473">
        <v>3500</v>
      </c>
      <c r="H643" s="473"/>
      <c r="I643" s="473"/>
      <c r="J643" s="473"/>
      <c r="K643" s="473"/>
      <c r="L643" s="473"/>
      <c r="M643" s="473"/>
      <c r="N643" s="473"/>
      <c r="O643" s="473"/>
      <c r="P643" s="473"/>
      <c r="Q643" s="473">
        <f t="shared" si="19"/>
        <v>3500</v>
      </c>
      <c r="R643" s="472"/>
    </row>
    <row r="644" spans="1:18" ht="14.45" customHeight="1" x14ac:dyDescent="0.25">
      <c r="A644" s="489">
        <v>1263</v>
      </c>
      <c r="B644" s="472" t="str">
        <f t="shared" si="18"/>
        <v>2</v>
      </c>
      <c r="C644" s="472">
        <v>261</v>
      </c>
      <c r="D644" s="472" t="s">
        <v>1834</v>
      </c>
      <c r="E644" s="472">
        <v>261</v>
      </c>
      <c r="F644" s="472" t="s">
        <v>1927</v>
      </c>
      <c r="G644" s="493">
        <v>200000</v>
      </c>
      <c r="H644" s="473"/>
      <c r="I644" s="473"/>
      <c r="J644" s="473"/>
      <c r="K644" s="473"/>
      <c r="L644" s="473"/>
      <c r="M644" s="473"/>
      <c r="N644" s="473"/>
      <c r="O644" s="473"/>
      <c r="P644" s="473"/>
      <c r="Q644" s="473">
        <f t="shared" si="19"/>
        <v>200000</v>
      </c>
      <c r="R644" s="472"/>
    </row>
    <row r="645" spans="1:18" ht="14.45" customHeight="1" x14ac:dyDescent="0.25">
      <c r="A645" s="472">
        <v>1264</v>
      </c>
      <c r="B645" s="472" t="str">
        <f t="shared" si="18"/>
        <v>4</v>
      </c>
      <c r="C645" s="472">
        <v>443</v>
      </c>
      <c r="D645" s="472" t="s">
        <v>1834</v>
      </c>
      <c r="E645" s="472">
        <v>443</v>
      </c>
      <c r="F645" s="472" t="s">
        <v>1928</v>
      </c>
      <c r="G645" s="473"/>
      <c r="H645" s="473"/>
      <c r="I645" s="473"/>
      <c r="J645" s="473"/>
      <c r="K645" s="473"/>
      <c r="L645" s="473"/>
      <c r="M645" s="473"/>
      <c r="N645" s="473"/>
      <c r="O645" s="473"/>
      <c r="P645" s="473"/>
      <c r="Q645" s="473">
        <f t="shared" si="19"/>
        <v>0</v>
      </c>
      <c r="R645" s="472"/>
    </row>
    <row r="646" spans="1:18" ht="14.45" customHeight="1" x14ac:dyDescent="0.25">
      <c r="A646" s="472">
        <v>1265</v>
      </c>
      <c r="B646" s="472" t="str">
        <f t="shared" ref="B646:B672" si="20">MID(C646,1,1)</f>
        <v>2</v>
      </c>
      <c r="C646" s="472">
        <v>241</v>
      </c>
      <c r="D646" s="472" t="s">
        <v>1929</v>
      </c>
      <c r="E646" s="472">
        <v>241</v>
      </c>
      <c r="F646" s="472" t="s">
        <v>407</v>
      </c>
      <c r="G646" s="473">
        <v>133000</v>
      </c>
      <c r="H646" s="473"/>
      <c r="I646" s="473"/>
      <c r="J646" s="473"/>
      <c r="K646" s="473"/>
      <c r="L646" s="473"/>
      <c r="M646" s="473"/>
      <c r="N646" s="473"/>
      <c r="O646" s="473"/>
      <c r="P646" s="473"/>
      <c r="Q646" s="473">
        <f t="shared" ref="Q646:Q709" si="21">SUM(G646:P646)</f>
        <v>133000</v>
      </c>
      <c r="R646" s="472"/>
    </row>
    <row r="647" spans="1:18" ht="14.45" customHeight="1" x14ac:dyDescent="0.25">
      <c r="A647" s="472">
        <v>1266</v>
      </c>
      <c r="B647" s="472" t="str">
        <f t="shared" si="20"/>
        <v>2</v>
      </c>
      <c r="C647" s="472">
        <v>242</v>
      </c>
      <c r="D647" s="472" t="s">
        <v>1929</v>
      </c>
      <c r="E647" s="472">
        <v>242</v>
      </c>
      <c r="F647" s="472" t="s">
        <v>408</v>
      </c>
      <c r="G647" s="473">
        <v>30000</v>
      </c>
      <c r="H647" s="473"/>
      <c r="I647" s="473"/>
      <c r="J647" s="473"/>
      <c r="K647" s="473"/>
      <c r="L647" s="473"/>
      <c r="M647" s="473"/>
      <c r="N647" s="473"/>
      <c r="O647" s="473"/>
      <c r="P647" s="473"/>
      <c r="Q647" s="473">
        <f t="shared" si="21"/>
        <v>30000</v>
      </c>
      <c r="R647" s="472"/>
    </row>
    <row r="648" spans="1:18" ht="14.45" customHeight="1" x14ac:dyDescent="0.25">
      <c r="A648" s="472">
        <v>1267</v>
      </c>
      <c r="B648" s="472" t="str">
        <f t="shared" si="20"/>
        <v>2</v>
      </c>
      <c r="C648" s="472">
        <v>243</v>
      </c>
      <c r="D648" s="472" t="s">
        <v>1929</v>
      </c>
      <c r="E648" s="472">
        <v>243</v>
      </c>
      <c r="F648" s="472" t="s">
        <v>409</v>
      </c>
      <c r="G648" s="473">
        <v>8500</v>
      </c>
      <c r="H648" s="473"/>
      <c r="I648" s="473"/>
      <c r="J648" s="473"/>
      <c r="K648" s="473"/>
      <c r="L648" s="473"/>
      <c r="M648" s="473"/>
      <c r="N648" s="473"/>
      <c r="O648" s="473"/>
      <c r="P648" s="473"/>
      <c r="Q648" s="473">
        <f t="shared" si="21"/>
        <v>8500</v>
      </c>
      <c r="R648" s="472"/>
    </row>
    <row r="649" spans="1:18" ht="14.45" customHeight="1" x14ac:dyDescent="0.25">
      <c r="A649" s="472">
        <v>1268</v>
      </c>
      <c r="B649" s="472" t="str">
        <f t="shared" si="20"/>
        <v>2</v>
      </c>
      <c r="C649" s="472">
        <v>246</v>
      </c>
      <c r="D649" s="472" t="s">
        <v>1929</v>
      </c>
      <c r="E649" s="472">
        <v>246</v>
      </c>
      <c r="F649" s="472" t="s">
        <v>412</v>
      </c>
      <c r="G649" s="473">
        <v>0</v>
      </c>
      <c r="H649" s="473"/>
      <c r="I649" s="473"/>
      <c r="J649" s="473"/>
      <c r="K649" s="473"/>
      <c r="L649" s="473"/>
      <c r="M649" s="473"/>
      <c r="N649" s="473"/>
      <c r="O649" s="473"/>
      <c r="P649" s="473"/>
      <c r="Q649" s="473">
        <f t="shared" si="21"/>
        <v>0</v>
      </c>
      <c r="R649" s="472"/>
    </row>
    <row r="650" spans="1:18" ht="14.45" customHeight="1" x14ac:dyDescent="0.25">
      <c r="A650" s="472">
        <v>1269</v>
      </c>
      <c r="B650" s="472" t="str">
        <f t="shared" si="20"/>
        <v>2</v>
      </c>
      <c r="C650" s="472">
        <v>247</v>
      </c>
      <c r="D650" s="472" t="s">
        <v>1929</v>
      </c>
      <c r="E650" s="472">
        <v>247</v>
      </c>
      <c r="F650" s="472" t="s">
        <v>413</v>
      </c>
      <c r="G650" s="473">
        <v>15000</v>
      </c>
      <c r="H650" s="473"/>
      <c r="I650" s="473"/>
      <c r="J650" s="473"/>
      <c r="K650" s="473"/>
      <c r="L650" s="473"/>
      <c r="M650" s="473"/>
      <c r="N650" s="473"/>
      <c r="O650" s="473"/>
      <c r="P650" s="473"/>
      <c r="Q650" s="473">
        <f t="shared" si="21"/>
        <v>15000</v>
      </c>
      <c r="R650" s="472"/>
    </row>
    <row r="651" spans="1:18" ht="14.45" customHeight="1" x14ac:dyDescent="0.25">
      <c r="A651" s="472">
        <v>1270</v>
      </c>
      <c r="B651" s="472" t="str">
        <f t="shared" si="20"/>
        <v>2</v>
      </c>
      <c r="C651" s="472">
        <v>249</v>
      </c>
      <c r="D651" s="472" t="s">
        <v>1929</v>
      </c>
      <c r="E651" s="472">
        <v>249</v>
      </c>
      <c r="F651" s="492" t="s">
        <v>1930</v>
      </c>
      <c r="G651" s="473">
        <v>13000</v>
      </c>
      <c r="H651" s="473"/>
      <c r="I651" s="473"/>
      <c r="J651" s="473"/>
      <c r="K651" s="473"/>
      <c r="L651" s="473"/>
      <c r="M651" s="473"/>
      <c r="N651" s="473"/>
      <c r="O651" s="473"/>
      <c r="P651" s="473"/>
      <c r="Q651" s="473">
        <f t="shared" si="21"/>
        <v>13000</v>
      </c>
      <c r="R651" s="472"/>
    </row>
    <row r="652" spans="1:18" ht="14.45" customHeight="1" x14ac:dyDescent="0.25">
      <c r="A652" s="472">
        <v>1271</v>
      </c>
      <c r="B652" s="472" t="str">
        <f t="shared" si="20"/>
        <v>2</v>
      </c>
      <c r="C652" s="472">
        <v>291</v>
      </c>
      <c r="D652" s="472" t="s">
        <v>1929</v>
      </c>
      <c r="E652" s="472">
        <v>291</v>
      </c>
      <c r="F652" s="492" t="s">
        <v>438</v>
      </c>
      <c r="G652" s="473">
        <v>2500</v>
      </c>
      <c r="H652" s="473"/>
      <c r="I652" s="473"/>
      <c r="J652" s="473"/>
      <c r="K652" s="473"/>
      <c r="L652" s="473"/>
      <c r="M652" s="473"/>
      <c r="N652" s="473"/>
      <c r="O652" s="473"/>
      <c r="P652" s="473"/>
      <c r="Q652" s="473">
        <f t="shared" si="21"/>
        <v>2500</v>
      </c>
      <c r="R652" s="472"/>
    </row>
    <row r="653" spans="1:18" ht="14.45" customHeight="1" x14ac:dyDescent="0.25">
      <c r="A653" s="472">
        <v>1272</v>
      </c>
      <c r="B653" s="472" t="str">
        <f t="shared" si="20"/>
        <v>5</v>
      </c>
      <c r="C653" s="472">
        <v>591</v>
      </c>
      <c r="D653" s="472" t="s">
        <v>1912</v>
      </c>
      <c r="E653" s="472">
        <v>591</v>
      </c>
      <c r="F653" s="472" t="s">
        <v>636</v>
      </c>
      <c r="G653" s="473">
        <v>8000</v>
      </c>
      <c r="H653" s="473"/>
      <c r="I653" s="473"/>
      <c r="J653" s="473"/>
      <c r="K653" s="473"/>
      <c r="L653" s="473"/>
      <c r="M653" s="473"/>
      <c r="N653" s="473"/>
      <c r="O653" s="473"/>
      <c r="P653" s="473"/>
      <c r="Q653" s="473">
        <f t="shared" si="21"/>
        <v>8000</v>
      </c>
      <c r="R653" s="472" t="s">
        <v>1931</v>
      </c>
    </row>
    <row r="654" spans="1:18" ht="14.45" customHeight="1" x14ac:dyDescent="0.25">
      <c r="A654" s="472">
        <v>1273</v>
      </c>
      <c r="B654" s="472" t="str">
        <f t="shared" si="20"/>
        <v>4</v>
      </c>
      <c r="C654" s="472">
        <v>447</v>
      </c>
      <c r="D654" s="472" t="s">
        <v>1834</v>
      </c>
      <c r="E654" s="472">
        <v>447</v>
      </c>
      <c r="F654" s="472" t="s">
        <v>562</v>
      </c>
      <c r="G654" s="473">
        <v>2640000</v>
      </c>
      <c r="H654" s="473"/>
      <c r="I654" s="473"/>
      <c r="J654" s="473"/>
      <c r="K654" s="473"/>
      <c r="L654" s="473"/>
      <c r="M654" s="473"/>
      <c r="N654" s="473"/>
      <c r="O654" s="473"/>
      <c r="P654" s="473"/>
      <c r="Q654" s="473">
        <f t="shared" si="21"/>
        <v>2640000</v>
      </c>
      <c r="R654" s="472" t="s">
        <v>1888</v>
      </c>
    </row>
    <row r="655" spans="1:18" ht="14.45" customHeight="1" x14ac:dyDescent="0.25">
      <c r="A655" s="472">
        <v>1274</v>
      </c>
      <c r="B655" s="472" t="str">
        <f t="shared" si="20"/>
        <v>4</v>
      </c>
      <c r="C655" s="472">
        <v>447</v>
      </c>
      <c r="D655" s="472" t="s">
        <v>1834</v>
      </c>
      <c r="E655" s="472">
        <v>447</v>
      </c>
      <c r="F655" s="472" t="s">
        <v>562</v>
      </c>
      <c r="G655" s="473">
        <v>500000</v>
      </c>
      <c r="H655" s="473"/>
      <c r="I655" s="473"/>
      <c r="J655" s="473"/>
      <c r="K655" s="473"/>
      <c r="L655" s="473"/>
      <c r="M655" s="473"/>
      <c r="N655" s="473"/>
      <c r="O655" s="473"/>
      <c r="P655" s="473"/>
      <c r="Q655" s="473">
        <f t="shared" si="21"/>
        <v>500000</v>
      </c>
      <c r="R655" s="472" t="s">
        <v>1989</v>
      </c>
    </row>
    <row r="656" spans="1:18" ht="14.45" customHeight="1" x14ac:dyDescent="0.25">
      <c r="A656" s="472">
        <v>1275</v>
      </c>
      <c r="B656" s="472" t="str">
        <f t="shared" si="20"/>
        <v>6</v>
      </c>
      <c r="C656" s="472">
        <v>612</v>
      </c>
      <c r="D656" s="472" t="s">
        <v>1814</v>
      </c>
      <c r="E656" s="472">
        <v>612</v>
      </c>
      <c r="F656" s="494" t="s">
        <v>1932</v>
      </c>
      <c r="G656" s="520">
        <v>0</v>
      </c>
      <c r="H656" s="473"/>
      <c r="I656" s="473"/>
      <c r="J656" s="473"/>
      <c r="K656" s="473"/>
      <c r="L656" s="473"/>
      <c r="M656" s="473"/>
      <c r="N656" s="473"/>
      <c r="O656" s="473"/>
      <c r="P656" s="473"/>
      <c r="Q656" s="473">
        <f t="shared" si="21"/>
        <v>0</v>
      </c>
      <c r="R656" s="472"/>
    </row>
    <row r="657" spans="1:18" ht="14.45" customHeight="1" x14ac:dyDescent="0.25">
      <c r="A657" s="472">
        <v>1276</v>
      </c>
      <c r="B657" s="472" t="str">
        <f t="shared" si="20"/>
        <v>6</v>
      </c>
      <c r="C657" s="472">
        <v>615</v>
      </c>
      <c r="D657" s="472" t="s">
        <v>1814</v>
      </c>
      <c r="E657" s="472">
        <v>615</v>
      </c>
      <c r="F657" s="494" t="s">
        <v>1933</v>
      </c>
      <c r="G657" s="473"/>
      <c r="H657" s="473"/>
      <c r="I657" s="495">
        <v>650000</v>
      </c>
      <c r="J657" s="473"/>
      <c r="K657" s="473"/>
      <c r="L657" s="473"/>
      <c r="M657" s="473"/>
      <c r="N657" s="473"/>
      <c r="O657" s="473"/>
      <c r="P657" s="473"/>
      <c r="Q657" s="473">
        <f t="shared" si="21"/>
        <v>650000</v>
      </c>
      <c r="R657" s="472"/>
    </row>
    <row r="658" spans="1:18" ht="14.45" customHeight="1" x14ac:dyDescent="0.25">
      <c r="A658" s="472">
        <v>1277</v>
      </c>
      <c r="B658" s="472" t="str">
        <f t="shared" si="20"/>
        <v>6</v>
      </c>
      <c r="C658" s="472">
        <v>612</v>
      </c>
      <c r="D658" s="472" t="s">
        <v>1814</v>
      </c>
      <c r="E658" s="472">
        <v>612</v>
      </c>
      <c r="F658" s="494" t="s">
        <v>1934</v>
      </c>
      <c r="G658" s="520"/>
      <c r="H658" s="473"/>
      <c r="I658" s="473"/>
      <c r="J658" s="473"/>
      <c r="K658" s="473"/>
      <c r="L658" s="473"/>
      <c r="M658" s="473"/>
      <c r="N658" s="520">
        <v>3000000</v>
      </c>
      <c r="O658" s="473"/>
      <c r="P658" s="473"/>
      <c r="Q658" s="473">
        <f t="shared" si="21"/>
        <v>3000000</v>
      </c>
      <c r="R658" s="472"/>
    </row>
    <row r="659" spans="1:18" ht="14.45" customHeight="1" x14ac:dyDescent="0.25">
      <c r="A659" s="472">
        <v>1278</v>
      </c>
      <c r="B659" s="472" t="str">
        <f t="shared" si="20"/>
        <v>6</v>
      </c>
      <c r="C659" s="472">
        <v>613</v>
      </c>
      <c r="D659" s="472" t="s">
        <v>1814</v>
      </c>
      <c r="E659" s="472">
        <v>613</v>
      </c>
      <c r="F659" s="494" t="s">
        <v>1935</v>
      </c>
      <c r="G659" s="473"/>
      <c r="H659" s="473"/>
      <c r="I659" s="473">
        <v>325000</v>
      </c>
      <c r="J659" s="473"/>
      <c r="K659" s="473"/>
      <c r="L659" s="473"/>
      <c r="M659" s="473"/>
      <c r="N659" s="473"/>
      <c r="O659" s="473"/>
      <c r="P659" s="473"/>
      <c r="Q659" s="473">
        <f t="shared" si="21"/>
        <v>325000</v>
      </c>
      <c r="R659" s="472"/>
    </row>
    <row r="660" spans="1:18" ht="14.45" customHeight="1" x14ac:dyDescent="0.25">
      <c r="A660" s="472">
        <v>1279</v>
      </c>
      <c r="B660" s="472" t="str">
        <f t="shared" si="20"/>
        <v>6</v>
      </c>
      <c r="C660" s="472">
        <v>613</v>
      </c>
      <c r="D660" s="472" t="s">
        <v>1814</v>
      </c>
      <c r="E660" s="472">
        <v>613</v>
      </c>
      <c r="F660" s="494" t="s">
        <v>1936</v>
      </c>
      <c r="G660" s="473"/>
      <c r="H660" s="473"/>
      <c r="I660" s="473">
        <v>180000</v>
      </c>
      <c r="J660" s="473"/>
      <c r="K660" s="473"/>
      <c r="L660" s="473"/>
      <c r="M660" s="473"/>
      <c r="N660" s="473"/>
      <c r="O660" s="473"/>
      <c r="P660" s="473"/>
      <c r="Q660" s="473">
        <f t="shared" si="21"/>
        <v>180000</v>
      </c>
      <c r="R660" s="472"/>
    </row>
    <row r="661" spans="1:18" ht="14.45" customHeight="1" x14ac:dyDescent="0.25">
      <c r="A661" s="472">
        <v>1280</v>
      </c>
      <c r="B661" s="472" t="str">
        <f t="shared" si="20"/>
        <v>6</v>
      </c>
      <c r="C661" s="472">
        <v>613</v>
      </c>
      <c r="D661" s="472" t="s">
        <v>1814</v>
      </c>
      <c r="E661" s="472">
        <v>613</v>
      </c>
      <c r="F661" s="494" t="s">
        <v>1937</v>
      </c>
      <c r="G661" s="473"/>
      <c r="H661" s="473"/>
      <c r="I661" s="473">
        <v>300000</v>
      </c>
      <c r="J661" s="473"/>
      <c r="K661" s="473"/>
      <c r="L661" s="473"/>
      <c r="M661" s="473"/>
      <c r="N661" s="473"/>
      <c r="O661" s="473"/>
      <c r="P661" s="473"/>
      <c r="Q661" s="473">
        <f t="shared" si="21"/>
        <v>300000</v>
      </c>
      <c r="R661" s="472"/>
    </row>
    <row r="662" spans="1:18" ht="14.45" customHeight="1" x14ac:dyDescent="0.25">
      <c r="A662" s="472">
        <v>1281</v>
      </c>
      <c r="B662" s="472" t="str">
        <f t="shared" si="20"/>
        <v>6</v>
      </c>
      <c r="C662" s="472">
        <v>613</v>
      </c>
      <c r="D662" s="472" t="s">
        <v>1814</v>
      </c>
      <c r="E662" s="472">
        <v>613</v>
      </c>
      <c r="F662" s="494" t="s">
        <v>1938</v>
      </c>
      <c r="G662" s="473"/>
      <c r="H662" s="473"/>
      <c r="I662" s="473">
        <v>250000</v>
      </c>
      <c r="J662" s="473"/>
      <c r="K662" s="473"/>
      <c r="L662" s="473"/>
      <c r="M662" s="473"/>
      <c r="N662" s="473"/>
      <c r="O662" s="473"/>
      <c r="P662" s="473"/>
      <c r="Q662" s="473">
        <f t="shared" si="21"/>
        <v>250000</v>
      </c>
      <c r="R662" s="472"/>
    </row>
    <row r="663" spans="1:18" ht="14.45" customHeight="1" x14ac:dyDescent="0.25">
      <c r="A663" s="472">
        <v>1282</v>
      </c>
      <c r="B663" s="472" t="str">
        <f t="shared" si="20"/>
        <v>6</v>
      </c>
      <c r="C663" s="472">
        <v>613</v>
      </c>
      <c r="D663" s="472" t="s">
        <v>1814</v>
      </c>
      <c r="E663" s="472">
        <v>613</v>
      </c>
      <c r="F663" s="494" t="s">
        <v>1939</v>
      </c>
      <c r="G663" s="473"/>
      <c r="H663" s="473"/>
      <c r="I663" s="473">
        <v>500000</v>
      </c>
      <c r="J663" s="473"/>
      <c r="K663" s="473"/>
      <c r="L663" s="473"/>
      <c r="M663" s="473"/>
      <c r="N663" s="473"/>
      <c r="O663" s="473"/>
      <c r="P663" s="473"/>
      <c r="Q663" s="473">
        <f t="shared" si="21"/>
        <v>500000</v>
      </c>
      <c r="R663" s="472"/>
    </row>
    <row r="664" spans="1:18" ht="14.45" customHeight="1" x14ac:dyDescent="0.25">
      <c r="A664" s="472">
        <v>1283</v>
      </c>
      <c r="B664" s="472" t="str">
        <f t="shared" si="20"/>
        <v>4</v>
      </c>
      <c r="C664" s="472">
        <v>441</v>
      </c>
      <c r="D664" s="472" t="s">
        <v>1814</v>
      </c>
      <c r="E664" s="472">
        <v>441</v>
      </c>
      <c r="F664" s="494" t="s">
        <v>1940</v>
      </c>
      <c r="G664" s="473"/>
      <c r="H664" s="473"/>
      <c r="I664" s="473">
        <v>840000</v>
      </c>
      <c r="J664" s="473"/>
      <c r="K664" s="473"/>
      <c r="L664" s="473"/>
      <c r="M664" s="473"/>
      <c r="N664" s="473"/>
      <c r="O664" s="473"/>
      <c r="P664" s="473"/>
      <c r="Q664" s="473">
        <f t="shared" si="21"/>
        <v>840000</v>
      </c>
      <c r="R664" s="472"/>
    </row>
    <row r="665" spans="1:18" ht="14.45" customHeight="1" x14ac:dyDescent="0.25">
      <c r="A665" s="472">
        <v>1284</v>
      </c>
      <c r="B665" s="472" t="str">
        <f t="shared" si="20"/>
        <v>4</v>
      </c>
      <c r="C665" s="472">
        <v>441</v>
      </c>
      <c r="D665" s="472" t="s">
        <v>1814</v>
      </c>
      <c r="E665" s="472">
        <v>441</v>
      </c>
      <c r="F665" s="494" t="s">
        <v>1941</v>
      </c>
      <c r="G665" s="473"/>
      <c r="H665" s="473"/>
      <c r="I665" s="473">
        <v>150000</v>
      </c>
      <c r="J665" s="473"/>
      <c r="K665" s="473"/>
      <c r="L665" s="473"/>
      <c r="M665" s="473"/>
      <c r="N665" s="473"/>
      <c r="O665" s="473"/>
      <c r="P665" s="473"/>
      <c r="Q665" s="473">
        <f t="shared" si="21"/>
        <v>150000</v>
      </c>
      <c r="R665" s="472"/>
    </row>
    <row r="666" spans="1:18" ht="14.45" customHeight="1" x14ac:dyDescent="0.25">
      <c r="A666" s="472">
        <v>1285</v>
      </c>
      <c r="B666" s="472" t="str">
        <f t="shared" si="20"/>
        <v>6</v>
      </c>
      <c r="C666" s="472">
        <v>611</v>
      </c>
      <c r="D666" s="472" t="s">
        <v>1814</v>
      </c>
      <c r="E666" s="472">
        <v>611</v>
      </c>
      <c r="F666" s="494" t="s">
        <v>1942</v>
      </c>
      <c r="G666" s="473"/>
      <c r="H666" s="473"/>
      <c r="I666" s="473">
        <v>126000</v>
      </c>
      <c r="J666" s="473"/>
      <c r="K666" s="473"/>
      <c r="L666" s="473"/>
      <c r="M666" s="473"/>
      <c r="N666" s="473"/>
      <c r="O666" s="473"/>
      <c r="P666" s="473"/>
      <c r="Q666" s="473">
        <f t="shared" si="21"/>
        <v>126000</v>
      </c>
      <c r="R666" s="472"/>
    </row>
    <row r="667" spans="1:18" ht="14.45" customHeight="1" x14ac:dyDescent="0.25">
      <c r="A667" s="472">
        <v>1286</v>
      </c>
      <c r="B667" s="472" t="str">
        <f t="shared" si="20"/>
        <v>6</v>
      </c>
      <c r="C667" s="472">
        <v>616</v>
      </c>
      <c r="D667" s="472" t="s">
        <v>1814</v>
      </c>
      <c r="E667" s="472">
        <v>616</v>
      </c>
      <c r="F667" s="494" t="s">
        <v>1943</v>
      </c>
      <c r="G667" s="473"/>
      <c r="H667" s="473"/>
      <c r="I667" s="473">
        <v>1074281</v>
      </c>
      <c r="J667" s="473"/>
      <c r="K667" s="473"/>
      <c r="L667" s="473"/>
      <c r="M667" s="473"/>
      <c r="N667" s="473"/>
      <c r="O667" s="473"/>
      <c r="P667" s="473"/>
      <c r="Q667" s="473">
        <f t="shared" si="21"/>
        <v>1074281</v>
      </c>
      <c r="R667" s="472"/>
    </row>
    <row r="668" spans="1:18" ht="14.45" customHeight="1" x14ac:dyDescent="0.25">
      <c r="A668" s="472">
        <v>1287</v>
      </c>
      <c r="B668" s="472" t="str">
        <f t="shared" si="20"/>
        <v>6</v>
      </c>
      <c r="C668" s="472">
        <v>616</v>
      </c>
      <c r="D668" s="472" t="s">
        <v>1814</v>
      </c>
      <c r="E668" s="472">
        <v>616</v>
      </c>
      <c r="F668" s="494" t="s">
        <v>1944</v>
      </c>
      <c r="G668" s="520"/>
      <c r="H668" s="473"/>
      <c r="I668" s="473"/>
      <c r="J668" s="473"/>
      <c r="K668" s="473"/>
      <c r="L668" s="473"/>
      <c r="M668" s="473"/>
      <c r="N668" s="473"/>
      <c r="O668" s="473"/>
      <c r="P668" s="473"/>
      <c r="Q668" s="473">
        <f t="shared" si="21"/>
        <v>0</v>
      </c>
      <c r="R668" s="472"/>
    </row>
    <row r="669" spans="1:18" ht="14.45" customHeight="1" x14ac:dyDescent="0.25">
      <c r="A669" s="472">
        <v>1288</v>
      </c>
      <c r="B669" s="472" t="str">
        <f t="shared" si="20"/>
        <v>6</v>
      </c>
      <c r="C669" s="472">
        <v>612</v>
      </c>
      <c r="D669" s="472" t="s">
        <v>1814</v>
      </c>
      <c r="E669" s="472">
        <v>612</v>
      </c>
      <c r="F669" s="494" t="s">
        <v>1945</v>
      </c>
      <c r="G669" s="473"/>
      <c r="H669" s="473"/>
      <c r="I669" s="473"/>
      <c r="J669" s="473"/>
      <c r="K669" s="473"/>
      <c r="L669" s="495">
        <v>450951</v>
      </c>
      <c r="M669" s="473"/>
      <c r="N669" s="473"/>
      <c r="O669" s="473"/>
      <c r="P669" s="473"/>
      <c r="Q669" s="473">
        <f t="shared" si="21"/>
        <v>450951</v>
      </c>
      <c r="R669" s="472"/>
    </row>
    <row r="670" spans="1:18" ht="14.45" customHeight="1" x14ac:dyDescent="0.25">
      <c r="A670" s="472">
        <v>1289</v>
      </c>
      <c r="B670" s="472" t="str">
        <f t="shared" si="20"/>
        <v>6</v>
      </c>
      <c r="C670" s="472">
        <v>613</v>
      </c>
      <c r="D670" s="472" t="s">
        <v>1814</v>
      </c>
      <c r="E670" s="472">
        <v>613</v>
      </c>
      <c r="F670" s="494" t="s">
        <v>1946</v>
      </c>
      <c r="G670" s="473"/>
      <c r="H670" s="473"/>
      <c r="I670" s="473"/>
      <c r="J670" s="473"/>
      <c r="K670" s="473"/>
      <c r="L670" s="473"/>
      <c r="M670" s="473"/>
      <c r="N670" s="473"/>
      <c r="O670" s="473">
        <v>1666667</v>
      </c>
      <c r="P670" s="473"/>
      <c r="Q670" s="473">
        <f t="shared" si="21"/>
        <v>1666667</v>
      </c>
      <c r="R670" s="472"/>
    </row>
    <row r="671" spans="1:18" ht="14.45" customHeight="1" x14ac:dyDescent="0.25">
      <c r="A671" s="472">
        <v>1290</v>
      </c>
      <c r="B671" s="472" t="str">
        <f t="shared" si="20"/>
        <v>6</v>
      </c>
      <c r="C671" s="472">
        <v>612</v>
      </c>
      <c r="D671" s="472" t="s">
        <v>1814</v>
      </c>
      <c r="E671" s="472">
        <v>612</v>
      </c>
      <c r="F671" s="494" t="s">
        <v>1947</v>
      </c>
      <c r="G671" s="473"/>
      <c r="H671" s="473"/>
      <c r="I671" s="473"/>
      <c r="J671" s="473"/>
      <c r="K671" s="473"/>
      <c r="L671" s="473"/>
      <c r="M671" s="473"/>
      <c r="N671" s="473"/>
      <c r="O671" s="473">
        <v>3833333</v>
      </c>
      <c r="P671" s="473"/>
      <c r="Q671" s="473">
        <f t="shared" si="21"/>
        <v>3833333</v>
      </c>
      <c r="R671" s="472"/>
    </row>
    <row r="672" spans="1:18" ht="14.45" customHeight="1" x14ac:dyDescent="0.25">
      <c r="A672" s="472">
        <v>1291</v>
      </c>
      <c r="B672" s="472" t="str">
        <f t="shared" si="20"/>
        <v>6</v>
      </c>
      <c r="C672" s="472">
        <v>619</v>
      </c>
      <c r="D672" s="472" t="s">
        <v>1814</v>
      </c>
      <c r="E672" s="472">
        <v>619</v>
      </c>
      <c r="F672" s="494" t="s">
        <v>1948</v>
      </c>
      <c r="G672" s="473"/>
      <c r="H672" s="473"/>
      <c r="I672" s="473"/>
      <c r="J672" s="473"/>
      <c r="K672" s="473"/>
      <c r="L672" s="473"/>
      <c r="M672" s="473"/>
      <c r="N672" s="473"/>
      <c r="O672" s="473">
        <v>1000000</v>
      </c>
      <c r="P672" s="473"/>
      <c r="Q672" s="473">
        <f t="shared" si="21"/>
        <v>1000000</v>
      </c>
      <c r="R672" s="472"/>
    </row>
    <row r="673" spans="1:18" ht="14.45" customHeight="1" x14ac:dyDescent="0.25">
      <c r="A673" s="472">
        <v>1292</v>
      </c>
      <c r="B673" s="472">
        <v>3</v>
      </c>
      <c r="C673" s="489">
        <v>311</v>
      </c>
      <c r="D673" s="489" t="s">
        <v>1811</v>
      </c>
      <c r="E673" s="489">
        <v>311</v>
      </c>
      <c r="F673" s="494" t="s">
        <v>1978</v>
      </c>
      <c r="G673" s="473">
        <f>1300000-1061329.9</f>
        <v>238670.10000000009</v>
      </c>
      <c r="H673" s="473"/>
      <c r="I673" s="473"/>
      <c r="J673" s="473">
        <f>1179594+7341.63+1061329.9</f>
        <v>2248265.5299999998</v>
      </c>
      <c r="K673" s="473"/>
      <c r="L673" s="473"/>
      <c r="M673" s="473"/>
      <c r="N673" s="473"/>
      <c r="O673" s="473"/>
      <c r="P673" s="473"/>
      <c r="Q673" s="473">
        <f t="shared" si="21"/>
        <v>2486935.63</v>
      </c>
      <c r="R673" s="472"/>
    </row>
    <row r="674" spans="1:18" ht="14.45" customHeight="1" x14ac:dyDescent="0.25">
      <c r="A674" s="472">
        <v>1293</v>
      </c>
      <c r="B674" s="472">
        <v>2</v>
      </c>
      <c r="C674" s="489">
        <v>218</v>
      </c>
      <c r="D674" s="489" t="s">
        <v>1820</v>
      </c>
      <c r="E674" s="489">
        <v>218</v>
      </c>
      <c r="F674" s="472" t="s">
        <v>391</v>
      </c>
      <c r="G674" s="473">
        <v>100000</v>
      </c>
      <c r="H674" s="473"/>
      <c r="I674" s="473"/>
      <c r="J674" s="473"/>
      <c r="K674" s="473"/>
      <c r="L674" s="473"/>
      <c r="M674" s="473"/>
      <c r="N674" s="473"/>
      <c r="O674" s="473"/>
      <c r="P674" s="473"/>
      <c r="Q674" s="473">
        <f t="shared" si="21"/>
        <v>100000</v>
      </c>
      <c r="R674" s="472"/>
    </row>
    <row r="675" spans="1:18" s="524" customFormat="1" ht="14.45" customHeight="1" x14ac:dyDescent="0.25">
      <c r="A675" s="522"/>
      <c r="B675" s="522">
        <v>1</v>
      </c>
      <c r="C675" s="522">
        <v>113</v>
      </c>
      <c r="D675" s="522" t="s">
        <v>1915</v>
      </c>
      <c r="E675" s="522">
        <v>113</v>
      </c>
      <c r="F675" s="522"/>
      <c r="G675" s="523">
        <v>909515.00399999996</v>
      </c>
      <c r="H675" s="523"/>
      <c r="I675" s="523"/>
      <c r="J675" s="523"/>
      <c r="K675" s="523"/>
      <c r="L675" s="523"/>
      <c r="M675" s="523"/>
      <c r="N675" s="523"/>
      <c r="O675" s="523"/>
      <c r="P675" s="523"/>
      <c r="Q675" s="473">
        <f t="shared" si="21"/>
        <v>909515.00399999996</v>
      </c>
      <c r="R675" s="522"/>
    </row>
    <row r="676" spans="1:18" s="524" customFormat="1" ht="14.45" customHeight="1" x14ac:dyDescent="0.25">
      <c r="A676" s="522"/>
      <c r="B676" s="522">
        <v>1</v>
      </c>
      <c r="C676" s="522">
        <v>113</v>
      </c>
      <c r="D676" s="522" t="s">
        <v>1789</v>
      </c>
      <c r="E676" s="522">
        <v>113</v>
      </c>
      <c r="F676" s="522"/>
      <c r="G676" s="523">
        <v>437754.41519999999</v>
      </c>
      <c r="H676" s="523"/>
      <c r="I676" s="523"/>
      <c r="J676" s="523"/>
      <c r="K676" s="523"/>
      <c r="L676" s="523"/>
      <c r="M676" s="523"/>
      <c r="N676" s="523"/>
      <c r="O676" s="523"/>
      <c r="P676" s="523"/>
      <c r="Q676" s="473">
        <f t="shared" si="21"/>
        <v>437754.41519999999</v>
      </c>
      <c r="R676" s="522"/>
    </row>
    <row r="677" spans="1:18" s="524" customFormat="1" ht="14.45" customHeight="1" x14ac:dyDescent="0.25">
      <c r="A677" s="522"/>
      <c r="B677" s="522">
        <v>1</v>
      </c>
      <c r="C677" s="522">
        <v>113</v>
      </c>
      <c r="D677" s="522" t="s">
        <v>1795</v>
      </c>
      <c r="E677" s="522">
        <v>113</v>
      </c>
      <c r="F677" s="522"/>
      <c r="G677" s="523">
        <v>661210.00559999992</v>
      </c>
      <c r="H677" s="523"/>
      <c r="I677" s="523"/>
      <c r="J677" s="523"/>
      <c r="K677" s="523"/>
      <c r="L677" s="523"/>
      <c r="M677" s="523"/>
      <c r="N677" s="523"/>
      <c r="O677" s="523"/>
      <c r="P677" s="523"/>
      <c r="Q677" s="473">
        <f t="shared" si="21"/>
        <v>661210.00559999992</v>
      </c>
      <c r="R677" s="522"/>
    </row>
    <row r="678" spans="1:18" s="524" customFormat="1" ht="14.45" customHeight="1" x14ac:dyDescent="0.25">
      <c r="A678" s="522"/>
      <c r="B678" s="522">
        <v>1</v>
      </c>
      <c r="C678" s="522">
        <v>113</v>
      </c>
      <c r="D678" s="522" t="s">
        <v>1916</v>
      </c>
      <c r="E678" s="522">
        <v>113</v>
      </c>
      <c r="F678" s="522"/>
      <c r="G678" s="523">
        <v>275184.00480000005</v>
      </c>
      <c r="H678" s="523"/>
      <c r="I678" s="523"/>
      <c r="J678" s="523"/>
      <c r="K678" s="523"/>
      <c r="L678" s="523"/>
      <c r="M678" s="523"/>
      <c r="N678" s="523"/>
      <c r="O678" s="523"/>
      <c r="P678" s="523"/>
      <c r="Q678" s="473">
        <f t="shared" si="21"/>
        <v>275184.00480000005</v>
      </c>
      <c r="R678" s="522"/>
    </row>
    <row r="679" spans="1:18" s="524" customFormat="1" ht="14.45" customHeight="1" x14ac:dyDescent="0.25">
      <c r="A679" s="522"/>
      <c r="B679" s="522">
        <v>1</v>
      </c>
      <c r="C679" s="522">
        <v>113</v>
      </c>
      <c r="D679" s="522" t="s">
        <v>1917</v>
      </c>
      <c r="E679" s="522">
        <v>113</v>
      </c>
      <c r="F679" s="522"/>
      <c r="G679" s="523">
        <v>105924.024</v>
      </c>
      <c r="H679" s="523"/>
      <c r="I679" s="523"/>
      <c r="J679" s="523"/>
      <c r="K679" s="523"/>
      <c r="L679" s="523"/>
      <c r="M679" s="523"/>
      <c r="N679" s="523"/>
      <c r="O679" s="523"/>
      <c r="P679" s="523"/>
      <c r="Q679" s="473">
        <f t="shared" si="21"/>
        <v>105924.024</v>
      </c>
      <c r="R679" s="522"/>
    </row>
    <row r="680" spans="1:18" s="524" customFormat="1" ht="14.45" customHeight="1" x14ac:dyDescent="0.25">
      <c r="A680" s="522"/>
      <c r="B680" s="522">
        <v>1</v>
      </c>
      <c r="C680" s="522">
        <v>113</v>
      </c>
      <c r="D680" s="522" t="s">
        <v>1808</v>
      </c>
      <c r="E680" s="522">
        <v>113</v>
      </c>
      <c r="F680" s="522"/>
      <c r="G680" s="523">
        <v>179916.01199999999</v>
      </c>
      <c r="H680" s="523"/>
      <c r="I680" s="523"/>
      <c r="J680" s="523"/>
      <c r="K680" s="523"/>
      <c r="L680" s="523"/>
      <c r="M680" s="523"/>
      <c r="N680" s="523"/>
      <c r="O680" s="523"/>
      <c r="P680" s="523"/>
      <c r="Q680" s="473">
        <f t="shared" si="21"/>
        <v>179916.01199999999</v>
      </c>
      <c r="R680" s="522"/>
    </row>
    <row r="681" spans="1:18" s="524" customFormat="1" ht="14.45" customHeight="1" x14ac:dyDescent="0.25">
      <c r="A681" s="522"/>
      <c r="B681" s="522">
        <v>1</v>
      </c>
      <c r="C681" s="522">
        <v>113</v>
      </c>
      <c r="D681" s="522" t="s">
        <v>1802</v>
      </c>
      <c r="E681" s="522">
        <v>113</v>
      </c>
      <c r="F681" s="522"/>
      <c r="G681" s="523">
        <v>283256.00160000002</v>
      </c>
      <c r="H681" s="523"/>
      <c r="I681" s="523"/>
      <c r="J681" s="523"/>
      <c r="K681" s="523"/>
      <c r="L681" s="523"/>
      <c r="M681" s="523"/>
      <c r="N681" s="523"/>
      <c r="O681" s="523"/>
      <c r="P681" s="523"/>
      <c r="Q681" s="473">
        <f t="shared" si="21"/>
        <v>283256.00160000002</v>
      </c>
      <c r="R681" s="522"/>
    </row>
    <row r="682" spans="1:18" s="524" customFormat="1" ht="14.45" customHeight="1" x14ac:dyDescent="0.25">
      <c r="A682" s="522"/>
      <c r="B682" s="522">
        <v>1</v>
      </c>
      <c r="C682" s="522">
        <v>113</v>
      </c>
      <c r="D682" s="522" t="s">
        <v>1910</v>
      </c>
      <c r="E682" s="522">
        <v>113</v>
      </c>
      <c r="F682" s="522"/>
      <c r="G682" s="523">
        <v>761338.26984000008</v>
      </c>
      <c r="H682" s="523"/>
      <c r="I682" s="523"/>
      <c r="J682" s="523"/>
      <c r="K682" s="523"/>
      <c r="L682" s="523"/>
      <c r="M682" s="523"/>
      <c r="N682" s="523"/>
      <c r="O682" s="523"/>
      <c r="P682" s="523"/>
      <c r="Q682" s="473">
        <f t="shared" si="21"/>
        <v>761338.26984000008</v>
      </c>
      <c r="R682" s="522"/>
    </row>
    <row r="683" spans="1:18" s="524" customFormat="1" ht="14.45" customHeight="1" x14ac:dyDescent="0.25">
      <c r="A683" s="522"/>
      <c r="B683" s="522">
        <v>1</v>
      </c>
      <c r="C683" s="522">
        <v>113</v>
      </c>
      <c r="D683" s="522" t="s">
        <v>1793</v>
      </c>
      <c r="E683" s="522">
        <v>113</v>
      </c>
      <c r="F683" s="522"/>
      <c r="G683" s="523">
        <v>1162164.1703999999</v>
      </c>
      <c r="H683" s="523"/>
      <c r="I683" s="523"/>
      <c r="J683" s="523"/>
      <c r="K683" s="523"/>
      <c r="L683" s="523"/>
      <c r="M683" s="523"/>
      <c r="N683" s="523"/>
      <c r="O683" s="523"/>
      <c r="P683" s="523"/>
      <c r="Q683" s="473">
        <f t="shared" si="21"/>
        <v>1162164.1703999999</v>
      </c>
      <c r="R683" s="522"/>
    </row>
    <row r="684" spans="1:18" s="524" customFormat="1" ht="14.45" customHeight="1" x14ac:dyDescent="0.25">
      <c r="A684" s="522"/>
      <c r="B684" s="522">
        <v>1</v>
      </c>
      <c r="C684" s="522">
        <v>113</v>
      </c>
      <c r="D684" s="522" t="s">
        <v>1804</v>
      </c>
      <c r="E684" s="522">
        <v>113</v>
      </c>
      <c r="F684" s="522"/>
      <c r="G684" s="523">
        <v>67176</v>
      </c>
      <c r="H684" s="523"/>
      <c r="I684" s="523"/>
      <c r="J684" s="523"/>
      <c r="K684" s="523"/>
      <c r="L684" s="523"/>
      <c r="M684" s="523"/>
      <c r="N684" s="523"/>
      <c r="O684" s="523"/>
      <c r="P684" s="523"/>
      <c r="Q684" s="473">
        <f t="shared" si="21"/>
        <v>67176</v>
      </c>
      <c r="R684" s="522"/>
    </row>
    <row r="685" spans="1:18" s="524" customFormat="1" ht="14.45" customHeight="1" x14ac:dyDescent="0.25">
      <c r="A685" s="522"/>
      <c r="B685" s="522">
        <v>1</v>
      </c>
      <c r="C685" s="522">
        <v>113</v>
      </c>
      <c r="D685" s="522" t="s">
        <v>1803</v>
      </c>
      <c r="E685" s="522">
        <v>113</v>
      </c>
      <c r="F685" s="522"/>
      <c r="G685" s="523">
        <v>196716.024</v>
      </c>
      <c r="H685" s="523"/>
      <c r="I685" s="523"/>
      <c r="J685" s="523"/>
      <c r="K685" s="523"/>
      <c r="L685" s="523"/>
      <c r="M685" s="523"/>
      <c r="N685" s="523"/>
      <c r="O685" s="523"/>
      <c r="P685" s="523"/>
      <c r="Q685" s="473">
        <f t="shared" si="21"/>
        <v>196716.024</v>
      </c>
      <c r="R685" s="522"/>
    </row>
    <row r="686" spans="1:18" s="524" customFormat="1" ht="14.45" customHeight="1" x14ac:dyDescent="0.25">
      <c r="A686" s="522"/>
      <c r="B686" s="522">
        <v>1</v>
      </c>
      <c r="C686" s="522">
        <v>113</v>
      </c>
      <c r="D686" s="522" t="s">
        <v>1911</v>
      </c>
      <c r="E686" s="522">
        <v>113</v>
      </c>
      <c r="F686" s="522"/>
      <c r="G686" s="523">
        <v>3947781.3096000007</v>
      </c>
      <c r="H686" s="523"/>
      <c r="I686" s="523"/>
      <c r="J686" s="523"/>
      <c r="K686" s="523"/>
      <c r="L686" s="523"/>
      <c r="M686" s="523"/>
      <c r="N686" s="523"/>
      <c r="O686" s="523"/>
      <c r="P686" s="523"/>
      <c r="Q686" s="473">
        <f t="shared" si="21"/>
        <v>3947781.3096000007</v>
      </c>
      <c r="R686" s="522"/>
    </row>
    <row r="687" spans="1:18" s="524" customFormat="1" ht="14.45" customHeight="1" x14ac:dyDescent="0.25">
      <c r="A687" s="522"/>
      <c r="B687" s="522">
        <v>1</v>
      </c>
      <c r="C687" s="522">
        <v>113</v>
      </c>
      <c r="D687" s="522" t="s">
        <v>1912</v>
      </c>
      <c r="E687" s="522">
        <v>113</v>
      </c>
      <c r="F687" s="522"/>
      <c r="G687" s="523">
        <v>3524698.9224</v>
      </c>
      <c r="H687" s="523"/>
      <c r="I687" s="523"/>
      <c r="J687" s="523"/>
      <c r="K687" s="523"/>
      <c r="L687" s="523"/>
      <c r="M687" s="523"/>
      <c r="N687" s="523"/>
      <c r="O687" s="523"/>
      <c r="P687" s="523"/>
      <c r="Q687" s="473">
        <f t="shared" si="21"/>
        <v>3524698.9224</v>
      </c>
      <c r="R687" s="522"/>
    </row>
    <row r="688" spans="1:18" s="524" customFormat="1" ht="14.45" customHeight="1" x14ac:dyDescent="0.25">
      <c r="A688" s="522"/>
      <c r="B688" s="522">
        <v>1</v>
      </c>
      <c r="C688" s="522">
        <v>113</v>
      </c>
      <c r="D688" s="522" t="s">
        <v>1913</v>
      </c>
      <c r="E688" s="522">
        <v>113</v>
      </c>
      <c r="F688" s="522"/>
      <c r="G688" s="523">
        <v>877032.14400000009</v>
      </c>
      <c r="H688" s="523"/>
      <c r="I688" s="523"/>
      <c r="J688" s="523"/>
      <c r="K688" s="523"/>
      <c r="L688" s="523"/>
      <c r="M688" s="523"/>
      <c r="N688" s="523"/>
      <c r="O688" s="523"/>
      <c r="P688" s="523"/>
      <c r="Q688" s="473">
        <f t="shared" si="21"/>
        <v>877032.14400000009</v>
      </c>
      <c r="R688" s="522"/>
    </row>
    <row r="689" spans="1:18" s="524" customFormat="1" ht="14.45" customHeight="1" x14ac:dyDescent="0.25">
      <c r="A689" s="522"/>
      <c r="B689" s="522">
        <v>1</v>
      </c>
      <c r="C689" s="522">
        <v>113</v>
      </c>
      <c r="D689" s="522" t="s">
        <v>1914</v>
      </c>
      <c r="E689" s="522">
        <v>113</v>
      </c>
      <c r="F689" s="522"/>
      <c r="G689" s="523">
        <v>1396472.9087999999</v>
      </c>
      <c r="H689" s="523"/>
      <c r="I689" s="523"/>
      <c r="J689" s="523"/>
      <c r="K689" s="523"/>
      <c r="L689" s="523"/>
      <c r="M689" s="523"/>
      <c r="N689" s="523"/>
      <c r="O689" s="523"/>
      <c r="P689" s="523"/>
      <c r="Q689" s="473">
        <f t="shared" si="21"/>
        <v>1396472.9087999999</v>
      </c>
      <c r="R689" s="522"/>
    </row>
    <row r="690" spans="1:18" s="524" customFormat="1" ht="14.45" customHeight="1" x14ac:dyDescent="0.25">
      <c r="A690" s="522"/>
      <c r="B690" s="522">
        <v>1</v>
      </c>
      <c r="C690" s="522">
        <v>113</v>
      </c>
      <c r="D690" s="522" t="s">
        <v>1796</v>
      </c>
      <c r="E690" s="522">
        <v>113</v>
      </c>
      <c r="F690" s="522"/>
      <c r="G690" s="523">
        <v>1780479.0072000001</v>
      </c>
      <c r="H690" s="523"/>
      <c r="I690" s="523"/>
      <c r="J690" s="523"/>
      <c r="K690" s="523"/>
      <c r="L690" s="523"/>
      <c r="M690" s="523"/>
      <c r="N690" s="523"/>
      <c r="O690" s="523"/>
      <c r="P690" s="523"/>
      <c r="Q690" s="473">
        <f t="shared" si="21"/>
        <v>1780479.0072000001</v>
      </c>
      <c r="R690" s="522"/>
    </row>
    <row r="691" spans="1:18" s="524" customFormat="1" ht="14.45" customHeight="1" x14ac:dyDescent="0.25">
      <c r="A691" s="522"/>
      <c r="B691" s="522">
        <v>1</v>
      </c>
      <c r="C691" s="522">
        <v>113</v>
      </c>
      <c r="D691" s="522" t="s">
        <v>1788</v>
      </c>
      <c r="E691" s="522">
        <v>113</v>
      </c>
      <c r="F691" s="522"/>
      <c r="G691" s="523">
        <v>506591.00640000007</v>
      </c>
      <c r="H691" s="523"/>
      <c r="I691" s="523"/>
      <c r="J691" s="523"/>
      <c r="K691" s="523"/>
      <c r="L691" s="523"/>
      <c r="M691" s="523"/>
      <c r="N691" s="523"/>
      <c r="O691" s="523"/>
      <c r="P691" s="523"/>
      <c r="Q691" s="473">
        <f t="shared" si="21"/>
        <v>506591.00640000007</v>
      </c>
      <c r="R691" s="522"/>
    </row>
    <row r="692" spans="1:18" s="524" customFormat="1" ht="14.45" customHeight="1" x14ac:dyDescent="0.25">
      <c r="A692" s="522"/>
      <c r="B692" s="522">
        <v>1</v>
      </c>
      <c r="C692" s="522">
        <v>113</v>
      </c>
      <c r="D692" s="522" t="s">
        <v>1794</v>
      </c>
      <c r="E692" s="522">
        <v>113</v>
      </c>
      <c r="F692" s="522"/>
      <c r="G692" s="523">
        <v>423089.00160000002</v>
      </c>
      <c r="H692" s="523"/>
      <c r="I692" s="523"/>
      <c r="J692" s="523"/>
      <c r="K692" s="523"/>
      <c r="L692" s="523"/>
      <c r="M692" s="523"/>
      <c r="N692" s="523"/>
      <c r="O692" s="523"/>
      <c r="P692" s="523"/>
      <c r="Q692" s="473">
        <f t="shared" si="21"/>
        <v>423089.00160000002</v>
      </c>
      <c r="R692" s="522"/>
    </row>
    <row r="693" spans="1:18" s="524" customFormat="1" ht="14.45" customHeight="1" x14ac:dyDescent="0.25">
      <c r="A693" s="522"/>
      <c r="B693" s="522">
        <v>1</v>
      </c>
      <c r="C693" s="522">
        <v>111</v>
      </c>
      <c r="D693" s="522" t="s">
        <v>1918</v>
      </c>
      <c r="E693" s="522">
        <v>111</v>
      </c>
      <c r="F693" s="522"/>
      <c r="G693" s="523">
        <v>1420416</v>
      </c>
      <c r="H693" s="523"/>
      <c r="I693" s="523"/>
      <c r="J693" s="523"/>
      <c r="K693" s="523"/>
      <c r="L693" s="523"/>
      <c r="M693" s="523"/>
      <c r="N693" s="523"/>
      <c r="O693" s="523"/>
      <c r="P693" s="523"/>
      <c r="Q693" s="473">
        <f t="shared" si="21"/>
        <v>1420416</v>
      </c>
      <c r="R693" s="522"/>
    </row>
    <row r="694" spans="1:18" s="524" customFormat="1" ht="14.45" customHeight="1" x14ac:dyDescent="0.25">
      <c r="A694" s="522"/>
      <c r="B694" s="522">
        <v>1</v>
      </c>
      <c r="C694" s="522">
        <v>113</v>
      </c>
      <c r="D694" s="522" t="s">
        <v>1786</v>
      </c>
      <c r="E694" s="522">
        <v>113</v>
      </c>
      <c r="F694" s="522"/>
      <c r="G694" s="523">
        <v>467860.00320000004</v>
      </c>
      <c r="H694" s="523"/>
      <c r="I694" s="523"/>
      <c r="J694" s="523"/>
      <c r="K694" s="523"/>
      <c r="L694" s="523"/>
      <c r="M694" s="523"/>
      <c r="N694" s="523"/>
      <c r="O694" s="523"/>
      <c r="P694" s="523"/>
      <c r="Q694" s="473">
        <f t="shared" si="21"/>
        <v>467860.00320000004</v>
      </c>
      <c r="R694" s="522"/>
    </row>
    <row r="695" spans="1:18" s="524" customFormat="1" ht="14.45" customHeight="1" x14ac:dyDescent="0.25">
      <c r="A695" s="522"/>
      <c r="B695" s="522">
        <v>1</v>
      </c>
      <c r="C695" s="522">
        <v>113</v>
      </c>
      <c r="D695" s="522" t="s">
        <v>1309</v>
      </c>
      <c r="E695" s="522">
        <v>113</v>
      </c>
      <c r="F695" s="522"/>
      <c r="G695" s="523">
        <v>415288.00079999998</v>
      </c>
      <c r="H695" s="523"/>
      <c r="I695" s="523"/>
      <c r="J695" s="523"/>
      <c r="K695" s="523"/>
      <c r="L695" s="523"/>
      <c r="M695" s="523"/>
      <c r="N695" s="523"/>
      <c r="O695" s="523"/>
      <c r="P695" s="523"/>
      <c r="Q695" s="473">
        <f t="shared" si="21"/>
        <v>415288.00079999998</v>
      </c>
      <c r="R695" s="522"/>
    </row>
    <row r="696" spans="1:18" s="524" customFormat="1" ht="14.45" customHeight="1" x14ac:dyDescent="0.25">
      <c r="A696" s="522"/>
      <c r="B696" s="522">
        <v>1</v>
      </c>
      <c r="C696" s="522">
        <v>113</v>
      </c>
      <c r="D696" s="522" t="s">
        <v>1254</v>
      </c>
      <c r="E696" s="522">
        <v>113</v>
      </c>
      <c r="F696" s="522"/>
      <c r="G696" s="523">
        <v>246537.65999999997</v>
      </c>
      <c r="H696" s="523"/>
      <c r="I696" s="523"/>
      <c r="J696" s="523"/>
      <c r="K696" s="523"/>
      <c r="L696" s="523"/>
      <c r="M696" s="523"/>
      <c r="N696" s="523"/>
      <c r="O696" s="523"/>
      <c r="P696" s="523"/>
      <c r="Q696" s="473">
        <f t="shared" si="21"/>
        <v>246537.65999999997</v>
      </c>
      <c r="R696" s="522"/>
    </row>
    <row r="697" spans="1:18" s="524" customFormat="1" ht="14.45" customHeight="1" x14ac:dyDescent="0.25">
      <c r="A697" s="522"/>
      <c r="B697" s="522">
        <v>1</v>
      </c>
      <c r="C697" s="522">
        <v>113</v>
      </c>
      <c r="D697" s="522" t="s">
        <v>1919</v>
      </c>
      <c r="E697" s="522">
        <v>113</v>
      </c>
      <c r="F697" s="522"/>
      <c r="G697" s="523">
        <v>108388.75200000001</v>
      </c>
      <c r="H697" s="523"/>
      <c r="I697" s="523"/>
      <c r="J697" s="523"/>
      <c r="K697" s="523"/>
      <c r="L697" s="523"/>
      <c r="M697" s="523"/>
      <c r="N697" s="523"/>
      <c r="O697" s="523"/>
      <c r="P697" s="523"/>
      <c r="Q697" s="473">
        <f t="shared" si="21"/>
        <v>108388.75200000001</v>
      </c>
      <c r="R697" s="522"/>
    </row>
    <row r="698" spans="1:18" s="524" customFormat="1" ht="14.45" customHeight="1" x14ac:dyDescent="0.25">
      <c r="A698" s="522"/>
      <c r="B698" s="522">
        <v>1</v>
      </c>
      <c r="C698" s="522">
        <v>132</v>
      </c>
      <c r="D698" s="522" t="s">
        <v>1915</v>
      </c>
      <c r="E698" s="522"/>
      <c r="F698" s="522"/>
      <c r="G698" s="523">
        <v>137050.50646686347</v>
      </c>
      <c r="H698" s="523"/>
      <c r="I698" s="523"/>
      <c r="J698" s="523"/>
      <c r="K698" s="523"/>
      <c r="L698" s="523"/>
      <c r="M698" s="523"/>
      <c r="N698" s="523"/>
      <c r="O698" s="523"/>
      <c r="P698" s="523"/>
      <c r="Q698" s="473">
        <f t="shared" si="21"/>
        <v>137050.50646686347</v>
      </c>
      <c r="R698" s="522"/>
    </row>
    <row r="699" spans="1:18" s="524" customFormat="1" ht="14.45" customHeight="1" x14ac:dyDescent="0.25">
      <c r="A699" s="522"/>
      <c r="B699" s="522">
        <v>1</v>
      </c>
      <c r="C699" s="522">
        <v>132</v>
      </c>
      <c r="D699" s="522" t="s">
        <v>1789</v>
      </c>
      <c r="E699" s="522">
        <v>132</v>
      </c>
      <c r="F699" s="522"/>
      <c r="G699" s="523">
        <v>65963.138647975124</v>
      </c>
      <c r="H699" s="523"/>
      <c r="I699" s="523"/>
      <c r="J699" s="523"/>
      <c r="K699" s="523"/>
      <c r="L699" s="523"/>
      <c r="M699" s="523"/>
      <c r="N699" s="523"/>
      <c r="O699" s="523"/>
      <c r="P699" s="523"/>
      <c r="Q699" s="473">
        <f t="shared" si="21"/>
        <v>65963.138647975124</v>
      </c>
      <c r="R699" s="522"/>
    </row>
    <row r="700" spans="1:18" s="524" customFormat="1" ht="14.45" customHeight="1" x14ac:dyDescent="0.25">
      <c r="A700" s="522"/>
      <c r="B700" s="522">
        <v>1</v>
      </c>
      <c r="C700" s="522">
        <v>132</v>
      </c>
      <c r="D700" s="522" t="s">
        <v>1795</v>
      </c>
      <c r="E700" s="522">
        <v>132</v>
      </c>
      <c r="F700" s="522"/>
      <c r="G700" s="523">
        <v>99634.602782691029</v>
      </c>
      <c r="H700" s="523"/>
      <c r="I700" s="523"/>
      <c r="J700" s="523"/>
      <c r="K700" s="523"/>
      <c r="L700" s="523"/>
      <c r="M700" s="523"/>
      <c r="N700" s="523"/>
      <c r="O700" s="523"/>
      <c r="P700" s="523"/>
      <c r="Q700" s="473">
        <f t="shared" si="21"/>
        <v>99634.602782691029</v>
      </c>
      <c r="R700" s="522"/>
    </row>
    <row r="701" spans="1:18" s="524" customFormat="1" ht="14.45" customHeight="1" x14ac:dyDescent="0.25">
      <c r="A701" s="522"/>
      <c r="B701" s="522">
        <v>1</v>
      </c>
      <c r="C701" s="522">
        <v>132</v>
      </c>
      <c r="D701" s="522" t="s">
        <v>1916</v>
      </c>
      <c r="E701" s="522">
        <v>132</v>
      </c>
      <c r="F701" s="522"/>
      <c r="G701" s="523">
        <v>41466.173799832992</v>
      </c>
      <c r="H701" s="523"/>
      <c r="I701" s="523"/>
      <c r="J701" s="523"/>
      <c r="K701" s="523"/>
      <c r="L701" s="523"/>
      <c r="M701" s="523"/>
      <c r="N701" s="523"/>
      <c r="O701" s="523"/>
      <c r="P701" s="523"/>
      <c r="Q701" s="473">
        <f t="shared" si="21"/>
        <v>41466.173799832992</v>
      </c>
      <c r="R701" s="522"/>
    </row>
    <row r="702" spans="1:18" s="524" customFormat="1" ht="14.45" customHeight="1" x14ac:dyDescent="0.25">
      <c r="A702" s="522"/>
      <c r="B702" s="522">
        <v>1</v>
      </c>
      <c r="C702" s="522">
        <v>132</v>
      </c>
      <c r="D702" s="522" t="s">
        <v>1917</v>
      </c>
      <c r="E702" s="522">
        <v>132</v>
      </c>
      <c r="F702" s="522"/>
      <c r="G702" s="523">
        <v>15961.189284798433</v>
      </c>
      <c r="H702" s="523"/>
      <c r="I702" s="523"/>
      <c r="J702" s="523"/>
      <c r="K702" s="523"/>
      <c r="L702" s="523"/>
      <c r="M702" s="523"/>
      <c r="N702" s="523"/>
      <c r="O702" s="523"/>
      <c r="P702" s="523"/>
      <c r="Q702" s="473">
        <f t="shared" si="21"/>
        <v>15961.189284798433</v>
      </c>
      <c r="R702" s="522"/>
    </row>
    <row r="703" spans="1:18" s="524" customFormat="1" ht="14.45" customHeight="1" x14ac:dyDescent="0.25">
      <c r="A703" s="522"/>
      <c r="B703" s="522">
        <v>1</v>
      </c>
      <c r="C703" s="522">
        <v>132</v>
      </c>
      <c r="D703" s="522" t="s">
        <v>1808</v>
      </c>
      <c r="E703" s="522">
        <v>132</v>
      </c>
      <c r="F703" s="522"/>
      <c r="G703" s="523">
        <v>27110.691365898885</v>
      </c>
      <c r="H703" s="523"/>
      <c r="I703" s="523"/>
      <c r="J703" s="523"/>
      <c r="K703" s="523"/>
      <c r="L703" s="523"/>
      <c r="M703" s="523"/>
      <c r="N703" s="523"/>
      <c r="O703" s="523"/>
      <c r="P703" s="523"/>
      <c r="Q703" s="473">
        <f t="shared" si="21"/>
        <v>27110.691365898885</v>
      </c>
      <c r="R703" s="522"/>
    </row>
    <row r="704" spans="1:18" s="524" customFormat="1" ht="14.45" customHeight="1" x14ac:dyDescent="0.25">
      <c r="A704" s="522"/>
      <c r="B704" s="522">
        <v>1</v>
      </c>
      <c r="C704" s="522">
        <v>132</v>
      </c>
      <c r="D704" s="522" t="s">
        <v>1802</v>
      </c>
      <c r="E704" s="522">
        <v>132</v>
      </c>
      <c r="F704" s="522"/>
      <c r="G704" s="523">
        <v>42682.504750695341</v>
      </c>
      <c r="H704" s="523"/>
      <c r="I704" s="523"/>
      <c r="J704" s="523"/>
      <c r="K704" s="523"/>
      <c r="L704" s="523"/>
      <c r="M704" s="523"/>
      <c r="N704" s="523"/>
      <c r="O704" s="523"/>
      <c r="P704" s="523"/>
      <c r="Q704" s="473">
        <f t="shared" si="21"/>
        <v>42682.504750695341</v>
      </c>
      <c r="R704" s="522"/>
    </row>
    <row r="705" spans="1:18" s="524" customFormat="1" ht="14.45" customHeight="1" x14ac:dyDescent="0.25">
      <c r="A705" s="522"/>
      <c r="B705" s="522">
        <v>1</v>
      </c>
      <c r="C705" s="522">
        <v>132</v>
      </c>
      <c r="D705" s="522" t="s">
        <v>1910</v>
      </c>
      <c r="E705" s="522">
        <v>132</v>
      </c>
      <c r="F705" s="522"/>
      <c r="G705" s="523">
        <v>114722.45649086355</v>
      </c>
      <c r="H705" s="523"/>
      <c r="I705" s="523"/>
      <c r="J705" s="523"/>
      <c r="K705" s="523"/>
      <c r="L705" s="523"/>
      <c r="M705" s="523"/>
      <c r="N705" s="523"/>
      <c r="O705" s="523"/>
      <c r="P705" s="523"/>
      <c r="Q705" s="473">
        <f t="shared" si="21"/>
        <v>114722.45649086355</v>
      </c>
      <c r="R705" s="522"/>
    </row>
    <row r="706" spans="1:18" s="524" customFormat="1" ht="14.45" customHeight="1" x14ac:dyDescent="0.25">
      <c r="A706" s="522"/>
      <c r="B706" s="522">
        <v>1</v>
      </c>
      <c r="C706" s="522">
        <v>132</v>
      </c>
      <c r="D706" s="522" t="s">
        <v>1793</v>
      </c>
      <c r="E706" s="522">
        <v>132</v>
      </c>
      <c r="F706" s="522"/>
      <c r="G706" s="523">
        <v>175441.73417973521</v>
      </c>
      <c r="H706" s="523"/>
      <c r="I706" s="523"/>
      <c r="J706" s="523"/>
      <c r="K706" s="523"/>
      <c r="L706" s="523"/>
      <c r="M706" s="523"/>
      <c r="N706" s="523"/>
      <c r="O706" s="523"/>
      <c r="P706" s="523"/>
      <c r="Q706" s="473">
        <f t="shared" si="21"/>
        <v>175441.73417973521</v>
      </c>
      <c r="R706" s="522"/>
    </row>
    <row r="707" spans="1:18" s="524" customFormat="1" ht="14.45" customHeight="1" x14ac:dyDescent="0.25">
      <c r="A707" s="522"/>
      <c r="B707" s="522">
        <v>1</v>
      </c>
      <c r="C707" s="522">
        <v>132</v>
      </c>
      <c r="D707" s="522" t="s">
        <v>1804</v>
      </c>
      <c r="E707" s="522">
        <v>132</v>
      </c>
      <c r="F707" s="522"/>
      <c r="G707" s="523">
        <v>10122.433145058949</v>
      </c>
      <c r="H707" s="523"/>
      <c r="I707" s="523"/>
      <c r="J707" s="523"/>
      <c r="K707" s="523"/>
      <c r="L707" s="523"/>
      <c r="M707" s="523"/>
      <c r="N707" s="523"/>
      <c r="O707" s="523"/>
      <c r="P707" s="523"/>
      <c r="Q707" s="473">
        <f t="shared" si="21"/>
        <v>10122.433145058949</v>
      </c>
      <c r="R707" s="522"/>
    </row>
    <row r="708" spans="1:18" s="524" customFormat="1" ht="14.45" customHeight="1" x14ac:dyDescent="0.25">
      <c r="A708" s="522"/>
      <c r="B708" s="522">
        <v>1</v>
      </c>
      <c r="C708" s="522">
        <v>132</v>
      </c>
      <c r="D708" s="522" t="s">
        <v>1803</v>
      </c>
      <c r="E708" s="522">
        <v>132</v>
      </c>
      <c r="F708" s="522"/>
      <c r="G708" s="523">
        <v>29642.20557195742</v>
      </c>
      <c r="H708" s="523"/>
      <c r="I708" s="523"/>
      <c r="J708" s="523"/>
      <c r="K708" s="523"/>
      <c r="L708" s="523"/>
      <c r="M708" s="523"/>
      <c r="N708" s="523"/>
      <c r="O708" s="523"/>
      <c r="P708" s="523"/>
      <c r="Q708" s="473">
        <f t="shared" si="21"/>
        <v>29642.20557195742</v>
      </c>
      <c r="R708" s="522"/>
    </row>
    <row r="709" spans="1:18" s="524" customFormat="1" ht="14.45" customHeight="1" x14ac:dyDescent="0.25">
      <c r="A709" s="522"/>
      <c r="B709" s="522">
        <v>1</v>
      </c>
      <c r="C709" s="522">
        <v>132</v>
      </c>
      <c r="D709" s="522" t="s">
        <v>1911</v>
      </c>
      <c r="E709" s="522">
        <v>132</v>
      </c>
      <c r="F709" s="522"/>
      <c r="G709" s="523">
        <v>594872.46007114532</v>
      </c>
      <c r="H709" s="523"/>
      <c r="I709" s="523"/>
      <c r="J709" s="523"/>
      <c r="K709" s="523"/>
      <c r="L709" s="523"/>
      <c r="M709" s="523"/>
      <c r="N709" s="523"/>
      <c r="O709" s="523"/>
      <c r="P709" s="523"/>
      <c r="Q709" s="473">
        <f t="shared" si="21"/>
        <v>594872.46007114532</v>
      </c>
      <c r="R709" s="522"/>
    </row>
    <row r="710" spans="1:18" s="524" customFormat="1" ht="14.45" customHeight="1" x14ac:dyDescent="0.25">
      <c r="A710" s="522"/>
      <c r="B710" s="522">
        <v>1</v>
      </c>
      <c r="C710" s="522">
        <v>132</v>
      </c>
      <c r="D710" s="522" t="s">
        <v>1912</v>
      </c>
      <c r="E710" s="522">
        <v>132</v>
      </c>
      <c r="F710" s="522"/>
      <c r="G710" s="523">
        <v>531120.17980313383</v>
      </c>
      <c r="H710" s="523"/>
      <c r="I710" s="523"/>
      <c r="J710" s="523"/>
      <c r="K710" s="523"/>
      <c r="L710" s="523"/>
      <c r="M710" s="523"/>
      <c r="N710" s="523"/>
      <c r="O710" s="523"/>
      <c r="P710" s="523"/>
      <c r="Q710" s="473">
        <f t="shared" ref="Q710:Q755" si="22">SUM(G710:P710)</f>
        <v>531120.17980313383</v>
      </c>
      <c r="R710" s="522"/>
    </row>
    <row r="711" spans="1:18" s="524" customFormat="1" ht="14.45" customHeight="1" x14ac:dyDescent="0.25">
      <c r="A711" s="522"/>
      <c r="B711" s="522">
        <v>1</v>
      </c>
      <c r="C711" s="522">
        <v>132</v>
      </c>
      <c r="D711" s="522" t="s">
        <v>1913</v>
      </c>
      <c r="E711" s="522">
        <v>132</v>
      </c>
      <c r="F711" s="522"/>
      <c r="G711" s="523">
        <v>83294.880427135184</v>
      </c>
      <c r="H711" s="523"/>
      <c r="I711" s="523"/>
      <c r="J711" s="523"/>
      <c r="K711" s="523"/>
      <c r="L711" s="523"/>
      <c r="M711" s="523"/>
      <c r="N711" s="523"/>
      <c r="O711" s="523"/>
      <c r="P711" s="523"/>
      <c r="Q711" s="473">
        <f t="shared" si="22"/>
        <v>83294.880427135184</v>
      </c>
      <c r="R711" s="522"/>
    </row>
    <row r="712" spans="1:18" s="524" customFormat="1" ht="14.45" customHeight="1" x14ac:dyDescent="0.25">
      <c r="A712" s="522"/>
      <c r="B712" s="522">
        <v>1</v>
      </c>
      <c r="C712" s="522">
        <v>132</v>
      </c>
      <c r="D712" s="522" t="s">
        <v>1914</v>
      </c>
      <c r="E712" s="522">
        <v>132</v>
      </c>
      <c r="F712" s="522"/>
      <c r="G712" s="523">
        <v>210427.88582550321</v>
      </c>
      <c r="H712" s="523"/>
      <c r="I712" s="523"/>
      <c r="J712" s="523"/>
      <c r="K712" s="523"/>
      <c r="L712" s="523"/>
      <c r="M712" s="523"/>
      <c r="N712" s="523"/>
      <c r="O712" s="523"/>
      <c r="P712" s="523"/>
      <c r="Q712" s="473">
        <f t="shared" si="22"/>
        <v>210427.88582550321</v>
      </c>
      <c r="R712" s="522"/>
    </row>
    <row r="713" spans="1:18" s="524" customFormat="1" ht="14.45" customHeight="1" x14ac:dyDescent="0.25">
      <c r="A713" s="522"/>
      <c r="B713" s="522">
        <v>1</v>
      </c>
      <c r="C713" s="522">
        <v>132</v>
      </c>
      <c r="D713" s="522" t="s">
        <v>1796</v>
      </c>
      <c r="E713" s="522">
        <v>132</v>
      </c>
      <c r="F713" s="522"/>
      <c r="G713" s="523">
        <v>268291.94528645545</v>
      </c>
      <c r="H713" s="523"/>
      <c r="I713" s="523"/>
      <c r="J713" s="523"/>
      <c r="K713" s="523"/>
      <c r="L713" s="523"/>
      <c r="M713" s="523"/>
      <c r="N713" s="523"/>
      <c r="O713" s="523"/>
      <c r="P713" s="523"/>
      <c r="Q713" s="473">
        <f t="shared" si="22"/>
        <v>268291.94528645545</v>
      </c>
      <c r="R713" s="522"/>
    </row>
    <row r="714" spans="1:18" s="524" customFormat="1" ht="14.45" customHeight="1" x14ac:dyDescent="0.25">
      <c r="A714" s="522"/>
      <c r="B714" s="522">
        <v>1</v>
      </c>
      <c r="C714" s="522">
        <v>132</v>
      </c>
      <c r="D714" s="522" t="s">
        <v>1788</v>
      </c>
      <c r="E714" s="522">
        <v>132</v>
      </c>
      <c r="F714" s="522"/>
      <c r="G714" s="523">
        <v>76335.798412708857</v>
      </c>
      <c r="H714" s="523"/>
      <c r="I714" s="523"/>
      <c r="J714" s="523"/>
      <c r="K714" s="523"/>
      <c r="L714" s="523"/>
      <c r="M714" s="523"/>
      <c r="N714" s="523"/>
      <c r="O714" s="523"/>
      <c r="P714" s="523"/>
      <c r="Q714" s="473">
        <f t="shared" si="22"/>
        <v>76335.798412708857</v>
      </c>
      <c r="R714" s="522"/>
    </row>
    <row r="715" spans="1:18" s="524" customFormat="1" ht="14.45" customHeight="1" x14ac:dyDescent="0.25">
      <c r="A715" s="522"/>
      <c r="B715" s="522">
        <v>1</v>
      </c>
      <c r="C715" s="522">
        <v>132</v>
      </c>
      <c r="D715" s="522" t="s">
        <v>1794</v>
      </c>
      <c r="E715" s="522">
        <v>132</v>
      </c>
      <c r="F715" s="522"/>
      <c r="G715" s="523">
        <v>63753.276960607036</v>
      </c>
      <c r="H715" s="523"/>
      <c r="I715" s="523"/>
      <c r="J715" s="523"/>
      <c r="K715" s="523"/>
      <c r="L715" s="523"/>
      <c r="M715" s="523"/>
      <c r="N715" s="523"/>
      <c r="O715" s="523"/>
      <c r="P715" s="523"/>
      <c r="Q715" s="473">
        <f t="shared" si="22"/>
        <v>63753.276960607036</v>
      </c>
      <c r="R715" s="522"/>
    </row>
    <row r="716" spans="1:18" s="524" customFormat="1" ht="14.45" customHeight="1" x14ac:dyDescent="0.25">
      <c r="A716" s="522"/>
      <c r="B716" s="522">
        <v>1</v>
      </c>
      <c r="C716" s="522">
        <v>132</v>
      </c>
      <c r="D716" s="522" t="s">
        <v>1918</v>
      </c>
      <c r="E716" s="522">
        <v>132</v>
      </c>
      <c r="F716" s="522"/>
      <c r="G716" s="523">
        <v>214035.75679069984</v>
      </c>
      <c r="H716" s="523"/>
      <c r="I716" s="523"/>
      <c r="J716" s="523"/>
      <c r="K716" s="523"/>
      <c r="L716" s="523"/>
      <c r="M716" s="523"/>
      <c r="N716" s="523"/>
      <c r="O716" s="523"/>
      <c r="P716" s="523"/>
      <c r="Q716" s="473">
        <f t="shared" si="22"/>
        <v>214035.75679069984</v>
      </c>
      <c r="R716" s="522"/>
    </row>
    <row r="717" spans="1:18" s="524" customFormat="1" ht="14.45" customHeight="1" x14ac:dyDescent="0.25">
      <c r="A717" s="522"/>
      <c r="B717" s="522">
        <v>1</v>
      </c>
      <c r="C717" s="522">
        <v>132</v>
      </c>
      <c r="D717" s="522" t="s">
        <v>1786</v>
      </c>
      <c r="E717" s="522">
        <v>132</v>
      </c>
      <c r="F717" s="522"/>
      <c r="G717" s="523">
        <v>70499.607056673005</v>
      </c>
      <c r="H717" s="523"/>
      <c r="I717" s="523"/>
      <c r="J717" s="523"/>
      <c r="K717" s="523"/>
      <c r="L717" s="523"/>
      <c r="M717" s="523"/>
      <c r="N717" s="523"/>
      <c r="O717" s="523"/>
      <c r="P717" s="523"/>
      <c r="Q717" s="473">
        <f t="shared" si="22"/>
        <v>70499.607056673005</v>
      </c>
      <c r="R717" s="522"/>
    </row>
    <row r="718" spans="1:18" s="524" customFormat="1" ht="14.45" customHeight="1" x14ac:dyDescent="0.25">
      <c r="A718" s="522"/>
      <c r="B718" s="522">
        <v>1</v>
      </c>
      <c r="C718" s="522">
        <v>132</v>
      </c>
      <c r="D718" s="522" t="s">
        <v>1309</v>
      </c>
      <c r="E718" s="522">
        <v>132</v>
      </c>
      <c r="F718" s="522"/>
      <c r="G718" s="523">
        <v>62577.781112944911</v>
      </c>
      <c r="H718" s="523"/>
      <c r="I718" s="523"/>
      <c r="J718" s="523"/>
      <c r="K718" s="523"/>
      <c r="L718" s="523"/>
      <c r="M718" s="523"/>
      <c r="N718" s="523"/>
      <c r="O718" s="523"/>
      <c r="P718" s="523"/>
      <c r="Q718" s="473">
        <f t="shared" si="22"/>
        <v>62577.781112944911</v>
      </c>
      <c r="R718" s="522"/>
    </row>
    <row r="719" spans="1:18" s="524" customFormat="1" ht="14.45" customHeight="1" x14ac:dyDescent="0.25">
      <c r="A719" s="522"/>
      <c r="B719" s="522">
        <v>1</v>
      </c>
      <c r="C719" s="522">
        <v>132</v>
      </c>
      <c r="D719" s="522" t="s">
        <v>1254</v>
      </c>
      <c r="E719" s="522">
        <v>132</v>
      </c>
      <c r="F719" s="522"/>
      <c r="G719" s="523">
        <v>37149.591834721832</v>
      </c>
      <c r="H719" s="523"/>
      <c r="I719" s="523"/>
      <c r="J719" s="523"/>
      <c r="K719" s="523"/>
      <c r="L719" s="523"/>
      <c r="M719" s="523"/>
      <c r="N719" s="523"/>
      <c r="O719" s="523"/>
      <c r="P719" s="523"/>
      <c r="Q719" s="473">
        <f t="shared" si="22"/>
        <v>37149.591834721832</v>
      </c>
      <c r="R719" s="522"/>
    </row>
    <row r="720" spans="1:18" s="524" customFormat="1" ht="14.45" customHeight="1" x14ac:dyDescent="0.25">
      <c r="A720" s="522"/>
      <c r="B720" s="522">
        <v>1</v>
      </c>
      <c r="C720" s="522">
        <v>132</v>
      </c>
      <c r="D720" s="522" t="s">
        <v>1919</v>
      </c>
      <c r="E720" s="522">
        <v>132</v>
      </c>
      <c r="F720" s="522"/>
      <c r="G720" s="523">
        <v>16332.587468684866</v>
      </c>
      <c r="H720" s="523"/>
      <c r="I720" s="523"/>
      <c r="J720" s="523"/>
      <c r="K720" s="523"/>
      <c r="L720" s="523"/>
      <c r="M720" s="523"/>
      <c r="N720" s="523"/>
      <c r="O720" s="523"/>
      <c r="P720" s="523"/>
      <c r="Q720" s="473">
        <f t="shared" si="22"/>
        <v>16332.587468684866</v>
      </c>
      <c r="R720" s="522"/>
    </row>
    <row r="721" spans="1:18" s="524" customFormat="1" ht="14.45" customHeight="1" x14ac:dyDescent="0.25">
      <c r="A721" s="522"/>
      <c r="B721" s="522">
        <v>1</v>
      </c>
      <c r="C721" s="522">
        <v>122</v>
      </c>
      <c r="D721" s="522" t="s">
        <v>1789</v>
      </c>
      <c r="E721" s="522">
        <v>122</v>
      </c>
      <c r="F721" s="522"/>
      <c r="G721" s="523">
        <v>214891.92720000001</v>
      </c>
      <c r="H721" s="523"/>
      <c r="I721" s="523"/>
      <c r="J721" s="523"/>
      <c r="K721" s="523"/>
      <c r="L721" s="523"/>
      <c r="M721" s="523"/>
      <c r="N721" s="523"/>
      <c r="O721" s="523"/>
      <c r="P721" s="523"/>
      <c r="Q721" s="473">
        <f t="shared" si="22"/>
        <v>214891.92720000001</v>
      </c>
      <c r="R721" s="522"/>
    </row>
    <row r="722" spans="1:18" s="524" customFormat="1" ht="14.45" customHeight="1" x14ac:dyDescent="0.25">
      <c r="A722" s="522"/>
      <c r="B722" s="522">
        <v>1</v>
      </c>
      <c r="C722" s="522">
        <v>122</v>
      </c>
      <c r="D722" s="522" t="s">
        <v>1909</v>
      </c>
      <c r="E722" s="522">
        <v>122</v>
      </c>
      <c r="F722" s="522"/>
      <c r="G722" s="523">
        <v>299034</v>
      </c>
      <c r="H722" s="523"/>
      <c r="I722" s="523"/>
      <c r="J722" s="523"/>
      <c r="K722" s="523"/>
      <c r="L722" s="523"/>
      <c r="M722" s="523"/>
      <c r="N722" s="523"/>
      <c r="O722" s="523"/>
      <c r="P722" s="523"/>
      <c r="Q722" s="473">
        <f t="shared" si="22"/>
        <v>299034</v>
      </c>
      <c r="R722" s="522"/>
    </row>
    <row r="723" spans="1:18" s="524" customFormat="1" ht="14.45" customHeight="1" x14ac:dyDescent="0.25">
      <c r="A723" s="522"/>
      <c r="B723" s="522">
        <v>1</v>
      </c>
      <c r="C723" s="522">
        <v>122</v>
      </c>
      <c r="D723" s="522" t="s">
        <v>1808</v>
      </c>
      <c r="E723" s="522">
        <v>122</v>
      </c>
      <c r="F723" s="522"/>
      <c r="G723" s="523">
        <v>151536.50400000002</v>
      </c>
      <c r="H723" s="523"/>
      <c r="I723" s="523"/>
      <c r="J723" s="523"/>
      <c r="K723" s="523"/>
      <c r="L723" s="523"/>
      <c r="M723" s="523"/>
      <c r="N723" s="523"/>
      <c r="O723" s="523"/>
      <c r="P723" s="523"/>
      <c r="Q723" s="473">
        <f t="shared" si="22"/>
        <v>151536.50400000002</v>
      </c>
      <c r="R723" s="522"/>
    </row>
    <row r="724" spans="1:18" s="524" customFormat="1" ht="14.45" customHeight="1" x14ac:dyDescent="0.25">
      <c r="A724" s="522"/>
      <c r="B724" s="522">
        <v>1</v>
      </c>
      <c r="C724" s="522">
        <v>122</v>
      </c>
      <c r="D724" s="522" t="s">
        <v>1802</v>
      </c>
      <c r="E724" s="522">
        <v>122</v>
      </c>
      <c r="F724" s="522"/>
      <c r="G724" s="523">
        <v>173340</v>
      </c>
      <c r="H724" s="523"/>
      <c r="I724" s="523"/>
      <c r="J724" s="523"/>
      <c r="K724" s="523"/>
      <c r="L724" s="523"/>
      <c r="M724" s="523"/>
      <c r="N724" s="523"/>
      <c r="O724" s="523"/>
      <c r="P724" s="523"/>
      <c r="Q724" s="473">
        <f t="shared" si="22"/>
        <v>173340</v>
      </c>
      <c r="R724" s="522"/>
    </row>
    <row r="725" spans="1:18" s="524" customFormat="1" ht="14.45" customHeight="1" x14ac:dyDescent="0.25">
      <c r="A725" s="522"/>
      <c r="B725" s="522">
        <v>1</v>
      </c>
      <c r="C725" s="522">
        <v>122</v>
      </c>
      <c r="D725" s="522" t="s">
        <v>1793</v>
      </c>
      <c r="E725" s="522">
        <v>122</v>
      </c>
      <c r="F725" s="522"/>
      <c r="G725" s="523">
        <v>314667.20160000003</v>
      </c>
      <c r="H725" s="523"/>
      <c r="I725" s="523"/>
      <c r="J725" s="523"/>
      <c r="K725" s="523"/>
      <c r="L725" s="523"/>
      <c r="M725" s="523"/>
      <c r="N725" s="523"/>
      <c r="O725" s="523"/>
      <c r="P725" s="523"/>
      <c r="Q725" s="473">
        <f t="shared" si="22"/>
        <v>314667.20160000003</v>
      </c>
      <c r="R725" s="522"/>
    </row>
    <row r="726" spans="1:18" s="524" customFormat="1" ht="14.45" customHeight="1" x14ac:dyDescent="0.25">
      <c r="A726" s="522"/>
      <c r="B726" s="522">
        <v>1</v>
      </c>
      <c r="C726" s="522">
        <v>122</v>
      </c>
      <c r="D726" s="522" t="s">
        <v>1804</v>
      </c>
      <c r="E726" s="522">
        <v>122</v>
      </c>
      <c r="F726" s="522"/>
      <c r="G726" s="523">
        <v>28566</v>
      </c>
      <c r="H726" s="523"/>
      <c r="I726" s="523"/>
      <c r="J726" s="523"/>
      <c r="K726" s="523"/>
      <c r="L726" s="523"/>
      <c r="M726" s="523"/>
      <c r="N726" s="523"/>
      <c r="O726" s="523"/>
      <c r="P726" s="523"/>
      <c r="Q726" s="473">
        <f t="shared" si="22"/>
        <v>28566</v>
      </c>
      <c r="R726" s="522"/>
    </row>
    <row r="727" spans="1:18" s="524" customFormat="1" ht="14.45" customHeight="1" x14ac:dyDescent="0.25">
      <c r="A727" s="522"/>
      <c r="B727" s="522">
        <v>1</v>
      </c>
      <c r="C727" s="522">
        <v>122</v>
      </c>
      <c r="D727" s="522" t="s">
        <v>1803</v>
      </c>
      <c r="E727" s="522">
        <v>122</v>
      </c>
      <c r="F727" s="522"/>
      <c r="G727" s="523">
        <v>100254.444</v>
      </c>
      <c r="H727" s="523"/>
      <c r="I727" s="523"/>
      <c r="J727" s="523"/>
      <c r="K727" s="523"/>
      <c r="L727" s="523"/>
      <c r="M727" s="523"/>
      <c r="N727" s="523"/>
      <c r="O727" s="523"/>
      <c r="P727" s="523"/>
      <c r="Q727" s="473">
        <f t="shared" si="22"/>
        <v>100254.444</v>
      </c>
      <c r="R727" s="522"/>
    </row>
    <row r="728" spans="1:18" s="524" customFormat="1" ht="14.45" customHeight="1" x14ac:dyDescent="0.25">
      <c r="A728" s="522"/>
      <c r="B728" s="522">
        <v>1</v>
      </c>
      <c r="C728" s="522">
        <v>122</v>
      </c>
      <c r="D728" s="522" t="s">
        <v>1911</v>
      </c>
      <c r="E728" s="522">
        <v>122</v>
      </c>
      <c r="F728" s="522"/>
      <c r="G728" s="523">
        <v>238395.8676</v>
      </c>
      <c r="H728" s="523"/>
      <c r="I728" s="523"/>
      <c r="J728" s="523"/>
      <c r="K728" s="523"/>
      <c r="L728" s="523"/>
      <c r="M728" s="523"/>
      <c r="N728" s="523"/>
      <c r="O728" s="523"/>
      <c r="P728" s="523"/>
      <c r="Q728" s="473">
        <f t="shared" si="22"/>
        <v>238395.8676</v>
      </c>
      <c r="R728" s="522"/>
    </row>
    <row r="729" spans="1:18" s="524" customFormat="1" ht="14.45" customHeight="1" x14ac:dyDescent="0.25">
      <c r="A729" s="522"/>
      <c r="B729" s="522">
        <v>1</v>
      </c>
      <c r="C729" s="522">
        <v>122</v>
      </c>
      <c r="D729" s="522" t="s">
        <v>1912</v>
      </c>
      <c r="E729" s="522">
        <v>122</v>
      </c>
      <c r="F729" s="522"/>
      <c r="G729" s="470">
        <v>216320.54</v>
      </c>
      <c r="H729" s="523"/>
      <c r="I729" s="523"/>
      <c r="J729" s="523"/>
      <c r="K729" s="523"/>
      <c r="L729" s="523"/>
      <c r="M729" s="523"/>
      <c r="N729" s="523"/>
      <c r="O729" s="523"/>
      <c r="P729" s="523"/>
      <c r="Q729" s="473">
        <f t="shared" si="22"/>
        <v>216320.54</v>
      </c>
      <c r="R729" s="522"/>
    </row>
    <row r="730" spans="1:18" s="524" customFormat="1" ht="14.45" customHeight="1" x14ac:dyDescent="0.25">
      <c r="A730" s="522"/>
      <c r="B730" s="522">
        <v>1</v>
      </c>
      <c r="C730" s="522">
        <v>122</v>
      </c>
      <c r="D730" s="522" t="s">
        <v>1913</v>
      </c>
      <c r="E730" s="522">
        <v>122</v>
      </c>
      <c r="F730" s="522"/>
      <c r="G730" s="523">
        <v>186379.46400000001</v>
      </c>
      <c r="H730" s="523"/>
      <c r="I730" s="523"/>
      <c r="J730" s="523"/>
      <c r="K730" s="523"/>
      <c r="L730" s="523"/>
      <c r="M730" s="523"/>
      <c r="N730" s="523"/>
      <c r="O730" s="523"/>
      <c r="P730" s="523"/>
      <c r="Q730" s="473">
        <f t="shared" si="22"/>
        <v>186379.46400000001</v>
      </c>
      <c r="R730" s="522"/>
    </row>
    <row r="731" spans="1:18" s="524" customFormat="1" ht="14.45" customHeight="1" x14ac:dyDescent="0.25">
      <c r="A731" s="522"/>
      <c r="B731" s="522">
        <v>1</v>
      </c>
      <c r="C731" s="522">
        <v>122</v>
      </c>
      <c r="D731" s="522" t="s">
        <v>1914</v>
      </c>
      <c r="E731" s="522">
        <v>122</v>
      </c>
      <c r="F731" s="522"/>
      <c r="G731" s="523">
        <v>109422.45000000001</v>
      </c>
      <c r="H731" s="523"/>
      <c r="I731" s="523"/>
      <c r="J731" s="523"/>
      <c r="K731" s="523"/>
      <c r="L731" s="523"/>
      <c r="M731" s="523"/>
      <c r="N731" s="523"/>
      <c r="O731" s="523"/>
      <c r="P731" s="523"/>
      <c r="Q731" s="473">
        <f t="shared" si="22"/>
        <v>109422.45000000001</v>
      </c>
      <c r="R731" s="522"/>
    </row>
    <row r="732" spans="1:18" s="524" customFormat="1" ht="14.45" customHeight="1" x14ac:dyDescent="0.25">
      <c r="A732" s="522"/>
      <c r="B732" s="522">
        <v>1</v>
      </c>
      <c r="C732" s="522">
        <v>122</v>
      </c>
      <c r="D732" s="522" t="s">
        <v>1796</v>
      </c>
      <c r="E732" s="522">
        <v>122</v>
      </c>
      <c r="F732" s="522"/>
      <c r="G732" s="523">
        <v>109422.45000000001</v>
      </c>
      <c r="H732" s="523"/>
      <c r="I732" s="523"/>
      <c r="J732" s="523"/>
      <c r="K732" s="523"/>
      <c r="L732" s="523"/>
      <c r="M732" s="523"/>
      <c r="N732" s="523"/>
      <c r="O732" s="523"/>
      <c r="P732" s="523"/>
      <c r="Q732" s="473">
        <f t="shared" si="22"/>
        <v>109422.45000000001</v>
      </c>
      <c r="R732" s="522"/>
    </row>
    <row r="733" spans="1:18" s="524" customFormat="1" ht="14.45" customHeight="1" x14ac:dyDescent="0.25">
      <c r="A733" s="522"/>
      <c r="B733" s="522">
        <v>1</v>
      </c>
      <c r="C733" s="522">
        <v>122</v>
      </c>
      <c r="D733" s="522" t="s">
        <v>1794</v>
      </c>
      <c r="E733" s="522">
        <v>122</v>
      </c>
      <c r="F733" s="522"/>
      <c r="G733" s="523">
        <v>71676.024000000005</v>
      </c>
      <c r="H733" s="523"/>
      <c r="I733" s="523"/>
      <c r="J733" s="523"/>
      <c r="K733" s="523"/>
      <c r="L733" s="523"/>
      <c r="M733" s="523"/>
      <c r="N733" s="523"/>
      <c r="O733" s="523"/>
      <c r="P733" s="523"/>
      <c r="Q733" s="473">
        <f t="shared" si="22"/>
        <v>71676.024000000005</v>
      </c>
      <c r="R733" s="522"/>
    </row>
    <row r="734" spans="1:18" s="524" customFormat="1" ht="14.45" customHeight="1" x14ac:dyDescent="0.25">
      <c r="A734" s="522"/>
      <c r="B734" s="522">
        <v>1</v>
      </c>
      <c r="C734" s="522">
        <v>122</v>
      </c>
      <c r="D734" s="522" t="s">
        <v>1805</v>
      </c>
      <c r="E734" s="522">
        <v>122</v>
      </c>
      <c r="F734" s="522"/>
      <c r="G734" s="523">
        <v>321202.20959999994</v>
      </c>
      <c r="H734" s="523"/>
      <c r="I734" s="523"/>
      <c r="J734" s="523"/>
      <c r="K734" s="523"/>
      <c r="L734" s="523"/>
      <c r="M734" s="523"/>
      <c r="N734" s="523"/>
      <c r="O734" s="523"/>
      <c r="P734" s="523"/>
      <c r="Q734" s="473">
        <f t="shared" si="22"/>
        <v>321202.20959999994</v>
      </c>
      <c r="R734" s="522"/>
    </row>
    <row r="735" spans="1:18" s="524" customFormat="1" ht="14.45" customHeight="1" x14ac:dyDescent="0.25">
      <c r="A735" s="522"/>
      <c r="B735" s="522">
        <v>1</v>
      </c>
      <c r="C735" s="522">
        <v>122</v>
      </c>
      <c r="D735" s="522" t="s">
        <v>1309</v>
      </c>
      <c r="E735" s="522">
        <v>122</v>
      </c>
      <c r="F735" s="522"/>
      <c r="G735" s="523">
        <v>178849.902</v>
      </c>
      <c r="H735" s="523"/>
      <c r="I735" s="523"/>
      <c r="J735" s="523"/>
      <c r="K735" s="523"/>
      <c r="L735" s="523"/>
      <c r="M735" s="523"/>
      <c r="N735" s="523"/>
      <c r="O735" s="523"/>
      <c r="P735" s="523"/>
      <c r="Q735" s="473">
        <f t="shared" si="22"/>
        <v>178849.902</v>
      </c>
      <c r="R735" s="522"/>
    </row>
    <row r="736" spans="1:18" s="524" customFormat="1" ht="14.45" customHeight="1" x14ac:dyDescent="0.25">
      <c r="A736" s="522"/>
      <c r="B736" s="522">
        <v>1</v>
      </c>
      <c r="C736" s="522">
        <v>132</v>
      </c>
      <c r="D736" s="522" t="s">
        <v>1789</v>
      </c>
      <c r="E736" s="522">
        <v>132</v>
      </c>
      <c r="F736" s="522"/>
      <c r="G736" s="523">
        <v>32381.046303663134</v>
      </c>
      <c r="H736" s="523"/>
      <c r="I736" s="523"/>
      <c r="J736" s="523"/>
      <c r="K736" s="523"/>
      <c r="L736" s="523"/>
      <c r="M736" s="523"/>
      <c r="N736" s="523"/>
      <c r="O736" s="523"/>
      <c r="P736" s="523"/>
      <c r="Q736" s="473">
        <f t="shared" si="22"/>
        <v>32381.046303663134</v>
      </c>
      <c r="R736" s="522"/>
    </row>
    <row r="737" spans="1:18" s="524" customFormat="1" ht="14.45" customHeight="1" x14ac:dyDescent="0.25">
      <c r="A737" s="522"/>
      <c r="B737" s="522">
        <v>1</v>
      </c>
      <c r="C737" s="522">
        <v>132</v>
      </c>
      <c r="D737" s="522" t="s">
        <v>1909</v>
      </c>
      <c r="E737" s="522">
        <v>132</v>
      </c>
      <c r="F737" s="522"/>
      <c r="G737" s="523">
        <v>45060.01656989933</v>
      </c>
      <c r="H737" s="523"/>
      <c r="I737" s="523"/>
      <c r="J737" s="523"/>
      <c r="K737" s="523"/>
      <c r="L737" s="523"/>
      <c r="M737" s="523"/>
      <c r="N737" s="523"/>
      <c r="O737" s="523"/>
      <c r="P737" s="523"/>
      <c r="Q737" s="473">
        <f t="shared" si="22"/>
        <v>45060.01656989933</v>
      </c>
      <c r="R737" s="522"/>
    </row>
    <row r="738" spans="1:18" s="524" customFormat="1" ht="14.45" customHeight="1" x14ac:dyDescent="0.25">
      <c r="A738" s="522"/>
      <c r="B738" s="522">
        <v>1</v>
      </c>
      <c r="C738" s="522">
        <v>132</v>
      </c>
      <c r="D738" s="522" t="s">
        <v>1808</v>
      </c>
      <c r="E738" s="522">
        <v>132</v>
      </c>
      <c r="F738" s="522"/>
      <c r="G738" s="523">
        <v>22834.317773847175</v>
      </c>
      <c r="H738" s="523"/>
      <c r="I738" s="523"/>
      <c r="J738" s="523"/>
      <c r="K738" s="523"/>
      <c r="L738" s="523"/>
      <c r="M738" s="523"/>
      <c r="N738" s="523"/>
      <c r="O738" s="523"/>
      <c r="P738" s="523"/>
      <c r="Q738" s="473">
        <f t="shared" si="22"/>
        <v>22834.317773847175</v>
      </c>
      <c r="R738" s="522"/>
    </row>
    <row r="739" spans="1:18" s="524" customFormat="1" ht="14.45" customHeight="1" x14ac:dyDescent="0.25">
      <c r="A739" s="522"/>
      <c r="B739" s="522">
        <v>1</v>
      </c>
      <c r="C739" s="522">
        <v>132</v>
      </c>
      <c r="D739" s="522" t="s">
        <v>1802</v>
      </c>
      <c r="E739" s="522">
        <v>132</v>
      </c>
      <c r="F739" s="522"/>
      <c r="G739" s="523">
        <v>26119.783276237318</v>
      </c>
      <c r="H739" s="523"/>
      <c r="I739" s="523"/>
      <c r="J739" s="523"/>
      <c r="K739" s="523"/>
      <c r="L739" s="523"/>
      <c r="M739" s="523"/>
      <c r="N739" s="523"/>
      <c r="O739" s="523"/>
      <c r="P739" s="523"/>
      <c r="Q739" s="473">
        <f t="shared" si="22"/>
        <v>26119.783276237318</v>
      </c>
      <c r="R739" s="522"/>
    </row>
    <row r="740" spans="1:18" s="524" customFormat="1" ht="14.45" customHeight="1" x14ac:dyDescent="0.25">
      <c r="A740" s="522"/>
      <c r="B740" s="522">
        <v>1</v>
      </c>
      <c r="C740" s="522">
        <v>132</v>
      </c>
      <c r="D740" s="522" t="s">
        <v>1793</v>
      </c>
      <c r="E740" s="522">
        <v>132</v>
      </c>
      <c r="F740" s="522"/>
      <c r="G740" s="523">
        <v>47415.709645390998</v>
      </c>
      <c r="H740" s="523"/>
      <c r="I740" s="523"/>
      <c r="J740" s="523"/>
      <c r="K740" s="523"/>
      <c r="L740" s="523"/>
      <c r="M740" s="523"/>
      <c r="N740" s="523"/>
      <c r="O740" s="523"/>
      <c r="P740" s="523"/>
      <c r="Q740" s="473">
        <f t="shared" si="22"/>
        <v>47415.709645390998</v>
      </c>
      <c r="R740" s="522"/>
    </row>
    <row r="741" spans="1:18" s="524" customFormat="1" ht="14.45" customHeight="1" x14ac:dyDescent="0.25">
      <c r="A741" s="522"/>
      <c r="B741" s="522">
        <v>1</v>
      </c>
      <c r="C741" s="522">
        <v>132</v>
      </c>
      <c r="D741" s="522" t="s">
        <v>1804</v>
      </c>
      <c r="E741" s="522">
        <v>132</v>
      </c>
      <c r="F741" s="522"/>
      <c r="G741" s="523">
        <v>4304.4751878908228</v>
      </c>
      <c r="H741" s="523"/>
      <c r="I741" s="523"/>
      <c r="J741" s="523"/>
      <c r="K741" s="523"/>
      <c r="L741" s="523"/>
      <c r="M741" s="523"/>
      <c r="N741" s="523"/>
      <c r="O741" s="523"/>
      <c r="P741" s="523"/>
      <c r="Q741" s="473">
        <f t="shared" si="22"/>
        <v>4304.4751878908228</v>
      </c>
      <c r="R741" s="522"/>
    </row>
    <row r="742" spans="1:18" s="524" customFormat="1" ht="14.45" customHeight="1" x14ac:dyDescent="0.25">
      <c r="A742" s="522"/>
      <c r="B742" s="522">
        <v>1</v>
      </c>
      <c r="C742" s="522">
        <v>132</v>
      </c>
      <c r="D742" s="522" t="s">
        <v>1803</v>
      </c>
      <c r="E742" s="522">
        <v>132</v>
      </c>
      <c r="F742" s="522"/>
      <c r="G742" s="523">
        <v>15106.867138338934</v>
      </c>
      <c r="H742" s="523"/>
      <c r="I742" s="523"/>
      <c r="J742" s="523"/>
      <c r="K742" s="523"/>
      <c r="L742" s="523"/>
      <c r="M742" s="523"/>
      <c r="N742" s="523"/>
      <c r="O742" s="523"/>
      <c r="P742" s="523"/>
      <c r="Q742" s="473">
        <f t="shared" si="22"/>
        <v>15106.867138338934</v>
      </c>
      <c r="R742" s="522"/>
    </row>
    <row r="743" spans="1:18" s="524" customFormat="1" ht="14.45" customHeight="1" x14ac:dyDescent="0.25">
      <c r="A743" s="522"/>
      <c r="B743" s="522">
        <v>1</v>
      </c>
      <c r="C743" s="522">
        <v>132</v>
      </c>
      <c r="D743" s="522" t="s">
        <v>1911</v>
      </c>
      <c r="E743" s="522">
        <v>132</v>
      </c>
      <c r="F743" s="522"/>
      <c r="G743" s="523">
        <v>35922.743715602664</v>
      </c>
      <c r="H743" s="523"/>
      <c r="I743" s="523"/>
      <c r="J743" s="523"/>
      <c r="K743" s="523"/>
      <c r="L743" s="523"/>
      <c r="M743" s="523"/>
      <c r="N743" s="523"/>
      <c r="O743" s="523"/>
      <c r="P743" s="523"/>
      <c r="Q743" s="473">
        <f t="shared" si="22"/>
        <v>35922.743715602664</v>
      </c>
      <c r="R743" s="522"/>
    </row>
    <row r="744" spans="1:18" s="524" customFormat="1" ht="14.45" customHeight="1" x14ac:dyDescent="0.25">
      <c r="A744" s="522"/>
      <c r="B744" s="522">
        <v>1</v>
      </c>
      <c r="C744" s="522">
        <v>132</v>
      </c>
      <c r="D744" s="522" t="s">
        <v>1912</v>
      </c>
      <c r="E744" s="522">
        <v>132</v>
      </c>
      <c r="F744" s="522"/>
      <c r="G744" s="523">
        <v>190959.19859550378</v>
      </c>
      <c r="H744" s="523"/>
      <c r="I744" s="523"/>
      <c r="J744" s="523"/>
      <c r="K744" s="523"/>
      <c r="L744" s="523"/>
      <c r="M744" s="523"/>
      <c r="N744" s="523"/>
      <c r="O744" s="523"/>
      <c r="P744" s="523"/>
      <c r="Q744" s="473">
        <f t="shared" si="22"/>
        <v>190959.19859550378</v>
      </c>
      <c r="R744" s="522"/>
    </row>
    <row r="745" spans="1:18" s="524" customFormat="1" ht="14.45" customHeight="1" x14ac:dyDescent="0.25">
      <c r="A745" s="522"/>
      <c r="B745" s="522">
        <v>1</v>
      </c>
      <c r="C745" s="522">
        <v>132</v>
      </c>
      <c r="D745" s="522" t="s">
        <v>1913</v>
      </c>
      <c r="E745" s="522">
        <v>132</v>
      </c>
      <c r="F745" s="522"/>
      <c r="G745" s="523">
        <v>28084.638322494953</v>
      </c>
      <c r="H745" s="523"/>
      <c r="I745" s="523"/>
      <c r="J745" s="523"/>
      <c r="K745" s="523"/>
      <c r="L745" s="523"/>
      <c r="M745" s="523"/>
      <c r="N745" s="523"/>
      <c r="O745" s="523"/>
      <c r="P745" s="523"/>
      <c r="Q745" s="473">
        <f t="shared" si="22"/>
        <v>28084.638322494953</v>
      </c>
      <c r="R745" s="522"/>
    </row>
    <row r="746" spans="1:18" s="524" customFormat="1" ht="14.45" customHeight="1" x14ac:dyDescent="0.25">
      <c r="A746" s="522"/>
      <c r="B746" s="522">
        <v>1</v>
      </c>
      <c r="C746" s="522">
        <v>132</v>
      </c>
      <c r="D746" s="522" t="s">
        <v>1914</v>
      </c>
      <c r="E746" s="522">
        <v>132</v>
      </c>
      <c r="F746" s="522"/>
      <c r="G746" s="523">
        <v>16488.350522412104</v>
      </c>
      <c r="H746" s="523"/>
      <c r="I746" s="523"/>
      <c r="J746" s="523"/>
      <c r="K746" s="523"/>
      <c r="L746" s="523"/>
      <c r="M746" s="523"/>
      <c r="N746" s="523"/>
      <c r="O746" s="523"/>
      <c r="P746" s="523"/>
      <c r="Q746" s="473">
        <f t="shared" si="22"/>
        <v>16488.350522412104</v>
      </c>
      <c r="R746" s="522"/>
    </row>
    <row r="747" spans="1:18" s="524" customFormat="1" ht="14.45" customHeight="1" x14ac:dyDescent="0.25">
      <c r="A747" s="522"/>
      <c r="B747" s="522">
        <v>1</v>
      </c>
      <c r="C747" s="522">
        <v>132</v>
      </c>
      <c r="D747" s="522" t="s">
        <v>1796</v>
      </c>
      <c r="E747" s="522">
        <v>132</v>
      </c>
      <c r="F747" s="522"/>
      <c r="G747" s="523">
        <v>16488.350522412104</v>
      </c>
      <c r="H747" s="523"/>
      <c r="I747" s="523"/>
      <c r="J747" s="523"/>
      <c r="K747" s="523"/>
      <c r="L747" s="523"/>
      <c r="M747" s="523"/>
      <c r="N747" s="523"/>
      <c r="O747" s="523"/>
      <c r="P747" s="523"/>
      <c r="Q747" s="473">
        <f t="shared" si="22"/>
        <v>16488.350522412104</v>
      </c>
      <c r="R747" s="522"/>
    </row>
    <row r="748" spans="1:18" s="524" customFormat="1" ht="14.45" customHeight="1" x14ac:dyDescent="0.25">
      <c r="A748" s="522"/>
      <c r="B748" s="522">
        <v>1</v>
      </c>
      <c r="C748" s="522">
        <v>132</v>
      </c>
      <c r="D748" s="522" t="s">
        <v>1794</v>
      </c>
      <c r="E748" s="522">
        <v>132</v>
      </c>
      <c r="F748" s="522"/>
      <c r="G748" s="523">
        <v>10800.520439496855</v>
      </c>
      <c r="H748" s="523"/>
      <c r="I748" s="523"/>
      <c r="J748" s="523"/>
      <c r="K748" s="523"/>
      <c r="L748" s="523"/>
      <c r="M748" s="523"/>
      <c r="N748" s="523"/>
      <c r="O748" s="523"/>
      <c r="P748" s="523"/>
      <c r="Q748" s="473">
        <f t="shared" si="22"/>
        <v>10800.520439496855</v>
      </c>
      <c r="R748" s="522"/>
    </row>
    <row r="749" spans="1:18" s="524" customFormat="1" ht="14.45" customHeight="1" x14ac:dyDescent="0.25">
      <c r="A749" s="522"/>
      <c r="B749" s="522">
        <v>1</v>
      </c>
      <c r="C749" s="522">
        <v>132</v>
      </c>
      <c r="D749" s="522" t="s">
        <v>1805</v>
      </c>
      <c r="E749" s="522">
        <v>132</v>
      </c>
      <c r="F749" s="522"/>
      <c r="G749" s="523">
        <v>48400.439036578711</v>
      </c>
      <c r="H749" s="523"/>
      <c r="I749" s="523"/>
      <c r="J749" s="523"/>
      <c r="K749" s="523"/>
      <c r="L749" s="523"/>
      <c r="M749" s="523"/>
      <c r="N749" s="523"/>
      <c r="O749" s="523"/>
      <c r="P749" s="523"/>
      <c r="Q749" s="473">
        <f t="shared" si="22"/>
        <v>48400.439036578711</v>
      </c>
      <c r="R749" s="522"/>
    </row>
    <row r="750" spans="1:18" s="524" customFormat="1" ht="14.45" customHeight="1" x14ac:dyDescent="0.25">
      <c r="A750" s="522"/>
      <c r="B750" s="522">
        <v>1</v>
      </c>
      <c r="C750" s="522">
        <v>132</v>
      </c>
      <c r="D750" s="522" t="s">
        <v>1309</v>
      </c>
      <c r="E750" s="522">
        <v>132</v>
      </c>
      <c r="F750" s="522"/>
      <c r="G750" s="523">
        <v>26950.044301466962</v>
      </c>
      <c r="H750" s="523"/>
      <c r="I750" s="523"/>
      <c r="J750" s="523"/>
      <c r="K750" s="523"/>
      <c r="L750" s="523"/>
      <c r="M750" s="523"/>
      <c r="N750" s="523"/>
      <c r="O750" s="523"/>
      <c r="P750" s="523"/>
      <c r="Q750" s="473">
        <f t="shared" si="22"/>
        <v>26950.044301466962</v>
      </c>
      <c r="R750" s="522"/>
    </row>
    <row r="751" spans="1:18" s="524" customFormat="1" ht="14.45" customHeight="1" x14ac:dyDescent="0.25">
      <c r="A751" s="522"/>
      <c r="B751" s="522">
        <v>1</v>
      </c>
      <c r="C751" s="522">
        <v>113</v>
      </c>
      <c r="D751" s="522" t="s">
        <v>1985</v>
      </c>
      <c r="E751" s="522">
        <v>113</v>
      </c>
      <c r="F751" s="522"/>
      <c r="G751" s="523">
        <v>769151</v>
      </c>
      <c r="H751" s="523"/>
      <c r="I751" s="523"/>
      <c r="J751" s="523"/>
      <c r="K751" s="523"/>
      <c r="L751" s="523"/>
      <c r="M751" s="523"/>
      <c r="N751" s="523"/>
      <c r="O751" s="523"/>
      <c r="P751" s="523"/>
      <c r="Q751" s="473">
        <f t="shared" si="22"/>
        <v>769151</v>
      </c>
      <c r="R751" s="522"/>
    </row>
    <row r="752" spans="1:18" s="524" customFormat="1" ht="14.45" customHeight="1" x14ac:dyDescent="0.25">
      <c r="A752" s="522"/>
      <c r="B752" s="522">
        <v>1</v>
      </c>
      <c r="C752" s="522">
        <v>113</v>
      </c>
      <c r="D752" s="522" t="s">
        <v>1914</v>
      </c>
      <c r="E752" s="522">
        <v>113</v>
      </c>
      <c r="F752" s="522"/>
      <c r="G752" s="523">
        <v>121361</v>
      </c>
      <c r="H752" s="523"/>
      <c r="I752" s="523"/>
      <c r="J752" s="523"/>
      <c r="K752" s="523"/>
      <c r="L752" s="523"/>
      <c r="M752" s="523"/>
      <c r="N752" s="523"/>
      <c r="O752" s="523"/>
      <c r="P752" s="523"/>
      <c r="Q752" s="473">
        <f t="shared" si="22"/>
        <v>121361</v>
      </c>
      <c r="R752" s="522"/>
    </row>
    <row r="753" spans="1:18" s="524" customFormat="1" ht="14.45" customHeight="1" x14ac:dyDescent="0.25">
      <c r="A753" s="522"/>
      <c r="B753" s="522">
        <v>1</v>
      </c>
      <c r="C753" s="522">
        <v>132</v>
      </c>
      <c r="D753" s="522" t="s">
        <v>1985</v>
      </c>
      <c r="E753" s="522">
        <v>132</v>
      </c>
      <c r="F753" s="522"/>
      <c r="G753" s="523">
        <v>115899.72</v>
      </c>
      <c r="H753" s="523"/>
      <c r="I753" s="523"/>
      <c r="J753" s="523"/>
      <c r="K753" s="523"/>
      <c r="L753" s="523"/>
      <c r="M753" s="523"/>
      <c r="N753" s="523"/>
      <c r="O753" s="523"/>
      <c r="P753" s="523"/>
      <c r="Q753" s="473">
        <f t="shared" si="22"/>
        <v>115899.72</v>
      </c>
      <c r="R753" s="522"/>
    </row>
    <row r="754" spans="1:18" s="524" customFormat="1" ht="14.45" customHeight="1" x14ac:dyDescent="0.25">
      <c r="A754" s="522"/>
      <c r="B754" s="522">
        <v>4</v>
      </c>
      <c r="C754" s="522">
        <v>451</v>
      </c>
      <c r="D754" s="522" t="s">
        <v>564</v>
      </c>
      <c r="E754" s="522">
        <v>451</v>
      </c>
      <c r="F754" s="522"/>
      <c r="G754" s="523">
        <v>73918</v>
      </c>
      <c r="H754" s="523"/>
      <c r="I754" s="523"/>
      <c r="J754" s="523"/>
      <c r="K754" s="523"/>
      <c r="L754" s="523"/>
      <c r="M754" s="523"/>
      <c r="N754" s="523"/>
      <c r="O754" s="523"/>
      <c r="P754" s="523"/>
      <c r="Q754" s="473">
        <f t="shared" si="22"/>
        <v>73918</v>
      </c>
      <c r="R754" s="522"/>
    </row>
    <row r="755" spans="1:18" s="524" customFormat="1" ht="14.45" customHeight="1" x14ac:dyDescent="0.25">
      <c r="A755" s="522"/>
      <c r="B755" s="522">
        <v>1</v>
      </c>
      <c r="C755" s="522">
        <v>132</v>
      </c>
      <c r="D755" s="522" t="s">
        <v>1914</v>
      </c>
      <c r="E755" s="522">
        <v>132</v>
      </c>
      <c r="F755" s="522"/>
      <c r="G755" s="523">
        <v>18287.310000000001</v>
      </c>
      <c r="H755" s="523"/>
      <c r="I755" s="523"/>
      <c r="J755" s="523"/>
      <c r="K755" s="523"/>
      <c r="L755" s="523"/>
      <c r="M755" s="523"/>
      <c r="N755" s="523"/>
      <c r="O755" s="523"/>
      <c r="P755" s="523"/>
      <c r="Q755" s="473">
        <f t="shared" si="22"/>
        <v>18287.310000000001</v>
      </c>
      <c r="R755" s="522"/>
    </row>
    <row r="756" spans="1:18" ht="14.45" customHeight="1" x14ac:dyDescent="0.25">
      <c r="A756" s="128"/>
      <c r="D756" t="s">
        <v>1804</v>
      </c>
      <c r="F756" s="487" t="s">
        <v>1046</v>
      </c>
      <c r="G756" s="488">
        <f t="shared" ref="G756:Q756" si="23">SUM(G5:G755)</f>
        <v>51022603.100328013</v>
      </c>
      <c r="H756" s="488">
        <f t="shared" si="23"/>
        <v>0</v>
      </c>
      <c r="I756" s="488">
        <f t="shared" si="23"/>
        <v>4395281</v>
      </c>
      <c r="J756" s="488">
        <f t="shared" si="23"/>
        <v>7670594.3735767007</v>
      </c>
      <c r="K756" s="488">
        <f t="shared" si="23"/>
        <v>0</v>
      </c>
      <c r="L756" s="488">
        <f t="shared" si="23"/>
        <v>450951</v>
      </c>
      <c r="M756" s="488">
        <f t="shared" si="23"/>
        <v>0</v>
      </c>
      <c r="N756" s="488">
        <f t="shared" si="23"/>
        <v>3000000</v>
      </c>
      <c r="O756" s="488">
        <f t="shared" si="23"/>
        <v>6500000</v>
      </c>
      <c r="P756" s="488">
        <f t="shared" si="23"/>
        <v>0</v>
      </c>
      <c r="Q756" s="488">
        <f t="shared" si="23"/>
        <v>72506827.156000018</v>
      </c>
    </row>
    <row r="757" spans="1:18" x14ac:dyDescent="0.25">
      <c r="Q757" s="485"/>
    </row>
    <row r="758" spans="1:18" x14ac:dyDescent="0.25">
      <c r="G758" s="521"/>
      <c r="H758" s="521"/>
      <c r="I758" s="521"/>
      <c r="J758" s="521"/>
      <c r="K758" s="521"/>
      <c r="L758" s="521"/>
      <c r="M758" s="521"/>
      <c r="N758" s="521"/>
      <c r="O758" s="521"/>
      <c r="P758" s="521"/>
      <c r="Q758" s="521"/>
    </row>
    <row r="759" spans="1:18" x14ac:dyDescent="0.25">
      <c r="Q759" s="455"/>
      <c r="R759" s="455"/>
    </row>
    <row r="760" spans="1:18" x14ac:dyDescent="0.25">
      <c r="Q760" s="521"/>
    </row>
    <row r="761" spans="1:18" x14ac:dyDescent="0.25">
      <c r="Q761" s="455"/>
    </row>
  </sheetData>
  <autoFilter ref="A4:R4"/>
  <mergeCells count="10">
    <mergeCell ref="O3:O4"/>
    <mergeCell ref="P3:P4"/>
    <mergeCell ref="Q3:Q4"/>
    <mergeCell ref="R3:R4"/>
    <mergeCell ref="D3:D4"/>
    <mergeCell ref="E3:E4"/>
    <mergeCell ref="F3:F4"/>
    <mergeCell ref="G3:G4"/>
    <mergeCell ref="H3:H4"/>
    <mergeCell ref="I3:L3"/>
  </mergeCells>
  <pageMargins left="0.7" right="0.7" top="0.75" bottom="0.75" header="0.3" footer="0.3"/>
  <pageSetup scale="54" fitToHeight="0" orientation="landscape" verticalDpi="0"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S884"/>
  <sheetViews>
    <sheetView topLeftCell="A3" zoomScale="90" zoomScaleNormal="90" workbookViewId="0">
      <pane xSplit="6" ySplit="2" topLeftCell="G726" activePane="bottomRight" state="frozen"/>
      <selection activeCell="F759" sqref="F759"/>
      <selection pane="topRight" activeCell="F759" sqref="F759"/>
      <selection pane="bottomLeft" activeCell="F759" sqref="F759"/>
      <selection pane="bottomRight" activeCell="F759" sqref="F759"/>
    </sheetView>
  </sheetViews>
  <sheetFormatPr baseColWidth="10" defaultRowHeight="15" outlineLevelRow="2" x14ac:dyDescent="0.25"/>
  <cols>
    <col min="1" max="1" width="4.85546875" customWidth="1"/>
    <col min="2" max="2" width="2.140625" customWidth="1"/>
    <col min="3" max="3" width="10" customWidth="1"/>
    <col min="4" max="4" width="20.5703125" hidden="1" customWidth="1"/>
    <col min="5" max="5" width="7.140625" hidden="1" customWidth="1"/>
    <col min="6" max="6" width="45" hidden="1" customWidth="1"/>
    <col min="7" max="7" width="13.85546875" customWidth="1"/>
    <col min="8" max="8" width="12.5703125" bestFit="1" customWidth="1"/>
    <col min="9" max="9" width="14.28515625" customWidth="1"/>
    <col min="10" max="10" width="14.85546875" customWidth="1"/>
    <col min="11" max="11" width="16.42578125" hidden="1" customWidth="1"/>
    <col min="12" max="12" width="12.5703125" customWidth="1"/>
    <col min="13" max="13" width="15.42578125" hidden="1" customWidth="1"/>
    <col min="14" max="14" width="12.5703125" customWidth="1"/>
    <col min="15" max="15" width="14.28515625" customWidth="1"/>
    <col min="16" max="16" width="13.85546875" hidden="1" customWidth="1"/>
    <col min="17" max="17" width="13.5703125" customWidth="1"/>
    <col min="18" max="18" width="30.7109375" customWidth="1"/>
  </cols>
  <sheetData>
    <row r="1" spans="1:18" ht="18.75" hidden="1" x14ac:dyDescent="0.3">
      <c r="A1" s="471" t="s">
        <v>1881</v>
      </c>
    </row>
    <row r="2" spans="1:18" ht="18.75" hidden="1" x14ac:dyDescent="0.3">
      <c r="A2" s="471" t="s">
        <v>1882</v>
      </c>
    </row>
    <row r="3" spans="1:18" ht="15.6" customHeight="1" x14ac:dyDescent="0.25">
      <c r="A3" s="468"/>
      <c r="B3" s="468"/>
      <c r="C3" s="468"/>
      <c r="D3" s="999" t="s">
        <v>1812</v>
      </c>
      <c r="E3" s="999" t="s">
        <v>754</v>
      </c>
      <c r="F3" s="999" t="s">
        <v>5</v>
      </c>
      <c r="G3" s="998" t="s">
        <v>1317</v>
      </c>
      <c r="H3" s="998" t="s">
        <v>41</v>
      </c>
      <c r="I3" s="998" t="s">
        <v>755</v>
      </c>
      <c r="J3" s="998"/>
      <c r="K3" s="998"/>
      <c r="L3" s="998"/>
      <c r="M3" s="469" t="s">
        <v>43</v>
      </c>
      <c r="N3" s="469"/>
      <c r="O3" s="998" t="s">
        <v>40</v>
      </c>
      <c r="P3" s="998" t="s">
        <v>1048</v>
      </c>
      <c r="Q3" s="998" t="s">
        <v>757</v>
      </c>
      <c r="R3" s="998" t="s">
        <v>1922</v>
      </c>
    </row>
    <row r="4" spans="1:18" ht="48" outlineLevel="1" x14ac:dyDescent="0.25">
      <c r="A4" s="468" t="s">
        <v>1832</v>
      </c>
      <c r="B4" s="468"/>
      <c r="C4" s="468"/>
      <c r="D4" s="999"/>
      <c r="E4" s="999"/>
      <c r="F4" s="999"/>
      <c r="G4" s="998"/>
      <c r="H4" s="998"/>
      <c r="I4" s="486" t="s">
        <v>1621</v>
      </c>
      <c r="J4" s="486" t="s">
        <v>1622</v>
      </c>
      <c r="K4" s="469" t="s">
        <v>758</v>
      </c>
      <c r="L4" s="469" t="s">
        <v>315</v>
      </c>
      <c r="M4" s="469" t="s">
        <v>1047</v>
      </c>
      <c r="N4" s="469" t="s">
        <v>315</v>
      </c>
      <c r="O4" s="998"/>
      <c r="P4" s="998"/>
      <c r="Q4" s="998"/>
      <c r="R4" s="998" t="s">
        <v>1922</v>
      </c>
    </row>
    <row r="5" spans="1:18" ht="14.45" hidden="1" customHeight="1" outlineLevel="2" x14ac:dyDescent="0.25">
      <c r="A5" s="472">
        <v>1061</v>
      </c>
      <c r="B5" s="472" t="s">
        <v>1665</v>
      </c>
      <c r="C5" s="472">
        <v>111</v>
      </c>
      <c r="D5" s="472" t="s">
        <v>1833</v>
      </c>
      <c r="E5" s="472">
        <v>111</v>
      </c>
      <c r="F5" s="472" t="s">
        <v>347</v>
      </c>
      <c r="G5" s="473"/>
      <c r="H5" s="473"/>
      <c r="I5" s="473"/>
      <c r="J5" s="473"/>
      <c r="K5" s="473"/>
      <c r="L5" s="473"/>
      <c r="M5" s="473"/>
      <c r="N5" s="473"/>
      <c r="O5" s="473"/>
      <c r="P5" s="473"/>
      <c r="Q5" s="473">
        <v>0</v>
      </c>
      <c r="R5" s="472"/>
    </row>
    <row r="6" spans="1:18" ht="14.45" hidden="1" customHeight="1" outlineLevel="2" x14ac:dyDescent="0.25">
      <c r="A6" s="472">
        <v>1132</v>
      </c>
      <c r="B6" s="472" t="s">
        <v>1665</v>
      </c>
      <c r="C6" s="472">
        <v>111</v>
      </c>
      <c r="D6" s="472" t="s">
        <v>1918</v>
      </c>
      <c r="E6" s="472">
        <v>111</v>
      </c>
      <c r="F6" s="472" t="s">
        <v>349</v>
      </c>
      <c r="G6" s="473"/>
      <c r="H6" s="473"/>
      <c r="I6" s="473"/>
      <c r="J6" s="473"/>
      <c r="K6" s="473"/>
      <c r="L6" s="473"/>
      <c r="M6" s="473"/>
      <c r="N6" s="473"/>
      <c r="O6" s="473"/>
      <c r="P6" s="473"/>
      <c r="Q6" s="473">
        <v>0</v>
      </c>
      <c r="R6" s="472"/>
    </row>
    <row r="7" spans="1:18" ht="14.45" hidden="1" customHeight="1" outlineLevel="2" x14ac:dyDescent="0.25">
      <c r="A7" s="522"/>
      <c r="B7" s="522">
        <v>1</v>
      </c>
      <c r="C7" s="522">
        <v>111</v>
      </c>
      <c r="D7" s="522" t="s">
        <v>1918</v>
      </c>
      <c r="E7" s="522">
        <v>111</v>
      </c>
      <c r="F7" s="522"/>
      <c r="G7" s="523">
        <v>1420416</v>
      </c>
      <c r="H7" s="523"/>
      <c r="I7" s="523"/>
      <c r="J7" s="523"/>
      <c r="K7" s="523"/>
      <c r="L7" s="523"/>
      <c r="M7" s="523"/>
      <c r="N7" s="523"/>
      <c r="O7" s="523"/>
      <c r="P7" s="523"/>
      <c r="Q7" s="473">
        <v>1420416</v>
      </c>
      <c r="R7" s="522"/>
    </row>
    <row r="8" spans="1:18" ht="14.45" customHeight="1" outlineLevel="1" collapsed="1" x14ac:dyDescent="0.25">
      <c r="A8" s="522"/>
      <c r="B8" s="522"/>
      <c r="C8" s="533" t="s">
        <v>1990</v>
      </c>
      <c r="D8" s="522"/>
      <c r="E8" s="522"/>
      <c r="F8" s="522"/>
      <c r="G8" s="523">
        <f t="shared" ref="G8:R8" si="0">SUBTOTAL(9,G5:G7)</f>
        <v>1420416</v>
      </c>
      <c r="H8" s="523">
        <f t="shared" si="0"/>
        <v>0</v>
      </c>
      <c r="I8" s="523">
        <f t="shared" si="0"/>
        <v>0</v>
      </c>
      <c r="J8" s="523">
        <f t="shared" si="0"/>
        <v>0</v>
      </c>
      <c r="K8" s="523">
        <f t="shared" si="0"/>
        <v>0</v>
      </c>
      <c r="L8" s="523">
        <f t="shared" si="0"/>
        <v>0</v>
      </c>
      <c r="M8" s="523">
        <f t="shared" si="0"/>
        <v>0</v>
      </c>
      <c r="N8" s="523">
        <f t="shared" si="0"/>
        <v>0</v>
      </c>
      <c r="O8" s="523">
        <f t="shared" si="0"/>
        <v>0</v>
      </c>
      <c r="P8" s="523">
        <f t="shared" si="0"/>
        <v>0</v>
      </c>
      <c r="Q8" s="473">
        <f t="shared" si="0"/>
        <v>1420416</v>
      </c>
      <c r="R8" s="522">
        <f t="shared" si="0"/>
        <v>0</v>
      </c>
    </row>
    <row r="9" spans="1:18" ht="14.45" hidden="1" customHeight="1" outlineLevel="2" x14ac:dyDescent="0.25">
      <c r="A9" s="472">
        <v>113</v>
      </c>
      <c r="B9" s="472" t="s">
        <v>1665</v>
      </c>
      <c r="C9" s="472">
        <v>113</v>
      </c>
      <c r="D9" s="472" t="s">
        <v>1815</v>
      </c>
      <c r="E9" s="472">
        <v>113</v>
      </c>
      <c r="F9" s="472" t="s">
        <v>349</v>
      </c>
      <c r="G9" s="473">
        <v>0</v>
      </c>
      <c r="H9" s="473"/>
      <c r="I9" s="473"/>
      <c r="J9" s="473"/>
      <c r="K9" s="473"/>
      <c r="L9" s="473"/>
      <c r="M9" s="473"/>
      <c r="N9" s="473"/>
      <c r="O9" s="473"/>
      <c r="P9" s="473"/>
      <c r="Q9" s="473">
        <v>0</v>
      </c>
      <c r="R9" s="472"/>
    </row>
    <row r="10" spans="1:18" ht="14.45" hidden="1" customHeight="1" outlineLevel="2" x14ac:dyDescent="0.25">
      <c r="A10" s="472">
        <v>142</v>
      </c>
      <c r="B10" s="472" t="s">
        <v>1665</v>
      </c>
      <c r="C10" s="472">
        <v>113</v>
      </c>
      <c r="D10" s="472" t="s">
        <v>1816</v>
      </c>
      <c r="E10" s="472">
        <v>113</v>
      </c>
      <c r="F10" s="472" t="s">
        <v>349</v>
      </c>
      <c r="G10" s="473"/>
      <c r="H10" s="473"/>
      <c r="I10" s="473"/>
      <c r="J10" s="473"/>
      <c r="K10" s="473"/>
      <c r="L10" s="473"/>
      <c r="M10" s="473"/>
      <c r="N10" s="473"/>
      <c r="O10" s="473"/>
      <c r="P10" s="473"/>
      <c r="Q10" s="473">
        <v>0</v>
      </c>
      <c r="R10" s="472"/>
    </row>
    <row r="11" spans="1:18" ht="14.45" hidden="1" customHeight="1" outlineLevel="2" x14ac:dyDescent="0.25">
      <c r="A11" s="472">
        <v>757</v>
      </c>
      <c r="B11" s="472" t="s">
        <v>1665</v>
      </c>
      <c r="C11" s="472">
        <v>113</v>
      </c>
      <c r="D11" s="472" t="s">
        <v>1834</v>
      </c>
      <c r="E11" s="472">
        <v>113</v>
      </c>
      <c r="F11" s="472" t="s">
        <v>349</v>
      </c>
      <c r="G11" s="473"/>
      <c r="H11" s="473"/>
      <c r="I11" s="473"/>
      <c r="J11" s="473"/>
      <c r="K11" s="473"/>
      <c r="L11" s="473"/>
      <c r="M11" s="473"/>
      <c r="N11" s="473"/>
      <c r="O11" s="473"/>
      <c r="P11" s="473"/>
      <c r="Q11" s="473">
        <v>0</v>
      </c>
      <c r="R11" s="472"/>
    </row>
    <row r="12" spans="1:18" ht="14.45" hidden="1" customHeight="1" outlineLevel="2" x14ac:dyDescent="0.25">
      <c r="A12" s="472">
        <v>1114</v>
      </c>
      <c r="B12" s="472" t="s">
        <v>1665</v>
      </c>
      <c r="C12" s="489">
        <v>113</v>
      </c>
      <c r="D12" s="472" t="s">
        <v>1915</v>
      </c>
      <c r="E12" s="489">
        <v>113</v>
      </c>
      <c r="F12" s="472" t="s">
        <v>349</v>
      </c>
      <c r="G12" s="473"/>
      <c r="H12" s="473"/>
      <c r="I12" s="473"/>
      <c r="J12" s="473"/>
      <c r="K12" s="473"/>
      <c r="L12" s="473"/>
      <c r="M12" s="473"/>
      <c r="N12" s="473"/>
      <c r="O12" s="473"/>
      <c r="P12" s="473"/>
      <c r="Q12" s="473">
        <v>0</v>
      </c>
      <c r="R12" s="472"/>
    </row>
    <row r="13" spans="1:18" ht="14.45" hidden="1" customHeight="1" outlineLevel="2" x14ac:dyDescent="0.25">
      <c r="A13" s="472">
        <v>1115</v>
      </c>
      <c r="B13" s="472" t="s">
        <v>1665</v>
      </c>
      <c r="C13" s="472">
        <v>113</v>
      </c>
      <c r="D13" s="472" t="s">
        <v>1789</v>
      </c>
      <c r="E13" s="472">
        <v>113</v>
      </c>
      <c r="F13" s="472" t="s">
        <v>349</v>
      </c>
      <c r="G13" s="473"/>
      <c r="H13" s="473"/>
      <c r="I13" s="473"/>
      <c r="J13" s="473"/>
      <c r="K13" s="473"/>
      <c r="L13" s="473"/>
      <c r="M13" s="473"/>
      <c r="N13" s="473"/>
      <c r="O13" s="473"/>
      <c r="P13" s="473"/>
      <c r="Q13" s="473">
        <v>0</v>
      </c>
      <c r="R13" s="472"/>
    </row>
    <row r="14" spans="1:18" ht="14.45" hidden="1" customHeight="1" outlineLevel="2" x14ac:dyDescent="0.25">
      <c r="A14" s="472">
        <v>1116</v>
      </c>
      <c r="B14" s="472" t="s">
        <v>1665</v>
      </c>
      <c r="C14" s="472">
        <v>113</v>
      </c>
      <c r="D14" s="472" t="s">
        <v>1795</v>
      </c>
      <c r="E14" s="472">
        <v>113</v>
      </c>
      <c r="F14" s="472" t="s">
        <v>349</v>
      </c>
      <c r="G14" s="473"/>
      <c r="H14" s="473"/>
      <c r="I14" s="473"/>
      <c r="J14" s="473"/>
      <c r="K14" s="473"/>
      <c r="L14" s="473"/>
      <c r="M14" s="473"/>
      <c r="N14" s="473"/>
      <c r="O14" s="473"/>
      <c r="P14" s="473"/>
      <c r="Q14" s="473">
        <v>0</v>
      </c>
      <c r="R14" s="472"/>
    </row>
    <row r="15" spans="1:18" ht="14.45" hidden="1" customHeight="1" outlineLevel="2" x14ac:dyDescent="0.25">
      <c r="A15" s="472">
        <v>1117</v>
      </c>
      <c r="B15" s="472" t="s">
        <v>1665</v>
      </c>
      <c r="C15" s="472">
        <v>113</v>
      </c>
      <c r="D15" s="472" t="s">
        <v>1916</v>
      </c>
      <c r="E15" s="472">
        <v>113</v>
      </c>
      <c r="F15" s="472" t="s">
        <v>349</v>
      </c>
      <c r="G15" s="473"/>
      <c r="H15" s="473"/>
      <c r="I15" s="473"/>
      <c r="J15" s="473"/>
      <c r="K15" s="473"/>
      <c r="L15" s="473"/>
      <c r="M15" s="473"/>
      <c r="N15" s="473"/>
      <c r="O15" s="473"/>
      <c r="P15" s="473"/>
      <c r="Q15" s="473">
        <v>0</v>
      </c>
      <c r="R15" s="472"/>
    </row>
    <row r="16" spans="1:18" ht="14.45" hidden="1" customHeight="1" outlineLevel="2" x14ac:dyDescent="0.25">
      <c r="A16" s="472">
        <v>1118</v>
      </c>
      <c r="B16" s="472" t="s">
        <v>1665</v>
      </c>
      <c r="C16" s="472">
        <v>113</v>
      </c>
      <c r="D16" s="472" t="s">
        <v>1917</v>
      </c>
      <c r="E16" s="472">
        <v>113</v>
      </c>
      <c r="F16" s="472" t="s">
        <v>349</v>
      </c>
      <c r="G16" s="473"/>
      <c r="H16" s="473"/>
      <c r="I16" s="473"/>
      <c r="J16" s="473"/>
      <c r="K16" s="473"/>
      <c r="L16" s="473"/>
      <c r="M16" s="473"/>
      <c r="N16" s="473"/>
      <c r="O16" s="473"/>
      <c r="P16" s="473"/>
      <c r="Q16" s="473">
        <v>0</v>
      </c>
      <c r="R16" s="472"/>
    </row>
    <row r="17" spans="1:18" ht="14.45" hidden="1" customHeight="1" outlineLevel="2" x14ac:dyDescent="0.25">
      <c r="A17" s="472">
        <v>1119</v>
      </c>
      <c r="B17" s="472" t="s">
        <v>1665</v>
      </c>
      <c r="C17" s="472">
        <v>113</v>
      </c>
      <c r="D17" s="472" t="s">
        <v>1808</v>
      </c>
      <c r="E17" s="472">
        <v>113</v>
      </c>
      <c r="F17" s="472" t="s">
        <v>349</v>
      </c>
      <c r="G17" s="473"/>
      <c r="H17" s="473"/>
      <c r="I17" s="473"/>
      <c r="J17" s="473"/>
      <c r="K17" s="473"/>
      <c r="L17" s="473"/>
      <c r="M17" s="473"/>
      <c r="N17" s="473"/>
      <c r="O17" s="473"/>
      <c r="P17" s="473"/>
      <c r="Q17" s="473">
        <v>0</v>
      </c>
      <c r="R17" s="472"/>
    </row>
    <row r="18" spans="1:18" ht="14.45" hidden="1" customHeight="1" outlineLevel="2" x14ac:dyDescent="0.25">
      <c r="A18" s="472">
        <v>1120</v>
      </c>
      <c r="B18" s="472" t="s">
        <v>1665</v>
      </c>
      <c r="C18" s="472">
        <v>113</v>
      </c>
      <c r="D18" s="472" t="s">
        <v>1802</v>
      </c>
      <c r="E18" s="472">
        <v>113</v>
      </c>
      <c r="F18" s="472" t="s">
        <v>349</v>
      </c>
      <c r="G18" s="473"/>
      <c r="H18" s="473"/>
      <c r="I18" s="473"/>
      <c r="J18" s="473"/>
      <c r="K18" s="473"/>
      <c r="L18" s="473"/>
      <c r="M18" s="473"/>
      <c r="N18" s="473"/>
      <c r="O18" s="473"/>
      <c r="P18" s="473"/>
      <c r="Q18" s="473">
        <v>0</v>
      </c>
      <c r="R18" s="472"/>
    </row>
    <row r="19" spans="1:18" ht="14.45" hidden="1" customHeight="1" outlineLevel="2" x14ac:dyDescent="0.25">
      <c r="A19" s="472">
        <v>1121</v>
      </c>
      <c r="B19" s="472" t="s">
        <v>1665</v>
      </c>
      <c r="C19" s="472">
        <v>113</v>
      </c>
      <c r="D19" s="472" t="s">
        <v>1910</v>
      </c>
      <c r="E19" s="472">
        <v>113</v>
      </c>
      <c r="F19" s="472" t="s">
        <v>349</v>
      </c>
      <c r="G19" s="473"/>
      <c r="H19" s="473"/>
      <c r="I19" s="473"/>
      <c r="J19" s="473"/>
      <c r="K19" s="473"/>
      <c r="L19" s="473"/>
      <c r="M19" s="473"/>
      <c r="N19" s="473"/>
      <c r="O19" s="473"/>
      <c r="P19" s="473"/>
      <c r="Q19" s="473">
        <v>0</v>
      </c>
      <c r="R19" s="472"/>
    </row>
    <row r="20" spans="1:18" ht="14.45" hidden="1" customHeight="1" outlineLevel="2" x14ac:dyDescent="0.25">
      <c r="A20" s="472">
        <v>1122</v>
      </c>
      <c r="B20" s="472" t="s">
        <v>1665</v>
      </c>
      <c r="C20" s="472">
        <v>113</v>
      </c>
      <c r="D20" s="472" t="s">
        <v>1793</v>
      </c>
      <c r="E20" s="472">
        <v>113</v>
      </c>
      <c r="F20" s="472" t="s">
        <v>349</v>
      </c>
      <c r="G20" s="473"/>
      <c r="H20" s="473"/>
      <c r="I20" s="473"/>
      <c r="J20" s="473"/>
      <c r="K20" s="473"/>
      <c r="L20" s="473"/>
      <c r="M20" s="473"/>
      <c r="N20" s="473"/>
      <c r="O20" s="473"/>
      <c r="P20" s="473"/>
      <c r="Q20" s="473">
        <v>0</v>
      </c>
      <c r="R20" s="472"/>
    </row>
    <row r="21" spans="1:18" ht="14.45" hidden="1" customHeight="1" outlineLevel="2" x14ac:dyDescent="0.25">
      <c r="A21" s="472">
        <v>1123</v>
      </c>
      <c r="B21" s="472" t="s">
        <v>1665</v>
      </c>
      <c r="C21" s="472">
        <v>113</v>
      </c>
      <c r="D21" s="472" t="s">
        <v>1804</v>
      </c>
      <c r="E21" s="472">
        <v>113</v>
      </c>
      <c r="F21" s="472" t="s">
        <v>349</v>
      </c>
      <c r="G21" s="473"/>
      <c r="H21" s="473"/>
      <c r="I21" s="473"/>
      <c r="J21" s="473"/>
      <c r="K21" s="473"/>
      <c r="L21" s="473"/>
      <c r="M21" s="473"/>
      <c r="N21" s="473"/>
      <c r="O21" s="473"/>
      <c r="P21" s="473"/>
      <c r="Q21" s="473">
        <v>0</v>
      </c>
      <c r="R21" s="472"/>
    </row>
    <row r="22" spans="1:18" ht="14.45" hidden="1" customHeight="1" outlineLevel="2" x14ac:dyDescent="0.25">
      <c r="A22" s="472">
        <v>1124</v>
      </c>
      <c r="B22" s="472" t="s">
        <v>1665</v>
      </c>
      <c r="C22" s="472">
        <v>113</v>
      </c>
      <c r="D22" s="472" t="s">
        <v>1803</v>
      </c>
      <c r="E22" s="472">
        <v>113</v>
      </c>
      <c r="F22" s="472" t="s">
        <v>349</v>
      </c>
      <c r="G22" s="473"/>
      <c r="H22" s="473"/>
      <c r="I22" s="473"/>
      <c r="J22" s="473"/>
      <c r="K22" s="473"/>
      <c r="L22" s="473"/>
      <c r="M22" s="473"/>
      <c r="N22" s="473"/>
      <c r="O22" s="473"/>
      <c r="P22" s="473"/>
      <c r="Q22" s="473">
        <v>0</v>
      </c>
      <c r="R22" s="472"/>
    </row>
    <row r="23" spans="1:18" ht="14.45" hidden="1" customHeight="1" outlineLevel="2" x14ac:dyDescent="0.25">
      <c r="A23" s="472">
        <v>1125</v>
      </c>
      <c r="B23" s="472" t="s">
        <v>1665</v>
      </c>
      <c r="C23" s="472">
        <v>113</v>
      </c>
      <c r="D23" s="472" t="s">
        <v>1911</v>
      </c>
      <c r="E23" s="472">
        <v>113</v>
      </c>
      <c r="F23" s="472" t="s">
        <v>349</v>
      </c>
      <c r="G23" s="473"/>
      <c r="H23" s="473"/>
      <c r="I23" s="473"/>
      <c r="J23" s="473"/>
      <c r="K23" s="473"/>
      <c r="L23" s="473"/>
      <c r="M23" s="473"/>
      <c r="N23" s="473"/>
      <c r="O23" s="473"/>
      <c r="P23" s="473"/>
      <c r="Q23" s="473">
        <v>0</v>
      </c>
      <c r="R23" s="472"/>
    </row>
    <row r="24" spans="1:18" ht="14.45" hidden="1" customHeight="1" outlineLevel="2" x14ac:dyDescent="0.25">
      <c r="A24" s="472">
        <v>1126</v>
      </c>
      <c r="B24" s="472" t="s">
        <v>1665</v>
      </c>
      <c r="C24" s="472">
        <v>113</v>
      </c>
      <c r="D24" s="472" t="s">
        <v>1912</v>
      </c>
      <c r="E24" s="472">
        <v>113</v>
      </c>
      <c r="F24" s="472" t="s">
        <v>349</v>
      </c>
      <c r="G24" s="473"/>
      <c r="H24" s="473"/>
      <c r="I24" s="473"/>
      <c r="J24" s="473"/>
      <c r="K24" s="473"/>
      <c r="L24" s="473"/>
      <c r="M24" s="473"/>
      <c r="N24" s="473"/>
      <c r="O24" s="473"/>
      <c r="P24" s="473"/>
      <c r="Q24" s="473">
        <v>0</v>
      </c>
      <c r="R24" s="472"/>
    </row>
    <row r="25" spans="1:18" ht="14.45" hidden="1" customHeight="1" outlineLevel="2" x14ac:dyDescent="0.25">
      <c r="A25" s="472">
        <v>1127</v>
      </c>
      <c r="B25" s="472" t="s">
        <v>1665</v>
      </c>
      <c r="C25" s="472">
        <v>113</v>
      </c>
      <c r="D25" s="472" t="s">
        <v>1913</v>
      </c>
      <c r="E25" s="472">
        <v>113</v>
      </c>
      <c r="F25" s="472" t="s">
        <v>349</v>
      </c>
      <c r="G25" s="473"/>
      <c r="H25" s="473"/>
      <c r="I25" s="473"/>
      <c r="J25" s="473"/>
      <c r="K25" s="473"/>
      <c r="L25" s="473"/>
      <c r="M25" s="473"/>
      <c r="N25" s="473"/>
      <c r="O25" s="473"/>
      <c r="P25" s="473"/>
      <c r="Q25" s="473">
        <v>0</v>
      </c>
      <c r="R25" s="472"/>
    </row>
    <row r="26" spans="1:18" ht="14.45" hidden="1" customHeight="1" outlineLevel="2" x14ac:dyDescent="0.25">
      <c r="A26" s="472">
        <v>1128</v>
      </c>
      <c r="B26" s="472" t="s">
        <v>1665</v>
      </c>
      <c r="C26" s="472">
        <v>113</v>
      </c>
      <c r="D26" s="472" t="s">
        <v>1914</v>
      </c>
      <c r="E26" s="472">
        <v>113</v>
      </c>
      <c r="F26" s="472" t="s">
        <v>349</v>
      </c>
      <c r="G26" s="473"/>
      <c r="H26" s="473"/>
      <c r="I26" s="473"/>
      <c r="J26" s="473"/>
      <c r="K26" s="473"/>
      <c r="L26" s="473"/>
      <c r="M26" s="473"/>
      <c r="N26" s="473"/>
      <c r="O26" s="473"/>
      <c r="P26" s="473"/>
      <c r="Q26" s="473">
        <v>0</v>
      </c>
      <c r="R26" s="472"/>
    </row>
    <row r="27" spans="1:18" ht="14.45" hidden="1" customHeight="1" outlineLevel="2" x14ac:dyDescent="0.25">
      <c r="A27" s="472">
        <v>1129</v>
      </c>
      <c r="B27" s="472" t="s">
        <v>1665</v>
      </c>
      <c r="C27" s="472">
        <v>113</v>
      </c>
      <c r="D27" s="472" t="s">
        <v>1796</v>
      </c>
      <c r="E27" s="472">
        <v>113</v>
      </c>
      <c r="F27" s="472" t="s">
        <v>349</v>
      </c>
      <c r="G27" s="473"/>
      <c r="H27" s="473"/>
      <c r="I27" s="473"/>
      <c r="J27" s="473"/>
      <c r="K27" s="473"/>
      <c r="L27" s="473"/>
      <c r="M27" s="473"/>
      <c r="N27" s="473"/>
      <c r="O27" s="473"/>
      <c r="P27" s="473"/>
      <c r="Q27" s="473">
        <v>0</v>
      </c>
      <c r="R27" s="472"/>
    </row>
    <row r="28" spans="1:18" ht="14.45" hidden="1" customHeight="1" outlineLevel="2" x14ac:dyDescent="0.25">
      <c r="A28" s="472">
        <v>1130</v>
      </c>
      <c r="B28" s="472" t="s">
        <v>1665</v>
      </c>
      <c r="C28" s="472">
        <v>113</v>
      </c>
      <c r="D28" s="472" t="s">
        <v>1788</v>
      </c>
      <c r="E28" s="472">
        <v>113</v>
      </c>
      <c r="F28" s="472" t="s">
        <v>349</v>
      </c>
      <c r="G28" s="473"/>
      <c r="H28" s="473"/>
      <c r="I28" s="473"/>
      <c r="J28" s="473"/>
      <c r="K28" s="473"/>
      <c r="L28" s="473"/>
      <c r="M28" s="473"/>
      <c r="N28" s="473"/>
      <c r="O28" s="473"/>
      <c r="P28" s="473"/>
      <c r="Q28" s="473">
        <v>0</v>
      </c>
      <c r="R28" s="472"/>
    </row>
    <row r="29" spans="1:18" ht="14.45" hidden="1" customHeight="1" outlineLevel="2" x14ac:dyDescent="0.25">
      <c r="A29" s="472">
        <v>1131</v>
      </c>
      <c r="B29" s="472" t="s">
        <v>1665</v>
      </c>
      <c r="C29" s="472">
        <v>113</v>
      </c>
      <c r="D29" s="472" t="s">
        <v>1794</v>
      </c>
      <c r="E29" s="472">
        <v>113</v>
      </c>
      <c r="F29" s="472" t="s">
        <v>349</v>
      </c>
      <c r="G29" s="473"/>
      <c r="H29" s="473"/>
      <c r="I29" s="473"/>
      <c r="J29" s="473"/>
      <c r="K29" s="473"/>
      <c r="L29" s="473"/>
      <c r="M29" s="473"/>
      <c r="N29" s="473"/>
      <c r="O29" s="473"/>
      <c r="P29" s="473"/>
      <c r="Q29" s="473">
        <v>0</v>
      </c>
      <c r="R29" s="472"/>
    </row>
    <row r="30" spans="1:18" ht="14.45" hidden="1" customHeight="1" outlineLevel="2" x14ac:dyDescent="0.25">
      <c r="A30" s="472">
        <v>1133</v>
      </c>
      <c r="B30" s="472" t="s">
        <v>1665</v>
      </c>
      <c r="C30" s="472">
        <v>113</v>
      </c>
      <c r="D30" s="472" t="s">
        <v>1786</v>
      </c>
      <c r="E30" s="472">
        <v>113</v>
      </c>
      <c r="F30" s="472" t="s">
        <v>349</v>
      </c>
      <c r="G30" s="473"/>
      <c r="H30" s="473"/>
      <c r="I30" s="473"/>
      <c r="J30" s="473"/>
      <c r="K30" s="473"/>
      <c r="L30" s="473"/>
      <c r="M30" s="473"/>
      <c r="N30" s="473"/>
      <c r="O30" s="473"/>
      <c r="P30" s="473"/>
      <c r="Q30" s="473">
        <v>0</v>
      </c>
      <c r="R30" s="472"/>
    </row>
    <row r="31" spans="1:18" ht="14.45" hidden="1" customHeight="1" outlineLevel="2" x14ac:dyDescent="0.25">
      <c r="A31" s="472">
        <v>1134</v>
      </c>
      <c r="B31" s="472" t="s">
        <v>1665</v>
      </c>
      <c r="C31" s="472">
        <v>113</v>
      </c>
      <c r="D31" s="472" t="s">
        <v>1309</v>
      </c>
      <c r="E31" s="472">
        <v>113</v>
      </c>
      <c r="F31" s="472" t="s">
        <v>349</v>
      </c>
      <c r="G31" s="473"/>
      <c r="H31" s="473"/>
      <c r="I31" s="473"/>
      <c r="J31" s="473"/>
      <c r="K31" s="473"/>
      <c r="L31" s="473"/>
      <c r="M31" s="473"/>
      <c r="N31" s="473"/>
      <c r="O31" s="473"/>
      <c r="P31" s="473"/>
      <c r="Q31" s="473">
        <v>0</v>
      </c>
      <c r="R31" s="472"/>
    </row>
    <row r="32" spans="1:18" ht="14.45" hidden="1" customHeight="1" outlineLevel="2" x14ac:dyDescent="0.25">
      <c r="A32" s="472">
        <v>1135</v>
      </c>
      <c r="B32" s="472" t="s">
        <v>1665</v>
      </c>
      <c r="C32" s="472">
        <v>113</v>
      </c>
      <c r="D32" s="472" t="s">
        <v>1254</v>
      </c>
      <c r="E32" s="472">
        <v>113</v>
      </c>
      <c r="F32" s="472" t="s">
        <v>349</v>
      </c>
      <c r="G32" s="473"/>
      <c r="H32" s="473"/>
      <c r="I32" s="473"/>
      <c r="J32" s="473"/>
      <c r="K32" s="473"/>
      <c r="L32" s="473"/>
      <c r="M32" s="473"/>
      <c r="N32" s="473"/>
      <c r="O32" s="473"/>
      <c r="P32" s="473"/>
      <c r="Q32" s="473">
        <v>0</v>
      </c>
      <c r="R32" s="472"/>
    </row>
    <row r="33" spans="1:18" ht="14.45" hidden="1" customHeight="1" outlineLevel="2" x14ac:dyDescent="0.25">
      <c r="A33" s="472">
        <v>1136</v>
      </c>
      <c r="B33" s="472" t="s">
        <v>1665</v>
      </c>
      <c r="C33" s="472">
        <v>113</v>
      </c>
      <c r="D33" s="472" t="s">
        <v>1919</v>
      </c>
      <c r="E33" s="472">
        <v>113</v>
      </c>
      <c r="F33" s="472" t="s">
        <v>349</v>
      </c>
      <c r="G33" s="473"/>
      <c r="H33" s="473"/>
      <c r="I33" s="473"/>
      <c r="J33" s="473"/>
      <c r="K33" s="473"/>
      <c r="L33" s="473"/>
      <c r="M33" s="473"/>
      <c r="N33" s="473"/>
      <c r="O33" s="473"/>
      <c r="P33" s="473"/>
      <c r="Q33" s="473">
        <v>0</v>
      </c>
      <c r="R33" s="472"/>
    </row>
    <row r="34" spans="1:18" ht="14.45" hidden="1" customHeight="1" outlineLevel="2" x14ac:dyDescent="0.25">
      <c r="A34" s="472">
        <v>1160</v>
      </c>
      <c r="B34" s="472" t="s">
        <v>1665</v>
      </c>
      <c r="C34" s="489">
        <v>113</v>
      </c>
      <c r="D34" s="489" t="s">
        <v>1827</v>
      </c>
      <c r="E34" s="489">
        <v>113</v>
      </c>
      <c r="F34" s="472" t="s">
        <v>349</v>
      </c>
      <c r="G34" s="473"/>
      <c r="H34" s="473"/>
      <c r="I34" s="473"/>
      <c r="J34" s="523">
        <v>3651713.2644000007</v>
      </c>
      <c r="K34" s="473"/>
      <c r="L34" s="473"/>
      <c r="M34" s="473"/>
      <c r="N34" s="473"/>
      <c r="O34" s="473"/>
      <c r="P34" s="473"/>
      <c r="Q34" s="473">
        <v>3651713.2644000007</v>
      </c>
      <c r="R34" s="472"/>
    </row>
    <row r="35" spans="1:18" ht="14.45" hidden="1" customHeight="1" outlineLevel="2" x14ac:dyDescent="0.25">
      <c r="A35" s="489">
        <v>1162</v>
      </c>
      <c r="B35" s="472" t="s">
        <v>1665</v>
      </c>
      <c r="C35" s="489">
        <v>113</v>
      </c>
      <c r="D35" s="489" t="s">
        <v>1814</v>
      </c>
      <c r="E35" s="472">
        <v>113</v>
      </c>
      <c r="F35" s="472" t="s">
        <v>349</v>
      </c>
      <c r="G35" s="473">
        <v>0</v>
      </c>
      <c r="H35" s="473"/>
      <c r="I35" s="473"/>
      <c r="J35" s="473"/>
      <c r="K35" s="473"/>
      <c r="L35" s="473"/>
      <c r="M35" s="473"/>
      <c r="N35" s="473"/>
      <c r="O35" s="473"/>
      <c r="P35" s="473"/>
      <c r="Q35" s="473">
        <v>0</v>
      </c>
      <c r="R35" s="472"/>
    </row>
    <row r="36" spans="1:18" ht="14.45" hidden="1" customHeight="1" outlineLevel="2" x14ac:dyDescent="0.25">
      <c r="A36" s="489">
        <v>1163</v>
      </c>
      <c r="B36" s="472" t="s">
        <v>1665</v>
      </c>
      <c r="C36" s="489">
        <v>113</v>
      </c>
      <c r="D36" s="489" t="s">
        <v>1914</v>
      </c>
      <c r="E36" s="472">
        <v>113</v>
      </c>
      <c r="F36" s="472" t="s">
        <v>349</v>
      </c>
      <c r="G36" s="473">
        <v>0</v>
      </c>
      <c r="H36" s="473"/>
      <c r="I36" s="473"/>
      <c r="J36" s="473"/>
      <c r="K36" s="473"/>
      <c r="L36" s="473"/>
      <c r="M36" s="473"/>
      <c r="N36" s="473"/>
      <c r="O36" s="473"/>
      <c r="P36" s="473"/>
      <c r="Q36" s="473">
        <v>0</v>
      </c>
      <c r="R36" s="472"/>
    </row>
    <row r="37" spans="1:18" ht="14.45" hidden="1" customHeight="1" outlineLevel="2" x14ac:dyDescent="0.25">
      <c r="A37" s="522"/>
      <c r="B37" s="522">
        <v>1</v>
      </c>
      <c r="C37" s="522">
        <v>113</v>
      </c>
      <c r="D37" s="522" t="s">
        <v>1915</v>
      </c>
      <c r="E37" s="522">
        <v>113</v>
      </c>
      <c r="F37" s="522"/>
      <c r="G37" s="523">
        <v>909515.00399999996</v>
      </c>
      <c r="H37" s="523"/>
      <c r="I37" s="523"/>
      <c r="J37" s="523"/>
      <c r="K37" s="523"/>
      <c r="L37" s="523"/>
      <c r="M37" s="523"/>
      <c r="N37" s="523"/>
      <c r="O37" s="523"/>
      <c r="P37" s="523"/>
      <c r="Q37" s="473">
        <v>909515.00399999996</v>
      </c>
      <c r="R37" s="522"/>
    </row>
    <row r="38" spans="1:18" ht="14.45" hidden="1" customHeight="1" outlineLevel="2" x14ac:dyDescent="0.25">
      <c r="A38" s="522"/>
      <c r="B38" s="522">
        <v>1</v>
      </c>
      <c r="C38" s="522">
        <v>113</v>
      </c>
      <c r="D38" s="522" t="s">
        <v>1789</v>
      </c>
      <c r="E38" s="522">
        <v>113</v>
      </c>
      <c r="F38" s="522"/>
      <c r="G38" s="523">
        <v>437754.41519999999</v>
      </c>
      <c r="H38" s="523"/>
      <c r="I38" s="523"/>
      <c r="J38" s="523"/>
      <c r="K38" s="523"/>
      <c r="L38" s="523"/>
      <c r="M38" s="523"/>
      <c r="N38" s="523"/>
      <c r="O38" s="523"/>
      <c r="P38" s="523"/>
      <c r="Q38" s="473">
        <v>437754.41519999999</v>
      </c>
      <c r="R38" s="522"/>
    </row>
    <row r="39" spans="1:18" ht="14.45" hidden="1" customHeight="1" outlineLevel="2" x14ac:dyDescent="0.25">
      <c r="A39" s="522"/>
      <c r="B39" s="522">
        <v>1</v>
      </c>
      <c r="C39" s="522">
        <v>113</v>
      </c>
      <c r="D39" s="522" t="s">
        <v>1795</v>
      </c>
      <c r="E39" s="522">
        <v>113</v>
      </c>
      <c r="F39" s="522"/>
      <c r="G39" s="523">
        <v>661210.00559999992</v>
      </c>
      <c r="H39" s="523"/>
      <c r="I39" s="523"/>
      <c r="J39" s="523"/>
      <c r="K39" s="523"/>
      <c r="L39" s="523"/>
      <c r="M39" s="523"/>
      <c r="N39" s="523"/>
      <c r="O39" s="523"/>
      <c r="P39" s="523"/>
      <c r="Q39" s="473">
        <v>661210.00559999992</v>
      </c>
      <c r="R39" s="522"/>
    </row>
    <row r="40" spans="1:18" ht="14.45" hidden="1" customHeight="1" outlineLevel="2" x14ac:dyDescent="0.25">
      <c r="A40" s="522"/>
      <c r="B40" s="522">
        <v>1</v>
      </c>
      <c r="C40" s="522">
        <v>113</v>
      </c>
      <c r="D40" s="522" t="s">
        <v>1916</v>
      </c>
      <c r="E40" s="522">
        <v>113</v>
      </c>
      <c r="F40" s="522"/>
      <c r="G40" s="523">
        <v>275184.00480000005</v>
      </c>
      <c r="H40" s="523"/>
      <c r="I40" s="523"/>
      <c r="J40" s="523"/>
      <c r="K40" s="523"/>
      <c r="L40" s="523"/>
      <c r="M40" s="523"/>
      <c r="N40" s="523"/>
      <c r="O40" s="523"/>
      <c r="P40" s="523"/>
      <c r="Q40" s="473">
        <v>275184.00480000005</v>
      </c>
      <c r="R40" s="522"/>
    </row>
    <row r="41" spans="1:18" ht="14.45" hidden="1" customHeight="1" outlineLevel="2" x14ac:dyDescent="0.25">
      <c r="A41" s="522"/>
      <c r="B41" s="522">
        <v>1</v>
      </c>
      <c r="C41" s="522">
        <v>113</v>
      </c>
      <c r="D41" s="522" t="s">
        <v>1917</v>
      </c>
      <c r="E41" s="522">
        <v>113</v>
      </c>
      <c r="F41" s="522"/>
      <c r="G41" s="523">
        <v>105924.024</v>
      </c>
      <c r="H41" s="523"/>
      <c r="I41" s="523"/>
      <c r="J41" s="523"/>
      <c r="K41" s="523"/>
      <c r="L41" s="523"/>
      <c r="M41" s="523"/>
      <c r="N41" s="523"/>
      <c r="O41" s="523"/>
      <c r="P41" s="523"/>
      <c r="Q41" s="473">
        <v>105924.024</v>
      </c>
      <c r="R41" s="522"/>
    </row>
    <row r="42" spans="1:18" ht="14.45" hidden="1" customHeight="1" outlineLevel="2" x14ac:dyDescent="0.25">
      <c r="A42" s="522"/>
      <c r="B42" s="522">
        <v>1</v>
      </c>
      <c r="C42" s="522">
        <v>113</v>
      </c>
      <c r="D42" s="522" t="s">
        <v>1808</v>
      </c>
      <c r="E42" s="522">
        <v>113</v>
      </c>
      <c r="F42" s="522"/>
      <c r="G42" s="523">
        <v>179916.01199999999</v>
      </c>
      <c r="H42" s="523"/>
      <c r="I42" s="523"/>
      <c r="J42" s="523"/>
      <c r="K42" s="523"/>
      <c r="L42" s="523"/>
      <c r="M42" s="523"/>
      <c r="N42" s="523"/>
      <c r="O42" s="523"/>
      <c r="P42" s="523"/>
      <c r="Q42" s="473">
        <v>179916.01199999999</v>
      </c>
      <c r="R42" s="522"/>
    </row>
    <row r="43" spans="1:18" ht="14.45" hidden="1" customHeight="1" outlineLevel="2" x14ac:dyDescent="0.25">
      <c r="A43" s="522"/>
      <c r="B43" s="522">
        <v>1</v>
      </c>
      <c r="C43" s="522">
        <v>113</v>
      </c>
      <c r="D43" s="522" t="s">
        <v>1802</v>
      </c>
      <c r="E43" s="522">
        <v>113</v>
      </c>
      <c r="F43" s="522"/>
      <c r="G43" s="523">
        <v>283256.00160000002</v>
      </c>
      <c r="H43" s="523"/>
      <c r="I43" s="523"/>
      <c r="J43" s="523"/>
      <c r="K43" s="523"/>
      <c r="L43" s="523"/>
      <c r="M43" s="523"/>
      <c r="N43" s="523"/>
      <c r="O43" s="523"/>
      <c r="P43" s="523"/>
      <c r="Q43" s="473">
        <v>283256.00160000002</v>
      </c>
      <c r="R43" s="522"/>
    </row>
    <row r="44" spans="1:18" ht="14.45" hidden="1" customHeight="1" outlineLevel="2" x14ac:dyDescent="0.25">
      <c r="A44" s="522"/>
      <c r="B44" s="522">
        <v>1</v>
      </c>
      <c r="C44" s="522">
        <v>113</v>
      </c>
      <c r="D44" s="522" t="s">
        <v>1910</v>
      </c>
      <c r="E44" s="522">
        <v>113</v>
      </c>
      <c r="F44" s="522"/>
      <c r="G44" s="523">
        <v>761338.26984000008</v>
      </c>
      <c r="H44" s="523"/>
      <c r="I44" s="523"/>
      <c r="J44" s="523"/>
      <c r="K44" s="523"/>
      <c r="L44" s="523"/>
      <c r="M44" s="523"/>
      <c r="N44" s="523"/>
      <c r="O44" s="523"/>
      <c r="P44" s="523"/>
      <c r="Q44" s="473">
        <v>761338.26984000008</v>
      </c>
      <c r="R44" s="522"/>
    </row>
    <row r="45" spans="1:18" ht="14.45" hidden="1" customHeight="1" outlineLevel="2" x14ac:dyDescent="0.25">
      <c r="A45" s="522"/>
      <c r="B45" s="522">
        <v>1</v>
      </c>
      <c r="C45" s="522">
        <v>113</v>
      </c>
      <c r="D45" s="522" t="s">
        <v>1793</v>
      </c>
      <c r="E45" s="522">
        <v>113</v>
      </c>
      <c r="F45" s="522"/>
      <c r="G45" s="523">
        <v>1162164.1703999999</v>
      </c>
      <c r="H45" s="523"/>
      <c r="I45" s="523"/>
      <c r="J45" s="523"/>
      <c r="K45" s="523"/>
      <c r="L45" s="523"/>
      <c r="M45" s="523"/>
      <c r="N45" s="523"/>
      <c r="O45" s="523"/>
      <c r="P45" s="523"/>
      <c r="Q45" s="473">
        <v>1162164.1703999999</v>
      </c>
      <c r="R45" s="522"/>
    </row>
    <row r="46" spans="1:18" ht="14.45" hidden="1" customHeight="1" outlineLevel="2" x14ac:dyDescent="0.25">
      <c r="A46" s="522"/>
      <c r="B46" s="522">
        <v>1</v>
      </c>
      <c r="C46" s="522">
        <v>113</v>
      </c>
      <c r="D46" s="522" t="s">
        <v>1804</v>
      </c>
      <c r="E46" s="522">
        <v>113</v>
      </c>
      <c r="F46" s="522"/>
      <c r="G46" s="523">
        <v>67176</v>
      </c>
      <c r="H46" s="523"/>
      <c r="I46" s="523"/>
      <c r="J46" s="523"/>
      <c r="K46" s="523"/>
      <c r="L46" s="523"/>
      <c r="M46" s="523"/>
      <c r="N46" s="523"/>
      <c r="O46" s="523"/>
      <c r="P46" s="523"/>
      <c r="Q46" s="473">
        <v>67176</v>
      </c>
      <c r="R46" s="522"/>
    </row>
    <row r="47" spans="1:18" ht="14.45" hidden="1" customHeight="1" outlineLevel="2" x14ac:dyDescent="0.25">
      <c r="A47" s="522"/>
      <c r="B47" s="522">
        <v>1</v>
      </c>
      <c r="C47" s="522">
        <v>113</v>
      </c>
      <c r="D47" s="522" t="s">
        <v>1803</v>
      </c>
      <c r="E47" s="522">
        <v>113</v>
      </c>
      <c r="F47" s="522"/>
      <c r="G47" s="523">
        <v>196716.024</v>
      </c>
      <c r="H47" s="523"/>
      <c r="I47" s="523"/>
      <c r="J47" s="523"/>
      <c r="K47" s="523"/>
      <c r="L47" s="523"/>
      <c r="M47" s="523"/>
      <c r="N47" s="523"/>
      <c r="O47" s="523"/>
      <c r="P47" s="523"/>
      <c r="Q47" s="473">
        <v>196716.024</v>
      </c>
      <c r="R47" s="522"/>
    </row>
    <row r="48" spans="1:18" ht="14.45" hidden="1" customHeight="1" outlineLevel="2" x14ac:dyDescent="0.25">
      <c r="A48" s="522"/>
      <c r="B48" s="522">
        <v>1</v>
      </c>
      <c r="C48" s="522">
        <v>113</v>
      </c>
      <c r="D48" s="522" t="s">
        <v>1911</v>
      </c>
      <c r="E48" s="522">
        <v>113</v>
      </c>
      <c r="F48" s="522"/>
      <c r="G48" s="523">
        <v>3947781.3096000007</v>
      </c>
      <c r="H48" s="523"/>
      <c r="I48" s="523"/>
      <c r="J48" s="523"/>
      <c r="K48" s="523"/>
      <c r="L48" s="523"/>
      <c r="M48" s="523"/>
      <c r="N48" s="523"/>
      <c r="O48" s="523"/>
      <c r="P48" s="523"/>
      <c r="Q48" s="473">
        <v>3947781.3096000007</v>
      </c>
      <c r="R48" s="522"/>
    </row>
    <row r="49" spans="1:18" ht="14.45" hidden="1" customHeight="1" outlineLevel="2" x14ac:dyDescent="0.25">
      <c r="A49" s="522"/>
      <c r="B49" s="522">
        <v>1</v>
      </c>
      <c r="C49" s="522">
        <v>113</v>
      </c>
      <c r="D49" s="522" t="s">
        <v>1912</v>
      </c>
      <c r="E49" s="522">
        <v>113</v>
      </c>
      <c r="F49" s="522"/>
      <c r="G49" s="523">
        <v>3524698.9224</v>
      </c>
      <c r="H49" s="523"/>
      <c r="I49" s="523"/>
      <c r="J49" s="523"/>
      <c r="K49" s="523"/>
      <c r="L49" s="523"/>
      <c r="M49" s="523"/>
      <c r="N49" s="523"/>
      <c r="O49" s="523"/>
      <c r="P49" s="523"/>
      <c r="Q49" s="473">
        <v>3524698.9224</v>
      </c>
      <c r="R49" s="522"/>
    </row>
    <row r="50" spans="1:18" ht="14.45" hidden="1" customHeight="1" outlineLevel="2" x14ac:dyDescent="0.25">
      <c r="A50" s="522"/>
      <c r="B50" s="522">
        <v>1</v>
      </c>
      <c r="C50" s="522">
        <v>113</v>
      </c>
      <c r="D50" s="522" t="s">
        <v>1913</v>
      </c>
      <c r="E50" s="522">
        <v>113</v>
      </c>
      <c r="F50" s="522"/>
      <c r="G50" s="523">
        <v>877032.14400000009</v>
      </c>
      <c r="H50" s="523"/>
      <c r="I50" s="523"/>
      <c r="J50" s="523"/>
      <c r="K50" s="523"/>
      <c r="L50" s="523"/>
      <c r="M50" s="523"/>
      <c r="N50" s="523"/>
      <c r="O50" s="523"/>
      <c r="P50" s="523"/>
      <c r="Q50" s="473">
        <v>877032.14400000009</v>
      </c>
      <c r="R50" s="522"/>
    </row>
    <row r="51" spans="1:18" ht="14.45" hidden="1" customHeight="1" outlineLevel="2" x14ac:dyDescent="0.25">
      <c r="A51" s="522"/>
      <c r="B51" s="522">
        <v>1</v>
      </c>
      <c r="C51" s="522">
        <v>113</v>
      </c>
      <c r="D51" s="522" t="s">
        <v>1914</v>
      </c>
      <c r="E51" s="522">
        <v>113</v>
      </c>
      <c r="F51" s="522"/>
      <c r="G51" s="523">
        <v>1396472.9087999999</v>
      </c>
      <c r="H51" s="523"/>
      <c r="I51" s="523"/>
      <c r="J51" s="523"/>
      <c r="K51" s="523"/>
      <c r="L51" s="523"/>
      <c r="M51" s="523"/>
      <c r="N51" s="523"/>
      <c r="O51" s="523"/>
      <c r="P51" s="523"/>
      <c r="Q51" s="473">
        <v>1396472.9087999999</v>
      </c>
      <c r="R51" s="522"/>
    </row>
    <row r="52" spans="1:18" ht="14.45" hidden="1" customHeight="1" outlineLevel="2" x14ac:dyDescent="0.25">
      <c r="A52" s="522"/>
      <c r="B52" s="522">
        <v>1</v>
      </c>
      <c r="C52" s="522">
        <v>113</v>
      </c>
      <c r="D52" s="522" t="s">
        <v>1796</v>
      </c>
      <c r="E52" s="522">
        <v>113</v>
      </c>
      <c r="F52" s="522"/>
      <c r="G52" s="523">
        <v>1780479.0072000001</v>
      </c>
      <c r="H52" s="523"/>
      <c r="I52" s="523"/>
      <c r="J52" s="523"/>
      <c r="K52" s="523"/>
      <c r="L52" s="523"/>
      <c r="M52" s="523"/>
      <c r="N52" s="523"/>
      <c r="O52" s="523"/>
      <c r="P52" s="523"/>
      <c r="Q52" s="473">
        <v>1780479.0072000001</v>
      </c>
      <c r="R52" s="522"/>
    </row>
    <row r="53" spans="1:18" ht="14.45" hidden="1" customHeight="1" outlineLevel="2" x14ac:dyDescent="0.25">
      <c r="A53" s="522"/>
      <c r="B53" s="522">
        <v>1</v>
      </c>
      <c r="C53" s="522">
        <v>113</v>
      </c>
      <c r="D53" s="522" t="s">
        <v>1788</v>
      </c>
      <c r="E53" s="522">
        <v>113</v>
      </c>
      <c r="F53" s="522"/>
      <c r="G53" s="523">
        <v>506591.00640000007</v>
      </c>
      <c r="H53" s="523"/>
      <c r="I53" s="523"/>
      <c r="J53" s="523"/>
      <c r="K53" s="523"/>
      <c r="L53" s="523"/>
      <c r="M53" s="523"/>
      <c r="N53" s="523"/>
      <c r="O53" s="523"/>
      <c r="P53" s="523"/>
      <c r="Q53" s="473">
        <v>506591.00640000007</v>
      </c>
      <c r="R53" s="522"/>
    </row>
    <row r="54" spans="1:18" ht="14.45" hidden="1" customHeight="1" outlineLevel="2" x14ac:dyDescent="0.25">
      <c r="A54" s="522"/>
      <c r="B54" s="522">
        <v>1</v>
      </c>
      <c r="C54" s="522">
        <v>113</v>
      </c>
      <c r="D54" s="522" t="s">
        <v>1794</v>
      </c>
      <c r="E54" s="522">
        <v>113</v>
      </c>
      <c r="F54" s="522"/>
      <c r="G54" s="523">
        <v>423089.00160000002</v>
      </c>
      <c r="H54" s="523"/>
      <c r="I54" s="523"/>
      <c r="J54" s="523"/>
      <c r="K54" s="523"/>
      <c r="L54" s="523"/>
      <c r="M54" s="523"/>
      <c r="N54" s="523"/>
      <c r="O54" s="523"/>
      <c r="P54" s="523"/>
      <c r="Q54" s="473">
        <v>423089.00160000002</v>
      </c>
      <c r="R54" s="522"/>
    </row>
    <row r="55" spans="1:18" ht="14.45" hidden="1" customHeight="1" outlineLevel="2" x14ac:dyDescent="0.25">
      <c r="A55" s="522"/>
      <c r="B55" s="522">
        <v>1</v>
      </c>
      <c r="C55" s="522">
        <v>113</v>
      </c>
      <c r="D55" s="522" t="s">
        <v>1786</v>
      </c>
      <c r="E55" s="522">
        <v>113</v>
      </c>
      <c r="F55" s="522"/>
      <c r="G55" s="523">
        <v>467860.00320000004</v>
      </c>
      <c r="H55" s="523"/>
      <c r="I55" s="523"/>
      <c r="J55" s="523"/>
      <c r="K55" s="523"/>
      <c r="L55" s="523"/>
      <c r="M55" s="523"/>
      <c r="N55" s="523"/>
      <c r="O55" s="523"/>
      <c r="P55" s="523"/>
      <c r="Q55" s="473">
        <v>467860.00320000004</v>
      </c>
      <c r="R55" s="522"/>
    </row>
    <row r="56" spans="1:18" ht="14.45" hidden="1" customHeight="1" outlineLevel="2" x14ac:dyDescent="0.25">
      <c r="A56" s="522"/>
      <c r="B56" s="522">
        <v>1</v>
      </c>
      <c r="C56" s="522">
        <v>113</v>
      </c>
      <c r="D56" s="522" t="s">
        <v>1309</v>
      </c>
      <c r="E56" s="522">
        <v>113</v>
      </c>
      <c r="F56" s="522"/>
      <c r="G56" s="523">
        <v>415288.00079999998</v>
      </c>
      <c r="H56" s="523"/>
      <c r="I56" s="523"/>
      <c r="J56" s="523"/>
      <c r="K56" s="523"/>
      <c r="L56" s="523"/>
      <c r="M56" s="523"/>
      <c r="N56" s="523"/>
      <c r="O56" s="523"/>
      <c r="P56" s="523"/>
      <c r="Q56" s="473">
        <v>415288.00079999998</v>
      </c>
      <c r="R56" s="522"/>
    </row>
    <row r="57" spans="1:18" ht="14.45" hidden="1" customHeight="1" outlineLevel="2" x14ac:dyDescent="0.25">
      <c r="A57" s="522"/>
      <c r="B57" s="522">
        <v>1</v>
      </c>
      <c r="C57" s="522">
        <v>113</v>
      </c>
      <c r="D57" s="522" t="s">
        <v>1254</v>
      </c>
      <c r="E57" s="522">
        <v>113</v>
      </c>
      <c r="F57" s="522"/>
      <c r="G57" s="523">
        <v>246537.65999999997</v>
      </c>
      <c r="H57" s="523"/>
      <c r="I57" s="523"/>
      <c r="J57" s="523"/>
      <c r="K57" s="523"/>
      <c r="L57" s="523"/>
      <c r="M57" s="523"/>
      <c r="N57" s="523"/>
      <c r="O57" s="523"/>
      <c r="P57" s="523"/>
      <c r="Q57" s="473">
        <v>246537.65999999997</v>
      </c>
      <c r="R57" s="522"/>
    </row>
    <row r="58" spans="1:18" ht="14.45" hidden="1" customHeight="1" outlineLevel="2" x14ac:dyDescent="0.25">
      <c r="A58" s="522"/>
      <c r="B58" s="522">
        <v>1</v>
      </c>
      <c r="C58" s="522">
        <v>113</v>
      </c>
      <c r="D58" s="522" t="s">
        <v>1919</v>
      </c>
      <c r="E58" s="522">
        <v>113</v>
      </c>
      <c r="F58" s="522"/>
      <c r="G58" s="523">
        <v>108388.75200000001</v>
      </c>
      <c r="H58" s="523"/>
      <c r="I58" s="523"/>
      <c r="J58" s="523"/>
      <c r="K58" s="523"/>
      <c r="L58" s="523"/>
      <c r="M58" s="523"/>
      <c r="N58" s="523"/>
      <c r="O58" s="523"/>
      <c r="P58" s="523"/>
      <c r="Q58" s="473">
        <v>108388.75200000001</v>
      </c>
      <c r="R58" s="522"/>
    </row>
    <row r="59" spans="1:18" ht="14.45" hidden="1" customHeight="1" outlineLevel="2" x14ac:dyDescent="0.25">
      <c r="A59" s="522"/>
      <c r="B59" s="522">
        <v>1</v>
      </c>
      <c r="C59" s="522">
        <v>113</v>
      </c>
      <c r="D59" s="522" t="s">
        <v>1985</v>
      </c>
      <c r="E59" s="522">
        <v>113</v>
      </c>
      <c r="F59" s="522"/>
      <c r="G59" s="523">
        <v>769151</v>
      </c>
      <c r="H59" s="523"/>
      <c r="I59" s="523"/>
      <c r="J59" s="523"/>
      <c r="K59" s="523"/>
      <c r="L59" s="523"/>
      <c r="M59" s="523"/>
      <c r="N59" s="523"/>
      <c r="O59" s="523"/>
      <c r="P59" s="523"/>
      <c r="Q59" s="473">
        <v>769151</v>
      </c>
      <c r="R59" s="522"/>
    </row>
    <row r="60" spans="1:18" ht="14.45" hidden="1" customHeight="1" outlineLevel="2" x14ac:dyDescent="0.25">
      <c r="A60" s="522"/>
      <c r="B60" s="522">
        <v>1</v>
      </c>
      <c r="C60" s="522">
        <v>113</v>
      </c>
      <c r="D60" s="522" t="s">
        <v>1914</v>
      </c>
      <c r="E60" s="522">
        <v>113</v>
      </c>
      <c r="F60" s="522"/>
      <c r="G60" s="523">
        <v>121361</v>
      </c>
      <c r="H60" s="523"/>
      <c r="I60" s="523"/>
      <c r="J60" s="523"/>
      <c r="K60" s="523"/>
      <c r="L60" s="523"/>
      <c r="M60" s="523"/>
      <c r="N60" s="523"/>
      <c r="O60" s="523"/>
      <c r="P60" s="523"/>
      <c r="Q60" s="473">
        <v>121361</v>
      </c>
      <c r="R60" s="522"/>
    </row>
    <row r="61" spans="1:18" ht="14.45" customHeight="1" outlineLevel="1" collapsed="1" x14ac:dyDescent="0.25">
      <c r="A61" s="522"/>
      <c r="B61" s="522"/>
      <c r="C61" s="533" t="s">
        <v>1991</v>
      </c>
      <c r="D61" s="522"/>
      <c r="E61" s="522"/>
      <c r="F61" s="522"/>
      <c r="G61" s="523">
        <f t="shared" ref="G61:R61" si="1">SUBTOTAL(9,G9:G60)</f>
        <v>19624884.647439998</v>
      </c>
      <c r="H61" s="523">
        <f t="shared" si="1"/>
        <v>0</v>
      </c>
      <c r="I61" s="523">
        <f t="shared" si="1"/>
        <v>0</v>
      </c>
      <c r="J61" s="523">
        <f t="shared" si="1"/>
        <v>3651713.2644000007</v>
      </c>
      <c r="K61" s="523">
        <f t="shared" si="1"/>
        <v>0</v>
      </c>
      <c r="L61" s="523">
        <f t="shared" si="1"/>
        <v>0</v>
      </c>
      <c r="M61" s="523">
        <f t="shared" si="1"/>
        <v>0</v>
      </c>
      <c r="N61" s="523">
        <f t="shared" si="1"/>
        <v>0</v>
      </c>
      <c r="O61" s="523">
        <f t="shared" si="1"/>
        <v>0</v>
      </c>
      <c r="P61" s="523">
        <f t="shared" si="1"/>
        <v>0</v>
      </c>
      <c r="Q61" s="473">
        <f t="shared" si="1"/>
        <v>23276597.911839999</v>
      </c>
      <c r="R61" s="522">
        <f t="shared" si="1"/>
        <v>0</v>
      </c>
    </row>
    <row r="62" spans="1:18" ht="14.45" hidden="1" customHeight="1" outlineLevel="2" x14ac:dyDescent="0.25">
      <c r="A62" s="472">
        <v>302</v>
      </c>
      <c r="B62" s="472" t="s">
        <v>1665</v>
      </c>
      <c r="C62" s="472">
        <v>122</v>
      </c>
      <c r="D62" s="472" t="s">
        <v>1820</v>
      </c>
      <c r="E62" s="472">
        <v>122</v>
      </c>
      <c r="F62" s="472" t="s">
        <v>353</v>
      </c>
      <c r="G62" s="473"/>
      <c r="H62" s="472"/>
      <c r="I62" s="473">
        <v>0</v>
      </c>
      <c r="J62" s="473">
        <v>0</v>
      </c>
      <c r="K62" s="473">
        <v>0</v>
      </c>
      <c r="L62" s="473">
        <v>0</v>
      </c>
      <c r="M62" s="473">
        <v>0</v>
      </c>
      <c r="N62" s="473">
        <v>0</v>
      </c>
      <c r="O62" s="473">
        <v>0</v>
      </c>
      <c r="P62" s="473">
        <v>0</v>
      </c>
      <c r="Q62" s="473">
        <v>0</v>
      </c>
      <c r="R62" s="472"/>
    </row>
    <row r="63" spans="1:18" ht="14.45" hidden="1" customHeight="1" outlineLevel="2" x14ac:dyDescent="0.25">
      <c r="A63" s="472">
        <v>337</v>
      </c>
      <c r="B63" s="472" t="s">
        <v>1665</v>
      </c>
      <c r="C63" s="472">
        <v>122</v>
      </c>
      <c r="D63" s="472" t="s">
        <v>1821</v>
      </c>
      <c r="E63" s="472">
        <v>122</v>
      </c>
      <c r="F63" s="472" t="s">
        <v>353</v>
      </c>
      <c r="G63" s="473"/>
      <c r="H63" s="473">
        <v>0</v>
      </c>
      <c r="I63" s="473">
        <v>0</v>
      </c>
      <c r="J63" s="473">
        <v>0</v>
      </c>
      <c r="K63" s="473">
        <v>0</v>
      </c>
      <c r="L63" s="473">
        <v>0</v>
      </c>
      <c r="M63" s="473">
        <v>0</v>
      </c>
      <c r="N63" s="473">
        <v>0</v>
      </c>
      <c r="O63" s="473">
        <v>0</v>
      </c>
      <c r="P63" s="473">
        <v>0</v>
      </c>
      <c r="Q63" s="473">
        <v>0</v>
      </c>
      <c r="R63" s="472"/>
    </row>
    <row r="64" spans="1:18" ht="14.45" hidden="1" customHeight="1" outlineLevel="2" x14ac:dyDescent="0.25">
      <c r="A64" s="472">
        <v>382</v>
      </c>
      <c r="B64" s="472" t="s">
        <v>1665</v>
      </c>
      <c r="C64" s="472">
        <v>122</v>
      </c>
      <c r="D64" s="472" t="s">
        <v>1822</v>
      </c>
      <c r="E64" s="472">
        <v>122</v>
      </c>
      <c r="F64" s="472" t="s">
        <v>353</v>
      </c>
      <c r="G64" s="473"/>
      <c r="H64" s="472"/>
      <c r="I64" s="473">
        <v>0</v>
      </c>
      <c r="J64" s="473">
        <v>0</v>
      </c>
      <c r="K64" s="473">
        <v>0</v>
      </c>
      <c r="L64" s="473">
        <v>0</v>
      </c>
      <c r="M64" s="473">
        <v>0</v>
      </c>
      <c r="N64" s="473">
        <v>0</v>
      </c>
      <c r="O64" s="473">
        <v>0</v>
      </c>
      <c r="P64" s="473">
        <v>0</v>
      </c>
      <c r="Q64" s="473">
        <v>0</v>
      </c>
      <c r="R64" s="472"/>
    </row>
    <row r="65" spans="1:18" ht="14.45" hidden="1" customHeight="1" outlineLevel="2" x14ac:dyDescent="0.25">
      <c r="A65" s="472">
        <v>441</v>
      </c>
      <c r="B65" s="472" t="s">
        <v>1665</v>
      </c>
      <c r="C65" s="472">
        <v>122</v>
      </c>
      <c r="D65" s="472" t="s">
        <v>1824</v>
      </c>
      <c r="E65" s="472">
        <v>122</v>
      </c>
      <c r="F65" s="472" t="s">
        <v>353</v>
      </c>
      <c r="G65" s="473"/>
      <c r="H65" s="472"/>
      <c r="I65" s="473">
        <v>0</v>
      </c>
      <c r="J65" s="473">
        <v>0</v>
      </c>
      <c r="K65" s="473">
        <v>0</v>
      </c>
      <c r="L65" s="473">
        <v>0</v>
      </c>
      <c r="M65" s="473">
        <v>0</v>
      </c>
      <c r="N65" s="473">
        <v>0</v>
      </c>
      <c r="O65" s="473">
        <v>0</v>
      </c>
      <c r="P65" s="473">
        <v>0</v>
      </c>
      <c r="Q65" s="473">
        <v>0</v>
      </c>
      <c r="R65" s="472"/>
    </row>
    <row r="66" spans="1:18" ht="14.45" hidden="1" customHeight="1" outlineLevel="2" x14ac:dyDescent="0.25">
      <c r="A66" s="472">
        <v>469</v>
      </c>
      <c r="B66" s="472" t="s">
        <v>1665</v>
      </c>
      <c r="C66" s="472">
        <v>122</v>
      </c>
      <c r="D66" s="472" t="s">
        <v>1825</v>
      </c>
      <c r="E66" s="472">
        <v>122</v>
      </c>
      <c r="F66" s="472" t="s">
        <v>353</v>
      </c>
      <c r="G66" s="473"/>
      <c r="H66" s="472"/>
      <c r="I66" s="473">
        <v>0</v>
      </c>
      <c r="J66" s="473">
        <v>0</v>
      </c>
      <c r="K66" s="473">
        <v>0</v>
      </c>
      <c r="L66" s="473">
        <v>0</v>
      </c>
      <c r="M66" s="473">
        <v>0</v>
      </c>
      <c r="N66" s="473">
        <v>0</v>
      </c>
      <c r="O66" s="473">
        <v>0</v>
      </c>
      <c r="P66" s="473">
        <v>0</v>
      </c>
      <c r="Q66" s="473">
        <v>0</v>
      </c>
      <c r="R66" s="472"/>
    </row>
    <row r="67" spans="1:18" ht="14.45" hidden="1" customHeight="1" outlineLevel="2" x14ac:dyDescent="0.25">
      <c r="A67" s="472">
        <v>504</v>
      </c>
      <c r="B67" s="472" t="s">
        <v>1665</v>
      </c>
      <c r="C67" s="472">
        <v>122</v>
      </c>
      <c r="D67" s="472" t="s">
        <v>1826</v>
      </c>
      <c r="E67" s="472">
        <v>122</v>
      </c>
      <c r="F67" s="472" t="s">
        <v>353</v>
      </c>
      <c r="G67" s="473"/>
      <c r="H67" s="472"/>
      <c r="I67" s="473">
        <v>0</v>
      </c>
      <c r="J67" s="473">
        <v>0</v>
      </c>
      <c r="K67" s="473">
        <v>0</v>
      </c>
      <c r="L67" s="473">
        <v>0</v>
      </c>
      <c r="M67" s="473">
        <v>0</v>
      </c>
      <c r="N67" s="473">
        <v>0</v>
      </c>
      <c r="O67" s="473">
        <v>0</v>
      </c>
      <c r="P67" s="473">
        <v>0</v>
      </c>
      <c r="Q67" s="473">
        <v>0</v>
      </c>
      <c r="R67" s="472"/>
    </row>
    <row r="68" spans="1:18" ht="14.45" hidden="1" customHeight="1" outlineLevel="2" x14ac:dyDescent="0.25">
      <c r="A68" s="472">
        <v>606</v>
      </c>
      <c r="B68" s="472" t="s">
        <v>1665</v>
      </c>
      <c r="C68" s="472">
        <v>122</v>
      </c>
      <c r="D68" s="472" t="s">
        <v>1829</v>
      </c>
      <c r="E68" s="472">
        <v>122</v>
      </c>
      <c r="F68" s="472" t="s">
        <v>353</v>
      </c>
      <c r="G68" s="473"/>
      <c r="H68" s="472"/>
      <c r="I68" s="473">
        <v>0</v>
      </c>
      <c r="J68" s="473">
        <v>0</v>
      </c>
      <c r="K68" s="473">
        <v>0</v>
      </c>
      <c r="L68" s="473">
        <v>0</v>
      </c>
      <c r="M68" s="473">
        <v>0</v>
      </c>
      <c r="N68" s="473">
        <v>0</v>
      </c>
      <c r="O68" s="473">
        <v>0</v>
      </c>
      <c r="P68" s="473">
        <v>0</v>
      </c>
      <c r="Q68" s="473">
        <v>0</v>
      </c>
      <c r="R68" s="472"/>
    </row>
    <row r="69" spans="1:18" ht="14.45" hidden="1" customHeight="1" outlineLevel="2" x14ac:dyDescent="0.25">
      <c r="A69" s="472">
        <v>641</v>
      </c>
      <c r="B69" s="472" t="s">
        <v>1665</v>
      </c>
      <c r="C69" s="472">
        <v>122</v>
      </c>
      <c r="D69" s="472" t="s">
        <v>1252</v>
      </c>
      <c r="E69" s="472">
        <v>122</v>
      </c>
      <c r="F69" s="472" t="s">
        <v>353</v>
      </c>
      <c r="G69" s="473"/>
      <c r="H69" s="473">
        <v>0</v>
      </c>
      <c r="I69" s="473">
        <v>0</v>
      </c>
      <c r="J69" s="473">
        <v>0</v>
      </c>
      <c r="K69" s="473">
        <v>0</v>
      </c>
      <c r="L69" s="473">
        <v>0</v>
      </c>
      <c r="M69" s="473">
        <v>0</v>
      </c>
      <c r="N69" s="473">
        <v>0</v>
      </c>
      <c r="O69" s="473">
        <v>0</v>
      </c>
      <c r="P69" s="473">
        <v>0</v>
      </c>
      <c r="Q69" s="473">
        <v>0</v>
      </c>
      <c r="R69" s="472"/>
    </row>
    <row r="70" spans="1:18" ht="14.45" hidden="1" customHeight="1" outlineLevel="2" x14ac:dyDescent="0.25">
      <c r="A70" s="472">
        <v>679</v>
      </c>
      <c r="B70" s="472" t="s">
        <v>1665</v>
      </c>
      <c r="C70" s="472">
        <v>122</v>
      </c>
      <c r="D70" s="472" t="s">
        <v>1830</v>
      </c>
      <c r="E70" s="472">
        <v>122</v>
      </c>
      <c r="F70" s="472" t="s">
        <v>353</v>
      </c>
      <c r="G70" s="473"/>
      <c r="H70" s="473"/>
      <c r="I70" s="473">
        <v>0</v>
      </c>
      <c r="J70" s="473">
        <v>0</v>
      </c>
      <c r="K70" s="473">
        <v>0</v>
      </c>
      <c r="L70" s="473">
        <v>0</v>
      </c>
      <c r="M70" s="473">
        <v>0</v>
      </c>
      <c r="N70" s="473">
        <v>0</v>
      </c>
      <c r="O70" s="473">
        <v>0</v>
      </c>
      <c r="P70" s="473">
        <v>0</v>
      </c>
      <c r="Q70" s="473">
        <v>0</v>
      </c>
      <c r="R70" s="472"/>
    </row>
    <row r="71" spans="1:18" ht="14.45" hidden="1" customHeight="1" outlineLevel="2" x14ac:dyDescent="0.25">
      <c r="A71" s="472">
        <v>709</v>
      </c>
      <c r="B71" s="472" t="s">
        <v>1665</v>
      </c>
      <c r="C71" s="472">
        <v>122</v>
      </c>
      <c r="D71" s="472" t="s">
        <v>1831</v>
      </c>
      <c r="E71" s="472">
        <v>122</v>
      </c>
      <c r="F71" s="472" t="s">
        <v>353</v>
      </c>
      <c r="G71" s="473"/>
      <c r="H71" s="473"/>
      <c r="I71" s="473">
        <v>0</v>
      </c>
      <c r="J71" s="473">
        <v>0</v>
      </c>
      <c r="K71" s="473">
        <v>0</v>
      </c>
      <c r="L71" s="473">
        <v>0</v>
      </c>
      <c r="M71" s="473">
        <v>0</v>
      </c>
      <c r="N71" s="473">
        <v>0</v>
      </c>
      <c r="O71" s="473">
        <v>0</v>
      </c>
      <c r="P71" s="473">
        <v>0</v>
      </c>
      <c r="Q71" s="473">
        <v>0</v>
      </c>
      <c r="R71" s="472"/>
    </row>
    <row r="72" spans="1:18" ht="14.45" hidden="1" customHeight="1" outlineLevel="2" x14ac:dyDescent="0.25">
      <c r="A72" s="472">
        <v>1082</v>
      </c>
      <c r="B72" s="472" t="s">
        <v>1665</v>
      </c>
      <c r="C72" s="472">
        <v>122</v>
      </c>
      <c r="D72" s="472" t="s">
        <v>1789</v>
      </c>
      <c r="E72" s="472">
        <v>122</v>
      </c>
      <c r="F72" s="472" t="s">
        <v>353</v>
      </c>
      <c r="G72" s="473"/>
      <c r="H72" s="473"/>
      <c r="I72" s="473"/>
      <c r="J72" s="473"/>
      <c r="K72" s="473"/>
      <c r="L72" s="473"/>
      <c r="M72" s="473"/>
      <c r="N72" s="473"/>
      <c r="O72" s="473"/>
      <c r="P72" s="473"/>
      <c r="Q72" s="473">
        <v>0</v>
      </c>
      <c r="R72" s="472"/>
    </row>
    <row r="73" spans="1:18" ht="14.45" hidden="1" customHeight="1" outlineLevel="2" x14ac:dyDescent="0.25">
      <c r="A73" s="472">
        <v>1083</v>
      </c>
      <c r="B73" s="472" t="s">
        <v>1665</v>
      </c>
      <c r="C73" s="472">
        <v>122</v>
      </c>
      <c r="D73" s="472" t="s">
        <v>1909</v>
      </c>
      <c r="E73" s="472">
        <v>122</v>
      </c>
      <c r="F73" s="472" t="s">
        <v>353</v>
      </c>
      <c r="G73" s="473"/>
      <c r="H73" s="473"/>
      <c r="I73" s="473"/>
      <c r="J73" s="473"/>
      <c r="K73" s="473"/>
      <c r="L73" s="473"/>
      <c r="M73" s="473"/>
      <c r="N73" s="473"/>
      <c r="O73" s="473"/>
      <c r="P73" s="473"/>
      <c r="Q73" s="473">
        <v>0</v>
      </c>
      <c r="R73" s="472"/>
    </row>
    <row r="74" spans="1:18" ht="14.45" hidden="1" customHeight="1" outlineLevel="2" x14ac:dyDescent="0.25">
      <c r="A74" s="472">
        <v>1084</v>
      </c>
      <c r="B74" s="472" t="s">
        <v>1665</v>
      </c>
      <c r="C74" s="472">
        <v>122</v>
      </c>
      <c r="D74" s="472" t="s">
        <v>1808</v>
      </c>
      <c r="E74" s="472">
        <v>122</v>
      </c>
      <c r="F74" s="472" t="s">
        <v>353</v>
      </c>
      <c r="G74" s="473"/>
      <c r="H74" s="473"/>
      <c r="I74" s="473"/>
      <c r="J74" s="473"/>
      <c r="K74" s="473"/>
      <c r="L74" s="473"/>
      <c r="M74" s="473"/>
      <c r="N74" s="473"/>
      <c r="O74" s="473"/>
      <c r="P74" s="473"/>
      <c r="Q74" s="473">
        <v>0</v>
      </c>
      <c r="R74" s="472"/>
    </row>
    <row r="75" spans="1:18" ht="14.45" hidden="1" customHeight="1" outlineLevel="2" x14ac:dyDescent="0.25">
      <c r="A75" s="472">
        <v>1085</v>
      </c>
      <c r="B75" s="472" t="s">
        <v>1665</v>
      </c>
      <c r="C75" s="472">
        <v>122</v>
      </c>
      <c r="D75" s="472" t="s">
        <v>1802</v>
      </c>
      <c r="E75" s="472">
        <v>122</v>
      </c>
      <c r="F75" s="472" t="s">
        <v>353</v>
      </c>
      <c r="G75" s="473"/>
      <c r="H75" s="473"/>
      <c r="I75" s="473"/>
      <c r="J75" s="473"/>
      <c r="K75" s="473"/>
      <c r="L75" s="473"/>
      <c r="M75" s="473"/>
      <c r="N75" s="473"/>
      <c r="O75" s="473"/>
      <c r="P75" s="473"/>
      <c r="Q75" s="473">
        <v>0</v>
      </c>
      <c r="R75" s="472"/>
    </row>
    <row r="76" spans="1:18" ht="14.45" hidden="1" customHeight="1" outlineLevel="2" x14ac:dyDescent="0.25">
      <c r="A76" s="472">
        <v>1086</v>
      </c>
      <c r="B76" s="472" t="s">
        <v>1665</v>
      </c>
      <c r="C76" s="472">
        <v>122</v>
      </c>
      <c r="D76" s="472" t="s">
        <v>1910</v>
      </c>
      <c r="E76" s="472">
        <v>122</v>
      </c>
      <c r="F76" s="472" t="s">
        <v>353</v>
      </c>
      <c r="G76" s="473"/>
      <c r="H76" s="473"/>
      <c r="I76" s="473"/>
      <c r="J76" s="473"/>
      <c r="K76" s="473"/>
      <c r="L76" s="473"/>
      <c r="M76" s="473"/>
      <c r="N76" s="473"/>
      <c r="O76" s="473"/>
      <c r="P76" s="473"/>
      <c r="Q76" s="473">
        <v>0</v>
      </c>
      <c r="R76" s="472"/>
    </row>
    <row r="77" spans="1:18" ht="14.45" hidden="1" customHeight="1" outlineLevel="2" x14ac:dyDescent="0.25">
      <c r="A77" s="472">
        <v>1087</v>
      </c>
      <c r="B77" s="472" t="s">
        <v>1665</v>
      </c>
      <c r="C77" s="472">
        <v>122</v>
      </c>
      <c r="D77" s="472" t="s">
        <v>1793</v>
      </c>
      <c r="E77" s="472">
        <v>122</v>
      </c>
      <c r="F77" s="472" t="s">
        <v>353</v>
      </c>
      <c r="G77" s="473"/>
      <c r="H77" s="473"/>
      <c r="I77" s="473"/>
      <c r="J77" s="473"/>
      <c r="K77" s="473"/>
      <c r="L77" s="473"/>
      <c r="M77" s="473"/>
      <c r="N77" s="473"/>
      <c r="O77" s="473"/>
      <c r="P77" s="473"/>
      <c r="Q77" s="473">
        <v>0</v>
      </c>
      <c r="R77" s="472"/>
    </row>
    <row r="78" spans="1:18" ht="14.45" hidden="1" customHeight="1" outlineLevel="2" x14ac:dyDescent="0.25">
      <c r="A78" s="472">
        <v>1088</v>
      </c>
      <c r="B78" s="472" t="s">
        <v>1665</v>
      </c>
      <c r="C78" s="472">
        <v>122</v>
      </c>
      <c r="D78" s="472" t="s">
        <v>1804</v>
      </c>
      <c r="E78" s="472">
        <v>122</v>
      </c>
      <c r="F78" s="472" t="s">
        <v>353</v>
      </c>
      <c r="G78" s="473"/>
      <c r="H78" s="473"/>
      <c r="I78" s="473"/>
      <c r="J78" s="473"/>
      <c r="K78" s="473"/>
      <c r="L78" s="473"/>
      <c r="M78" s="473"/>
      <c r="N78" s="473"/>
      <c r="O78" s="473"/>
      <c r="P78" s="473"/>
      <c r="Q78" s="473">
        <v>0</v>
      </c>
      <c r="R78" s="472"/>
    </row>
    <row r="79" spans="1:18" ht="14.45" hidden="1" customHeight="1" outlineLevel="2" x14ac:dyDescent="0.25">
      <c r="A79" s="472">
        <v>1089</v>
      </c>
      <c r="B79" s="472" t="s">
        <v>1665</v>
      </c>
      <c r="C79" s="472">
        <v>122</v>
      </c>
      <c r="D79" s="472" t="s">
        <v>1803</v>
      </c>
      <c r="E79" s="472">
        <v>122</v>
      </c>
      <c r="F79" s="472" t="s">
        <v>353</v>
      </c>
      <c r="G79" s="473"/>
      <c r="H79" s="473"/>
      <c r="I79" s="473"/>
      <c r="J79" s="473"/>
      <c r="K79" s="473"/>
      <c r="L79" s="473"/>
      <c r="M79" s="473"/>
      <c r="N79" s="473"/>
      <c r="O79" s="473"/>
      <c r="P79" s="473"/>
      <c r="Q79" s="473">
        <v>0</v>
      </c>
      <c r="R79" s="472"/>
    </row>
    <row r="80" spans="1:18" ht="14.45" hidden="1" customHeight="1" outlineLevel="2" x14ac:dyDescent="0.25">
      <c r="A80" s="472">
        <v>1090</v>
      </c>
      <c r="B80" s="472" t="s">
        <v>1665</v>
      </c>
      <c r="C80" s="472">
        <v>122</v>
      </c>
      <c r="D80" s="472" t="s">
        <v>1911</v>
      </c>
      <c r="E80" s="472">
        <v>122</v>
      </c>
      <c r="F80" s="472" t="s">
        <v>353</v>
      </c>
      <c r="G80" s="473"/>
      <c r="H80" s="473"/>
      <c r="I80" s="473"/>
      <c r="J80" s="473"/>
      <c r="K80" s="473"/>
      <c r="L80" s="473"/>
      <c r="M80" s="473"/>
      <c r="N80" s="473"/>
      <c r="O80" s="473"/>
      <c r="P80" s="473"/>
      <c r="Q80" s="473">
        <v>0</v>
      </c>
      <c r="R80" s="472"/>
    </row>
    <row r="81" spans="1:18" ht="14.45" hidden="1" customHeight="1" outlineLevel="2" x14ac:dyDescent="0.25">
      <c r="A81" s="472">
        <v>1091</v>
      </c>
      <c r="B81" s="472" t="s">
        <v>1665</v>
      </c>
      <c r="C81" s="472">
        <v>122</v>
      </c>
      <c r="D81" s="472" t="s">
        <v>1912</v>
      </c>
      <c r="E81" s="472">
        <v>122</v>
      </c>
      <c r="F81" s="472" t="s">
        <v>353</v>
      </c>
      <c r="G81" s="473"/>
      <c r="H81" s="473"/>
      <c r="I81" s="473"/>
      <c r="J81" s="473"/>
      <c r="K81" s="473"/>
      <c r="L81" s="473"/>
      <c r="M81" s="473"/>
      <c r="N81" s="473"/>
      <c r="O81" s="473"/>
      <c r="P81" s="473"/>
      <c r="Q81" s="473">
        <v>0</v>
      </c>
      <c r="R81" s="472"/>
    </row>
    <row r="82" spans="1:18" ht="14.45" hidden="1" customHeight="1" outlineLevel="2" x14ac:dyDescent="0.25">
      <c r="A82" s="472">
        <v>1092</v>
      </c>
      <c r="B82" s="472" t="s">
        <v>1665</v>
      </c>
      <c r="C82" s="472">
        <v>122</v>
      </c>
      <c r="D82" s="472" t="s">
        <v>1913</v>
      </c>
      <c r="E82" s="472">
        <v>122</v>
      </c>
      <c r="F82" s="472" t="s">
        <v>353</v>
      </c>
      <c r="G82" s="473"/>
      <c r="H82" s="473"/>
      <c r="I82" s="473"/>
      <c r="J82" s="473"/>
      <c r="K82" s="473"/>
      <c r="L82" s="473"/>
      <c r="M82" s="473"/>
      <c r="N82" s="473"/>
      <c r="O82" s="473"/>
      <c r="P82" s="473"/>
      <c r="Q82" s="473">
        <v>0</v>
      </c>
      <c r="R82" s="472"/>
    </row>
    <row r="83" spans="1:18" ht="14.45" hidden="1" customHeight="1" outlineLevel="2" x14ac:dyDescent="0.25">
      <c r="A83" s="472">
        <v>1093</v>
      </c>
      <c r="B83" s="472" t="s">
        <v>1665</v>
      </c>
      <c r="C83" s="472">
        <v>122</v>
      </c>
      <c r="D83" s="472" t="s">
        <v>1914</v>
      </c>
      <c r="E83" s="472">
        <v>122</v>
      </c>
      <c r="F83" s="472" t="s">
        <v>353</v>
      </c>
      <c r="G83" s="473"/>
      <c r="H83" s="473"/>
      <c r="I83" s="473"/>
      <c r="J83" s="473"/>
      <c r="K83" s="473"/>
      <c r="L83" s="473"/>
      <c r="M83" s="473"/>
      <c r="N83" s="473"/>
      <c r="O83" s="473"/>
      <c r="P83" s="473"/>
      <c r="Q83" s="473">
        <v>0</v>
      </c>
      <c r="R83" s="472"/>
    </row>
    <row r="84" spans="1:18" ht="14.45" hidden="1" customHeight="1" outlineLevel="2" x14ac:dyDescent="0.25">
      <c r="A84" s="472">
        <v>1094</v>
      </c>
      <c r="B84" s="472" t="s">
        <v>1665</v>
      </c>
      <c r="C84" s="472">
        <v>122</v>
      </c>
      <c r="D84" s="472" t="s">
        <v>1796</v>
      </c>
      <c r="E84" s="472">
        <v>122</v>
      </c>
      <c r="F84" s="472" t="s">
        <v>353</v>
      </c>
      <c r="G84" s="473"/>
      <c r="H84" s="473"/>
      <c r="I84" s="473"/>
      <c r="J84" s="473"/>
      <c r="K84" s="473"/>
      <c r="L84" s="473"/>
      <c r="M84" s="473"/>
      <c r="N84" s="473"/>
      <c r="O84" s="473"/>
      <c r="P84" s="473"/>
      <c r="Q84" s="473">
        <v>0</v>
      </c>
      <c r="R84" s="472"/>
    </row>
    <row r="85" spans="1:18" ht="14.45" hidden="1" customHeight="1" outlineLevel="2" x14ac:dyDescent="0.25">
      <c r="A85" s="472">
        <v>1095</v>
      </c>
      <c r="B85" s="472" t="s">
        <v>1665</v>
      </c>
      <c r="C85" s="472">
        <v>122</v>
      </c>
      <c r="D85" s="472" t="s">
        <v>1794</v>
      </c>
      <c r="E85" s="472">
        <v>122</v>
      </c>
      <c r="F85" s="472" t="s">
        <v>353</v>
      </c>
      <c r="G85" s="473"/>
      <c r="H85" s="473"/>
      <c r="I85" s="473"/>
      <c r="J85" s="473"/>
      <c r="K85" s="473"/>
      <c r="L85" s="473"/>
      <c r="M85" s="473"/>
      <c r="N85" s="473"/>
      <c r="O85" s="473"/>
      <c r="P85" s="473"/>
      <c r="Q85" s="473">
        <v>0</v>
      </c>
      <c r="R85" s="472"/>
    </row>
    <row r="86" spans="1:18" ht="14.45" hidden="1" customHeight="1" outlineLevel="2" x14ac:dyDescent="0.25">
      <c r="A86" s="472">
        <v>1096</v>
      </c>
      <c r="B86" s="472" t="s">
        <v>1665</v>
      </c>
      <c r="C86" s="472">
        <v>122</v>
      </c>
      <c r="D86" s="472" t="s">
        <v>1805</v>
      </c>
      <c r="E86" s="472">
        <v>122</v>
      </c>
      <c r="F86" s="472" t="s">
        <v>353</v>
      </c>
      <c r="G86" s="473"/>
      <c r="H86" s="473"/>
      <c r="I86" s="473"/>
      <c r="J86" s="473"/>
      <c r="K86" s="473"/>
      <c r="L86" s="473"/>
      <c r="M86" s="473"/>
      <c r="N86" s="473"/>
      <c r="O86" s="473"/>
      <c r="P86" s="473"/>
      <c r="Q86" s="473">
        <v>0</v>
      </c>
      <c r="R86" s="472"/>
    </row>
    <row r="87" spans="1:18" ht="14.45" hidden="1" customHeight="1" outlineLevel="2" x14ac:dyDescent="0.25">
      <c r="A87" s="472">
        <v>1097</v>
      </c>
      <c r="B87" s="472" t="s">
        <v>1665</v>
      </c>
      <c r="C87" s="472">
        <v>122</v>
      </c>
      <c r="D87" s="472" t="s">
        <v>1309</v>
      </c>
      <c r="E87" s="472">
        <v>122</v>
      </c>
      <c r="F87" s="472" t="s">
        <v>353</v>
      </c>
      <c r="G87" s="473"/>
      <c r="H87" s="473"/>
      <c r="I87" s="473"/>
      <c r="J87" s="473"/>
      <c r="K87" s="473"/>
      <c r="L87" s="473"/>
      <c r="M87" s="473"/>
      <c r="N87" s="473"/>
      <c r="O87" s="473"/>
      <c r="P87" s="473"/>
      <c r="Q87" s="473">
        <v>0</v>
      </c>
      <c r="R87" s="472"/>
    </row>
    <row r="88" spans="1:18" ht="14.45" hidden="1" customHeight="1" outlineLevel="2" x14ac:dyDescent="0.25">
      <c r="A88" s="489">
        <v>1210</v>
      </c>
      <c r="B88" s="472" t="s">
        <v>1665</v>
      </c>
      <c r="C88" s="472">
        <v>122</v>
      </c>
      <c r="D88" s="472" t="s">
        <v>1912</v>
      </c>
      <c r="E88" s="472">
        <v>122</v>
      </c>
      <c r="F88" s="472" t="s">
        <v>353</v>
      </c>
      <c r="G88" s="473"/>
      <c r="H88" s="473"/>
      <c r="I88" s="473"/>
      <c r="J88" s="473"/>
      <c r="K88" s="473"/>
      <c r="L88" s="473"/>
      <c r="M88" s="473"/>
      <c r="N88" s="473"/>
      <c r="O88" s="473"/>
      <c r="P88" s="473"/>
      <c r="Q88" s="473">
        <v>0</v>
      </c>
      <c r="R88" s="472"/>
    </row>
    <row r="89" spans="1:18" ht="14.45" hidden="1" customHeight="1" outlineLevel="2" x14ac:dyDescent="0.25">
      <c r="A89" s="522"/>
      <c r="B89" s="522">
        <v>1</v>
      </c>
      <c r="C89" s="522">
        <v>122</v>
      </c>
      <c r="D89" s="522" t="s">
        <v>1789</v>
      </c>
      <c r="E89" s="522">
        <v>122</v>
      </c>
      <c r="F89" s="522"/>
      <c r="G89" s="523">
        <v>214891.92720000001</v>
      </c>
      <c r="H89" s="523"/>
      <c r="I89" s="523"/>
      <c r="J89" s="523"/>
      <c r="K89" s="523"/>
      <c r="L89" s="523"/>
      <c r="M89" s="523"/>
      <c r="N89" s="523"/>
      <c r="O89" s="523"/>
      <c r="P89" s="523"/>
      <c r="Q89" s="473">
        <v>214891.92720000001</v>
      </c>
      <c r="R89" s="522"/>
    </row>
    <row r="90" spans="1:18" ht="14.45" hidden="1" customHeight="1" outlineLevel="2" x14ac:dyDescent="0.25">
      <c r="A90" s="522"/>
      <c r="B90" s="522">
        <v>1</v>
      </c>
      <c r="C90" s="522">
        <v>122</v>
      </c>
      <c r="D90" s="522" t="s">
        <v>1909</v>
      </c>
      <c r="E90" s="522">
        <v>122</v>
      </c>
      <c r="F90" s="522"/>
      <c r="G90" s="523">
        <v>299034</v>
      </c>
      <c r="H90" s="523"/>
      <c r="I90" s="523"/>
      <c r="J90" s="523"/>
      <c r="K90" s="523"/>
      <c r="L90" s="523"/>
      <c r="M90" s="523"/>
      <c r="N90" s="523"/>
      <c r="O90" s="523"/>
      <c r="P90" s="523"/>
      <c r="Q90" s="473">
        <v>299034</v>
      </c>
      <c r="R90" s="522"/>
    </row>
    <row r="91" spans="1:18" ht="14.45" hidden="1" customHeight="1" outlineLevel="2" x14ac:dyDescent="0.25">
      <c r="A91" s="522"/>
      <c r="B91" s="522">
        <v>1</v>
      </c>
      <c r="C91" s="522">
        <v>122</v>
      </c>
      <c r="D91" s="522" t="s">
        <v>1808</v>
      </c>
      <c r="E91" s="522">
        <v>122</v>
      </c>
      <c r="F91" s="522"/>
      <c r="G91" s="523">
        <v>151536.50400000002</v>
      </c>
      <c r="H91" s="523"/>
      <c r="I91" s="523"/>
      <c r="J91" s="523"/>
      <c r="K91" s="523"/>
      <c r="L91" s="523"/>
      <c r="M91" s="523"/>
      <c r="N91" s="523"/>
      <c r="O91" s="523"/>
      <c r="P91" s="523"/>
      <c r="Q91" s="473">
        <v>151536.50400000002</v>
      </c>
      <c r="R91" s="522"/>
    </row>
    <row r="92" spans="1:18" ht="14.45" hidden="1" customHeight="1" outlineLevel="2" x14ac:dyDescent="0.25">
      <c r="A92" s="522"/>
      <c r="B92" s="522">
        <v>1</v>
      </c>
      <c r="C92" s="522">
        <v>122</v>
      </c>
      <c r="D92" s="522" t="s">
        <v>1802</v>
      </c>
      <c r="E92" s="522">
        <v>122</v>
      </c>
      <c r="F92" s="522"/>
      <c r="G92" s="523">
        <v>173340</v>
      </c>
      <c r="H92" s="523"/>
      <c r="I92" s="523"/>
      <c r="J92" s="523"/>
      <c r="K92" s="523"/>
      <c r="L92" s="523"/>
      <c r="M92" s="523"/>
      <c r="N92" s="523"/>
      <c r="O92" s="523"/>
      <c r="P92" s="523"/>
      <c r="Q92" s="473">
        <v>173340</v>
      </c>
      <c r="R92" s="522"/>
    </row>
    <row r="93" spans="1:18" ht="14.45" hidden="1" customHeight="1" outlineLevel="2" x14ac:dyDescent="0.25">
      <c r="A93" s="522"/>
      <c r="B93" s="522">
        <v>1</v>
      </c>
      <c r="C93" s="522">
        <v>122</v>
      </c>
      <c r="D93" s="522" t="s">
        <v>1793</v>
      </c>
      <c r="E93" s="522">
        <v>122</v>
      </c>
      <c r="F93" s="522"/>
      <c r="G93" s="523">
        <v>314667.20160000003</v>
      </c>
      <c r="H93" s="523"/>
      <c r="I93" s="523"/>
      <c r="J93" s="523"/>
      <c r="K93" s="523"/>
      <c r="L93" s="523"/>
      <c r="M93" s="523"/>
      <c r="N93" s="523"/>
      <c r="O93" s="523"/>
      <c r="P93" s="523"/>
      <c r="Q93" s="473">
        <v>314667.20160000003</v>
      </c>
      <c r="R93" s="522"/>
    </row>
    <row r="94" spans="1:18" ht="14.45" hidden="1" customHeight="1" outlineLevel="2" x14ac:dyDescent="0.25">
      <c r="A94" s="522"/>
      <c r="B94" s="522">
        <v>1</v>
      </c>
      <c r="C94" s="522">
        <v>122</v>
      </c>
      <c r="D94" s="522" t="s">
        <v>1804</v>
      </c>
      <c r="E94" s="522">
        <v>122</v>
      </c>
      <c r="F94" s="522"/>
      <c r="G94" s="523">
        <v>28566</v>
      </c>
      <c r="H94" s="523"/>
      <c r="I94" s="523"/>
      <c r="J94" s="523"/>
      <c r="K94" s="523"/>
      <c r="L94" s="523"/>
      <c r="M94" s="523"/>
      <c r="N94" s="523"/>
      <c r="O94" s="523"/>
      <c r="P94" s="523"/>
      <c r="Q94" s="473">
        <v>28566</v>
      </c>
      <c r="R94" s="522"/>
    </row>
    <row r="95" spans="1:18" ht="14.45" hidden="1" customHeight="1" outlineLevel="2" x14ac:dyDescent="0.25">
      <c r="A95" s="522"/>
      <c r="B95" s="522">
        <v>1</v>
      </c>
      <c r="C95" s="522">
        <v>122</v>
      </c>
      <c r="D95" s="522" t="s">
        <v>1803</v>
      </c>
      <c r="E95" s="522">
        <v>122</v>
      </c>
      <c r="F95" s="522"/>
      <c r="G95" s="523">
        <v>100254.444</v>
      </c>
      <c r="H95" s="523"/>
      <c r="I95" s="523"/>
      <c r="J95" s="523"/>
      <c r="K95" s="523"/>
      <c r="L95" s="523"/>
      <c r="M95" s="523"/>
      <c r="N95" s="523"/>
      <c r="O95" s="523"/>
      <c r="P95" s="523"/>
      <c r="Q95" s="473">
        <v>100254.444</v>
      </c>
      <c r="R95" s="522"/>
    </row>
    <row r="96" spans="1:18" ht="14.45" hidden="1" customHeight="1" outlineLevel="2" x14ac:dyDescent="0.25">
      <c r="A96" s="522"/>
      <c r="B96" s="522">
        <v>1</v>
      </c>
      <c r="C96" s="522">
        <v>122</v>
      </c>
      <c r="D96" s="522" t="s">
        <v>1911</v>
      </c>
      <c r="E96" s="522">
        <v>122</v>
      </c>
      <c r="F96" s="522"/>
      <c r="G96" s="523">
        <v>238395.8676</v>
      </c>
      <c r="H96" s="523"/>
      <c r="I96" s="523"/>
      <c r="J96" s="523"/>
      <c r="K96" s="523"/>
      <c r="L96" s="523"/>
      <c r="M96" s="523"/>
      <c r="N96" s="523"/>
      <c r="O96" s="523"/>
      <c r="P96" s="523"/>
      <c r="Q96" s="473">
        <v>238395.8676</v>
      </c>
      <c r="R96" s="522"/>
    </row>
    <row r="97" spans="1:18" ht="14.45" hidden="1" customHeight="1" outlineLevel="2" x14ac:dyDescent="0.25">
      <c r="A97" s="522"/>
      <c r="B97" s="522">
        <v>1</v>
      </c>
      <c r="C97" s="522">
        <v>122</v>
      </c>
      <c r="D97" s="522" t="s">
        <v>1912</v>
      </c>
      <c r="E97" s="522">
        <v>122</v>
      </c>
      <c r="F97" s="522"/>
      <c r="G97" s="520">
        <v>216320.54</v>
      </c>
      <c r="H97" s="523"/>
      <c r="I97" s="523"/>
      <c r="J97" s="523"/>
      <c r="K97" s="523"/>
      <c r="L97" s="523"/>
      <c r="M97" s="523"/>
      <c r="N97" s="523"/>
      <c r="O97" s="523"/>
      <c r="P97" s="523"/>
      <c r="Q97" s="473">
        <v>216320.54</v>
      </c>
      <c r="R97" s="522"/>
    </row>
    <row r="98" spans="1:18" ht="14.45" hidden="1" customHeight="1" outlineLevel="2" x14ac:dyDescent="0.25">
      <c r="A98" s="522"/>
      <c r="B98" s="522">
        <v>1</v>
      </c>
      <c r="C98" s="522">
        <v>122</v>
      </c>
      <c r="D98" s="522" t="s">
        <v>1913</v>
      </c>
      <c r="E98" s="522">
        <v>122</v>
      </c>
      <c r="F98" s="522"/>
      <c r="G98" s="523">
        <v>186379.46400000001</v>
      </c>
      <c r="H98" s="523"/>
      <c r="I98" s="523"/>
      <c r="J98" s="523"/>
      <c r="K98" s="523"/>
      <c r="L98" s="523"/>
      <c r="M98" s="523"/>
      <c r="N98" s="523"/>
      <c r="O98" s="523"/>
      <c r="P98" s="523"/>
      <c r="Q98" s="473">
        <v>186379.46400000001</v>
      </c>
      <c r="R98" s="522"/>
    </row>
    <row r="99" spans="1:18" ht="14.45" hidden="1" customHeight="1" outlineLevel="2" x14ac:dyDescent="0.25">
      <c r="A99" s="522"/>
      <c r="B99" s="522">
        <v>1</v>
      </c>
      <c r="C99" s="522">
        <v>122</v>
      </c>
      <c r="D99" s="522" t="s">
        <v>1914</v>
      </c>
      <c r="E99" s="522">
        <v>122</v>
      </c>
      <c r="F99" s="522"/>
      <c r="G99" s="523">
        <v>109422.45000000001</v>
      </c>
      <c r="H99" s="523"/>
      <c r="I99" s="523"/>
      <c r="J99" s="523"/>
      <c r="K99" s="523"/>
      <c r="L99" s="523"/>
      <c r="M99" s="523"/>
      <c r="N99" s="523"/>
      <c r="O99" s="523"/>
      <c r="P99" s="523"/>
      <c r="Q99" s="473">
        <v>109422.45000000001</v>
      </c>
      <c r="R99" s="522"/>
    </row>
    <row r="100" spans="1:18" ht="14.45" hidden="1" customHeight="1" outlineLevel="2" x14ac:dyDescent="0.25">
      <c r="A100" s="522"/>
      <c r="B100" s="522">
        <v>1</v>
      </c>
      <c r="C100" s="522">
        <v>122</v>
      </c>
      <c r="D100" s="522" t="s">
        <v>1796</v>
      </c>
      <c r="E100" s="522">
        <v>122</v>
      </c>
      <c r="F100" s="522"/>
      <c r="G100" s="523">
        <v>109422.45000000001</v>
      </c>
      <c r="H100" s="523"/>
      <c r="I100" s="523"/>
      <c r="J100" s="523"/>
      <c r="K100" s="523"/>
      <c r="L100" s="523"/>
      <c r="M100" s="523"/>
      <c r="N100" s="523"/>
      <c r="O100" s="523"/>
      <c r="P100" s="523"/>
      <c r="Q100" s="473">
        <v>109422.45000000001</v>
      </c>
      <c r="R100" s="522"/>
    </row>
    <row r="101" spans="1:18" ht="14.45" hidden="1" customHeight="1" outlineLevel="2" x14ac:dyDescent="0.25">
      <c r="A101" s="522"/>
      <c r="B101" s="522">
        <v>1</v>
      </c>
      <c r="C101" s="522">
        <v>122</v>
      </c>
      <c r="D101" s="522" t="s">
        <v>1794</v>
      </c>
      <c r="E101" s="522">
        <v>122</v>
      </c>
      <c r="F101" s="522"/>
      <c r="G101" s="523">
        <v>71676.024000000005</v>
      </c>
      <c r="H101" s="523"/>
      <c r="I101" s="523"/>
      <c r="J101" s="523"/>
      <c r="K101" s="523"/>
      <c r="L101" s="523"/>
      <c r="M101" s="523"/>
      <c r="N101" s="523"/>
      <c r="O101" s="523"/>
      <c r="P101" s="523"/>
      <c r="Q101" s="473">
        <v>71676.024000000005</v>
      </c>
      <c r="R101" s="522"/>
    </row>
    <row r="102" spans="1:18" ht="14.45" hidden="1" customHeight="1" outlineLevel="2" x14ac:dyDescent="0.25">
      <c r="A102" s="522"/>
      <c r="B102" s="522">
        <v>1</v>
      </c>
      <c r="C102" s="522">
        <v>122</v>
      </c>
      <c r="D102" s="522" t="s">
        <v>1805</v>
      </c>
      <c r="E102" s="522">
        <v>122</v>
      </c>
      <c r="F102" s="522"/>
      <c r="G102" s="523">
        <v>321202.20959999994</v>
      </c>
      <c r="H102" s="523"/>
      <c r="I102" s="523"/>
      <c r="J102" s="523"/>
      <c r="K102" s="523"/>
      <c r="L102" s="523"/>
      <c r="M102" s="523"/>
      <c r="N102" s="523"/>
      <c r="O102" s="523"/>
      <c r="P102" s="523"/>
      <c r="Q102" s="473">
        <v>321202.20959999994</v>
      </c>
      <c r="R102" s="522"/>
    </row>
    <row r="103" spans="1:18" ht="14.45" hidden="1" customHeight="1" outlineLevel="2" x14ac:dyDescent="0.25">
      <c r="A103" s="522"/>
      <c r="B103" s="522">
        <v>1</v>
      </c>
      <c r="C103" s="522">
        <v>122</v>
      </c>
      <c r="D103" s="522" t="s">
        <v>1309</v>
      </c>
      <c r="E103" s="522">
        <v>122</v>
      </c>
      <c r="F103" s="522"/>
      <c r="G103" s="523">
        <v>178849.902</v>
      </c>
      <c r="H103" s="523"/>
      <c r="I103" s="523"/>
      <c r="J103" s="523"/>
      <c r="K103" s="523"/>
      <c r="L103" s="523"/>
      <c r="M103" s="523"/>
      <c r="N103" s="523"/>
      <c r="O103" s="523"/>
      <c r="P103" s="523"/>
      <c r="Q103" s="473">
        <v>178849.902</v>
      </c>
      <c r="R103" s="522"/>
    </row>
    <row r="104" spans="1:18" ht="14.45" customHeight="1" outlineLevel="1" collapsed="1" x14ac:dyDescent="0.25">
      <c r="A104" s="522"/>
      <c r="B104" s="522"/>
      <c r="C104" s="533" t="s">
        <v>1992</v>
      </c>
      <c r="D104" s="522"/>
      <c r="E104" s="522"/>
      <c r="F104" s="522"/>
      <c r="G104" s="523">
        <f t="shared" ref="G104:R104" si="2">SUBTOTAL(9,G62:G103)</f>
        <v>2713958.9840000002</v>
      </c>
      <c r="H104" s="523">
        <f t="shared" si="2"/>
        <v>0</v>
      </c>
      <c r="I104" s="523">
        <f t="shared" si="2"/>
        <v>0</v>
      </c>
      <c r="J104" s="523">
        <f t="shared" si="2"/>
        <v>0</v>
      </c>
      <c r="K104" s="523">
        <f t="shared" si="2"/>
        <v>0</v>
      </c>
      <c r="L104" s="523">
        <f t="shared" si="2"/>
        <v>0</v>
      </c>
      <c r="M104" s="523">
        <f t="shared" si="2"/>
        <v>0</v>
      </c>
      <c r="N104" s="523">
        <f t="shared" si="2"/>
        <v>0</v>
      </c>
      <c r="O104" s="523">
        <f t="shared" si="2"/>
        <v>0</v>
      </c>
      <c r="P104" s="523">
        <f t="shared" si="2"/>
        <v>0</v>
      </c>
      <c r="Q104" s="473">
        <f t="shared" si="2"/>
        <v>2713958.9840000002</v>
      </c>
      <c r="R104" s="522">
        <f t="shared" si="2"/>
        <v>0</v>
      </c>
    </row>
    <row r="105" spans="1:18" ht="14.45" hidden="1" customHeight="1" outlineLevel="2" x14ac:dyDescent="0.25">
      <c r="A105" s="472">
        <v>115</v>
      </c>
      <c r="B105" s="472" t="s">
        <v>1665</v>
      </c>
      <c r="C105" s="472">
        <v>132</v>
      </c>
      <c r="D105" s="472" t="s">
        <v>1815</v>
      </c>
      <c r="E105" s="472">
        <v>132</v>
      </c>
      <c r="F105" s="472" t="s">
        <v>358</v>
      </c>
      <c r="G105" s="473"/>
      <c r="H105" s="473"/>
      <c r="I105" s="473"/>
      <c r="J105" s="473"/>
      <c r="K105" s="473"/>
      <c r="L105" s="473"/>
      <c r="M105" s="473"/>
      <c r="N105" s="473"/>
      <c r="O105" s="473"/>
      <c r="P105" s="473"/>
      <c r="Q105" s="473">
        <v>0</v>
      </c>
      <c r="R105" s="472"/>
    </row>
    <row r="106" spans="1:18" ht="14.45" hidden="1" customHeight="1" outlineLevel="2" x14ac:dyDescent="0.25">
      <c r="A106" s="472">
        <v>144</v>
      </c>
      <c r="B106" s="472" t="s">
        <v>1665</v>
      </c>
      <c r="C106" s="472">
        <v>132</v>
      </c>
      <c r="D106" s="472" t="s">
        <v>1816</v>
      </c>
      <c r="E106" s="472">
        <v>132</v>
      </c>
      <c r="F106" s="472" t="s">
        <v>358</v>
      </c>
      <c r="G106" s="473"/>
      <c r="H106" s="473"/>
      <c r="I106" s="473"/>
      <c r="J106" s="473"/>
      <c r="K106" s="473"/>
      <c r="L106" s="473"/>
      <c r="M106" s="473"/>
      <c r="N106" s="473"/>
      <c r="O106" s="473"/>
      <c r="P106" s="473"/>
      <c r="Q106" s="473">
        <v>0</v>
      </c>
      <c r="R106" s="472"/>
    </row>
    <row r="107" spans="1:18" ht="14.45" hidden="1" customHeight="1" outlineLevel="2" x14ac:dyDescent="0.25">
      <c r="A107" s="472">
        <v>766</v>
      </c>
      <c r="B107" s="472" t="s">
        <v>1665</v>
      </c>
      <c r="C107" s="472">
        <v>132</v>
      </c>
      <c r="D107" s="472" t="s">
        <v>1834</v>
      </c>
      <c r="E107" s="472">
        <v>132</v>
      </c>
      <c r="F107" s="472" t="s">
        <v>358</v>
      </c>
      <c r="G107" s="473"/>
      <c r="H107" s="473"/>
      <c r="I107" s="473"/>
      <c r="J107" s="473"/>
      <c r="K107" s="473"/>
      <c r="L107" s="473"/>
      <c r="M107" s="473"/>
      <c r="N107" s="473"/>
      <c r="O107" s="473"/>
      <c r="P107" s="473"/>
      <c r="Q107" s="473">
        <v>0</v>
      </c>
      <c r="R107" s="472"/>
    </row>
    <row r="108" spans="1:18" ht="14.45" hidden="1" customHeight="1" outlineLevel="2" x14ac:dyDescent="0.25">
      <c r="A108" s="472">
        <v>1063</v>
      </c>
      <c r="B108" s="472" t="s">
        <v>1665</v>
      </c>
      <c r="C108" s="472">
        <v>132</v>
      </c>
      <c r="D108" s="472" t="s">
        <v>1833</v>
      </c>
      <c r="E108" s="472">
        <v>132</v>
      </c>
      <c r="F108" s="472" t="s">
        <v>358</v>
      </c>
      <c r="G108" s="473"/>
      <c r="H108" s="473"/>
      <c r="I108" s="473"/>
      <c r="J108" s="473"/>
      <c r="K108" s="473"/>
      <c r="L108" s="473"/>
      <c r="M108" s="473"/>
      <c r="N108" s="473"/>
      <c r="O108" s="473"/>
      <c r="P108" s="473"/>
      <c r="Q108" s="473">
        <v>0</v>
      </c>
      <c r="R108" s="472"/>
    </row>
    <row r="109" spans="1:18" ht="14.45" hidden="1" customHeight="1" outlineLevel="2" x14ac:dyDescent="0.25">
      <c r="A109" s="472">
        <v>1098</v>
      </c>
      <c r="B109" s="472" t="s">
        <v>1665</v>
      </c>
      <c r="C109" s="472">
        <v>132</v>
      </c>
      <c r="D109" s="472" t="s">
        <v>1789</v>
      </c>
      <c r="E109" s="472">
        <v>132</v>
      </c>
      <c r="F109" s="472" t="s">
        <v>358</v>
      </c>
      <c r="G109" s="473"/>
      <c r="H109" s="473"/>
      <c r="I109" s="473"/>
      <c r="J109" s="473"/>
      <c r="K109" s="473"/>
      <c r="L109" s="473"/>
      <c r="M109" s="473"/>
      <c r="N109" s="473"/>
      <c r="O109" s="473"/>
      <c r="P109" s="473"/>
      <c r="Q109" s="473">
        <v>0</v>
      </c>
      <c r="R109" s="472"/>
    </row>
    <row r="110" spans="1:18" ht="14.45" hidden="1" customHeight="1" outlineLevel="2" x14ac:dyDescent="0.25">
      <c r="A110" s="472">
        <v>1099</v>
      </c>
      <c r="B110" s="472" t="s">
        <v>1665</v>
      </c>
      <c r="C110" s="472">
        <v>132</v>
      </c>
      <c r="D110" s="472" t="s">
        <v>1909</v>
      </c>
      <c r="E110" s="472">
        <v>132</v>
      </c>
      <c r="F110" s="472" t="s">
        <v>358</v>
      </c>
      <c r="G110" s="473"/>
      <c r="H110" s="473"/>
      <c r="I110" s="473"/>
      <c r="J110" s="473"/>
      <c r="K110" s="473"/>
      <c r="L110" s="473"/>
      <c r="M110" s="473"/>
      <c r="N110" s="473"/>
      <c r="O110" s="473"/>
      <c r="P110" s="473"/>
      <c r="Q110" s="473">
        <v>0</v>
      </c>
      <c r="R110" s="472"/>
    </row>
    <row r="111" spans="1:18" ht="14.45" hidden="1" customHeight="1" outlineLevel="2" x14ac:dyDescent="0.25">
      <c r="A111" s="472">
        <v>1100</v>
      </c>
      <c r="B111" s="472" t="s">
        <v>1665</v>
      </c>
      <c r="C111" s="472">
        <v>132</v>
      </c>
      <c r="D111" s="472" t="s">
        <v>1808</v>
      </c>
      <c r="E111" s="472">
        <v>132</v>
      </c>
      <c r="F111" s="472" t="s">
        <v>358</v>
      </c>
      <c r="G111" s="473"/>
      <c r="H111" s="473"/>
      <c r="I111" s="473"/>
      <c r="J111" s="473"/>
      <c r="K111" s="473"/>
      <c r="L111" s="473"/>
      <c r="M111" s="473"/>
      <c r="N111" s="473"/>
      <c r="O111" s="473"/>
      <c r="P111" s="473"/>
      <c r="Q111" s="473">
        <v>0</v>
      </c>
      <c r="R111" s="472"/>
    </row>
    <row r="112" spans="1:18" ht="14.45" hidden="1" customHeight="1" outlineLevel="2" x14ac:dyDescent="0.25">
      <c r="A112" s="472">
        <v>1101</v>
      </c>
      <c r="B112" s="472" t="s">
        <v>1665</v>
      </c>
      <c r="C112" s="472">
        <v>132</v>
      </c>
      <c r="D112" s="472" t="s">
        <v>1802</v>
      </c>
      <c r="E112" s="472">
        <v>132</v>
      </c>
      <c r="F112" s="472" t="s">
        <v>358</v>
      </c>
      <c r="G112" s="473"/>
      <c r="H112" s="473"/>
      <c r="I112" s="473"/>
      <c r="J112" s="473"/>
      <c r="K112" s="473"/>
      <c r="L112" s="473"/>
      <c r="M112" s="473"/>
      <c r="N112" s="473"/>
      <c r="O112" s="473"/>
      <c r="P112" s="473"/>
      <c r="Q112" s="473">
        <v>0</v>
      </c>
      <c r="R112" s="472"/>
    </row>
    <row r="113" spans="1:18" ht="14.45" hidden="1" customHeight="1" outlineLevel="2" x14ac:dyDescent="0.25">
      <c r="A113" s="472">
        <v>1102</v>
      </c>
      <c r="B113" s="472" t="s">
        <v>1665</v>
      </c>
      <c r="C113" s="472">
        <v>132</v>
      </c>
      <c r="D113" s="472" t="s">
        <v>1910</v>
      </c>
      <c r="E113" s="472">
        <v>132</v>
      </c>
      <c r="F113" s="472" t="s">
        <v>358</v>
      </c>
      <c r="G113" s="473"/>
      <c r="H113" s="473"/>
      <c r="I113" s="473"/>
      <c r="J113" s="473"/>
      <c r="K113" s="473"/>
      <c r="L113" s="473"/>
      <c r="M113" s="473"/>
      <c r="N113" s="473"/>
      <c r="O113" s="473"/>
      <c r="P113" s="473"/>
      <c r="Q113" s="473">
        <v>0</v>
      </c>
      <c r="R113" s="472"/>
    </row>
    <row r="114" spans="1:18" ht="14.45" hidden="1" customHeight="1" outlineLevel="2" x14ac:dyDescent="0.25">
      <c r="A114" s="472">
        <v>1103</v>
      </c>
      <c r="B114" s="472" t="s">
        <v>1665</v>
      </c>
      <c r="C114" s="472">
        <v>132</v>
      </c>
      <c r="D114" s="472" t="s">
        <v>1793</v>
      </c>
      <c r="E114" s="472">
        <v>132</v>
      </c>
      <c r="F114" s="472" t="s">
        <v>358</v>
      </c>
      <c r="G114" s="473"/>
      <c r="H114" s="473"/>
      <c r="I114" s="473"/>
      <c r="J114" s="473"/>
      <c r="K114" s="473"/>
      <c r="L114" s="473"/>
      <c r="M114" s="473"/>
      <c r="N114" s="473"/>
      <c r="O114" s="473"/>
      <c r="P114" s="473"/>
      <c r="Q114" s="473">
        <v>0</v>
      </c>
      <c r="R114" s="472"/>
    </row>
    <row r="115" spans="1:18" ht="14.45" hidden="1" customHeight="1" outlineLevel="2" x14ac:dyDescent="0.25">
      <c r="A115" s="472">
        <v>1104</v>
      </c>
      <c r="B115" s="472" t="s">
        <v>1665</v>
      </c>
      <c r="C115" s="472">
        <v>132</v>
      </c>
      <c r="D115" s="472" t="s">
        <v>1804</v>
      </c>
      <c r="E115" s="472">
        <v>132</v>
      </c>
      <c r="F115" s="472" t="s">
        <v>358</v>
      </c>
      <c r="G115" s="473"/>
      <c r="H115" s="473"/>
      <c r="I115" s="473"/>
      <c r="J115" s="473"/>
      <c r="K115" s="473"/>
      <c r="L115" s="473"/>
      <c r="M115" s="473"/>
      <c r="N115" s="473"/>
      <c r="O115" s="473"/>
      <c r="P115" s="473"/>
      <c r="Q115" s="473">
        <v>0</v>
      </c>
      <c r="R115" s="472"/>
    </row>
    <row r="116" spans="1:18" ht="14.45" hidden="1" customHeight="1" outlineLevel="2" x14ac:dyDescent="0.25">
      <c r="A116" s="472">
        <v>1105</v>
      </c>
      <c r="B116" s="472" t="s">
        <v>1665</v>
      </c>
      <c r="C116" s="472">
        <v>132</v>
      </c>
      <c r="D116" s="472" t="s">
        <v>1803</v>
      </c>
      <c r="E116" s="472">
        <v>132</v>
      </c>
      <c r="F116" s="472" t="s">
        <v>358</v>
      </c>
      <c r="G116" s="473"/>
      <c r="H116" s="473"/>
      <c r="I116" s="473"/>
      <c r="J116" s="473"/>
      <c r="K116" s="473"/>
      <c r="L116" s="473"/>
      <c r="M116" s="473"/>
      <c r="N116" s="473"/>
      <c r="O116" s="473"/>
      <c r="P116" s="473"/>
      <c r="Q116" s="473">
        <v>0</v>
      </c>
      <c r="R116" s="472"/>
    </row>
    <row r="117" spans="1:18" ht="14.45" hidden="1" customHeight="1" outlineLevel="2" x14ac:dyDescent="0.25">
      <c r="A117" s="472">
        <v>1106</v>
      </c>
      <c r="B117" s="472" t="s">
        <v>1665</v>
      </c>
      <c r="C117" s="472">
        <v>132</v>
      </c>
      <c r="D117" s="472" t="s">
        <v>1911</v>
      </c>
      <c r="E117" s="472">
        <v>132</v>
      </c>
      <c r="F117" s="472" t="s">
        <v>358</v>
      </c>
      <c r="G117" s="473"/>
      <c r="H117" s="473"/>
      <c r="I117" s="473"/>
      <c r="J117" s="473"/>
      <c r="K117" s="473"/>
      <c r="L117" s="473"/>
      <c r="M117" s="473"/>
      <c r="N117" s="473"/>
      <c r="O117" s="473"/>
      <c r="P117" s="473"/>
      <c r="Q117" s="473">
        <v>0</v>
      </c>
      <c r="R117" s="472"/>
    </row>
    <row r="118" spans="1:18" ht="14.45" hidden="1" customHeight="1" outlineLevel="2" x14ac:dyDescent="0.25">
      <c r="A118" s="472">
        <v>1107</v>
      </c>
      <c r="B118" s="472" t="s">
        <v>1665</v>
      </c>
      <c r="C118" s="472">
        <v>132</v>
      </c>
      <c r="D118" s="472" t="s">
        <v>1912</v>
      </c>
      <c r="E118" s="472">
        <v>132</v>
      </c>
      <c r="F118" s="472" t="s">
        <v>358</v>
      </c>
      <c r="G118" s="473"/>
      <c r="H118" s="473"/>
      <c r="I118" s="473"/>
      <c r="J118" s="473"/>
      <c r="K118" s="473"/>
      <c r="L118" s="473"/>
      <c r="M118" s="473"/>
      <c r="N118" s="473"/>
      <c r="O118" s="473"/>
      <c r="P118" s="473"/>
      <c r="Q118" s="473">
        <v>0</v>
      </c>
      <c r="R118" s="472"/>
    </row>
    <row r="119" spans="1:18" ht="14.45" hidden="1" customHeight="1" outlineLevel="2" x14ac:dyDescent="0.25">
      <c r="A119" s="472">
        <v>1108</v>
      </c>
      <c r="B119" s="472" t="s">
        <v>1665</v>
      </c>
      <c r="C119" s="472">
        <v>132</v>
      </c>
      <c r="D119" s="472" t="s">
        <v>1913</v>
      </c>
      <c r="E119" s="472">
        <v>132</v>
      </c>
      <c r="F119" s="472" t="s">
        <v>358</v>
      </c>
      <c r="G119" s="473"/>
      <c r="H119" s="473"/>
      <c r="I119" s="473"/>
      <c r="J119" s="473"/>
      <c r="K119" s="473"/>
      <c r="L119" s="473"/>
      <c r="M119" s="473"/>
      <c r="N119" s="473"/>
      <c r="O119" s="473"/>
      <c r="P119" s="473"/>
      <c r="Q119" s="473">
        <v>0</v>
      </c>
      <c r="R119" s="472"/>
    </row>
    <row r="120" spans="1:18" ht="14.45" hidden="1" customHeight="1" outlineLevel="2" x14ac:dyDescent="0.25">
      <c r="A120" s="472">
        <v>1109</v>
      </c>
      <c r="B120" s="472" t="s">
        <v>1665</v>
      </c>
      <c r="C120" s="472">
        <v>132</v>
      </c>
      <c r="D120" s="472" t="s">
        <v>1914</v>
      </c>
      <c r="E120" s="472">
        <v>132</v>
      </c>
      <c r="F120" s="472" t="s">
        <v>358</v>
      </c>
      <c r="G120" s="473"/>
      <c r="H120" s="473"/>
      <c r="I120" s="473"/>
      <c r="J120" s="473"/>
      <c r="K120" s="473"/>
      <c r="L120" s="473"/>
      <c r="M120" s="473"/>
      <c r="N120" s="473"/>
      <c r="O120" s="473"/>
      <c r="P120" s="473"/>
      <c r="Q120" s="473">
        <v>0</v>
      </c>
      <c r="R120" s="472"/>
    </row>
    <row r="121" spans="1:18" ht="14.45" hidden="1" customHeight="1" outlineLevel="2" x14ac:dyDescent="0.25">
      <c r="A121" s="472">
        <v>1110</v>
      </c>
      <c r="B121" s="472" t="s">
        <v>1665</v>
      </c>
      <c r="C121" s="472">
        <v>132</v>
      </c>
      <c r="D121" s="472" t="s">
        <v>1796</v>
      </c>
      <c r="E121" s="472">
        <v>132</v>
      </c>
      <c r="F121" s="472" t="s">
        <v>358</v>
      </c>
      <c r="G121" s="473"/>
      <c r="H121" s="473"/>
      <c r="I121" s="473"/>
      <c r="J121" s="473"/>
      <c r="K121" s="473"/>
      <c r="L121" s="473"/>
      <c r="M121" s="473"/>
      <c r="N121" s="473"/>
      <c r="O121" s="473"/>
      <c r="P121" s="473"/>
      <c r="Q121" s="473">
        <v>0</v>
      </c>
      <c r="R121" s="472"/>
    </row>
    <row r="122" spans="1:18" ht="14.45" hidden="1" customHeight="1" outlineLevel="2" x14ac:dyDescent="0.25">
      <c r="A122" s="472">
        <v>1111</v>
      </c>
      <c r="B122" s="472" t="s">
        <v>1665</v>
      </c>
      <c r="C122" s="472">
        <v>132</v>
      </c>
      <c r="D122" s="472" t="s">
        <v>1794</v>
      </c>
      <c r="E122" s="472">
        <v>132</v>
      </c>
      <c r="F122" s="472" t="s">
        <v>358</v>
      </c>
      <c r="G122" s="473"/>
      <c r="H122" s="473"/>
      <c r="I122" s="473"/>
      <c r="J122" s="473"/>
      <c r="K122" s="473"/>
      <c r="L122" s="473"/>
      <c r="M122" s="473"/>
      <c r="N122" s="473"/>
      <c r="O122" s="473"/>
      <c r="P122" s="473"/>
      <c r="Q122" s="473">
        <v>0</v>
      </c>
      <c r="R122" s="472"/>
    </row>
    <row r="123" spans="1:18" ht="14.45" hidden="1" customHeight="1" outlineLevel="2" x14ac:dyDescent="0.25">
      <c r="A123" s="472">
        <v>1112</v>
      </c>
      <c r="B123" s="472" t="s">
        <v>1665</v>
      </c>
      <c r="C123" s="472">
        <v>132</v>
      </c>
      <c r="D123" s="472" t="s">
        <v>1805</v>
      </c>
      <c r="E123" s="472">
        <v>132</v>
      </c>
      <c r="F123" s="472" t="s">
        <v>358</v>
      </c>
      <c r="G123" s="473"/>
      <c r="H123" s="473"/>
      <c r="I123" s="473"/>
      <c r="J123" s="473"/>
      <c r="K123" s="473"/>
      <c r="L123" s="473"/>
      <c r="M123" s="473"/>
      <c r="N123" s="473"/>
      <c r="O123" s="473"/>
      <c r="P123" s="473"/>
      <c r="Q123" s="473">
        <v>0</v>
      </c>
      <c r="R123" s="472"/>
    </row>
    <row r="124" spans="1:18" ht="14.45" hidden="1" customHeight="1" outlineLevel="2" x14ac:dyDescent="0.25">
      <c r="A124" s="472">
        <v>1113</v>
      </c>
      <c r="B124" s="472" t="s">
        <v>1665</v>
      </c>
      <c r="C124" s="472">
        <v>132</v>
      </c>
      <c r="D124" s="472" t="s">
        <v>1309</v>
      </c>
      <c r="E124" s="472">
        <v>132</v>
      </c>
      <c r="F124" s="472" t="s">
        <v>358</v>
      </c>
      <c r="G124" s="473"/>
      <c r="H124" s="473"/>
      <c r="I124" s="473"/>
      <c r="J124" s="473"/>
      <c r="K124" s="473"/>
      <c r="L124" s="473"/>
      <c r="M124" s="473"/>
      <c r="N124" s="473"/>
      <c r="O124" s="473"/>
      <c r="P124" s="473"/>
      <c r="Q124" s="473">
        <v>0</v>
      </c>
      <c r="R124" s="472"/>
    </row>
    <row r="125" spans="1:18" ht="14.45" hidden="1" customHeight="1" outlineLevel="2" x14ac:dyDescent="0.25">
      <c r="A125" s="472">
        <v>1137</v>
      </c>
      <c r="B125" s="472" t="s">
        <v>1665</v>
      </c>
      <c r="C125" s="489">
        <v>132</v>
      </c>
      <c r="D125" s="472" t="s">
        <v>1915</v>
      </c>
      <c r="E125" s="489">
        <v>132</v>
      </c>
      <c r="F125" s="472" t="s">
        <v>358</v>
      </c>
      <c r="G125" s="473"/>
      <c r="H125" s="473"/>
      <c r="I125" s="473"/>
      <c r="J125" s="473"/>
      <c r="K125" s="473"/>
      <c r="L125" s="473"/>
      <c r="M125" s="473"/>
      <c r="N125" s="473"/>
      <c r="O125" s="473"/>
      <c r="P125" s="473"/>
      <c r="Q125" s="473">
        <v>0</v>
      </c>
      <c r="R125" s="472"/>
    </row>
    <row r="126" spans="1:18" ht="14.45" hidden="1" customHeight="1" outlineLevel="2" x14ac:dyDescent="0.25">
      <c r="A126" s="472">
        <v>1138</v>
      </c>
      <c r="B126" s="472" t="s">
        <v>1665</v>
      </c>
      <c r="C126" s="489">
        <v>132</v>
      </c>
      <c r="D126" s="472" t="s">
        <v>1789</v>
      </c>
      <c r="E126" s="489">
        <v>132</v>
      </c>
      <c r="F126" s="472" t="s">
        <v>358</v>
      </c>
      <c r="G126" s="473"/>
      <c r="H126" s="473"/>
      <c r="I126" s="473"/>
      <c r="J126" s="473"/>
      <c r="K126" s="473"/>
      <c r="L126" s="473"/>
      <c r="M126" s="473"/>
      <c r="N126" s="473"/>
      <c r="O126" s="473"/>
      <c r="P126" s="473"/>
      <c r="Q126" s="473">
        <v>0</v>
      </c>
      <c r="R126" s="472"/>
    </row>
    <row r="127" spans="1:18" ht="14.45" hidden="1" customHeight="1" outlineLevel="2" x14ac:dyDescent="0.25">
      <c r="A127" s="472">
        <v>1139</v>
      </c>
      <c r="B127" s="472" t="s">
        <v>1665</v>
      </c>
      <c r="C127" s="489">
        <v>132</v>
      </c>
      <c r="D127" s="472" t="s">
        <v>1795</v>
      </c>
      <c r="E127" s="489">
        <v>132</v>
      </c>
      <c r="F127" s="472" t="s">
        <v>358</v>
      </c>
      <c r="G127" s="473"/>
      <c r="H127" s="473"/>
      <c r="I127" s="473"/>
      <c r="J127" s="473"/>
      <c r="K127" s="473"/>
      <c r="L127" s="473"/>
      <c r="M127" s="473"/>
      <c r="N127" s="473"/>
      <c r="O127" s="473"/>
      <c r="P127" s="473"/>
      <c r="Q127" s="473">
        <v>0</v>
      </c>
      <c r="R127" s="472"/>
    </row>
    <row r="128" spans="1:18" ht="14.45" hidden="1" customHeight="1" outlineLevel="2" x14ac:dyDescent="0.25">
      <c r="A128" s="472">
        <v>1140</v>
      </c>
      <c r="B128" s="472" t="s">
        <v>1665</v>
      </c>
      <c r="C128" s="489">
        <v>132</v>
      </c>
      <c r="D128" s="472" t="s">
        <v>1916</v>
      </c>
      <c r="E128" s="489">
        <v>132</v>
      </c>
      <c r="F128" s="472" t="s">
        <v>358</v>
      </c>
      <c r="G128" s="473"/>
      <c r="H128" s="473"/>
      <c r="I128" s="473"/>
      <c r="J128" s="473"/>
      <c r="K128" s="473"/>
      <c r="L128" s="473"/>
      <c r="M128" s="473"/>
      <c r="N128" s="473"/>
      <c r="O128" s="473"/>
      <c r="P128" s="473"/>
      <c r="Q128" s="473">
        <v>0</v>
      </c>
      <c r="R128" s="472"/>
    </row>
    <row r="129" spans="1:18" ht="14.45" hidden="1" customHeight="1" outlineLevel="2" x14ac:dyDescent="0.25">
      <c r="A129" s="472">
        <v>1141</v>
      </c>
      <c r="B129" s="472" t="s">
        <v>1665</v>
      </c>
      <c r="C129" s="489">
        <v>132</v>
      </c>
      <c r="D129" s="472" t="s">
        <v>1917</v>
      </c>
      <c r="E129" s="489">
        <v>132</v>
      </c>
      <c r="F129" s="472" t="s">
        <v>358</v>
      </c>
      <c r="G129" s="473"/>
      <c r="H129" s="473"/>
      <c r="I129" s="473"/>
      <c r="J129" s="473"/>
      <c r="K129" s="473"/>
      <c r="L129" s="473"/>
      <c r="M129" s="473"/>
      <c r="N129" s="473"/>
      <c r="O129" s="473"/>
      <c r="P129" s="473"/>
      <c r="Q129" s="473">
        <v>0</v>
      </c>
      <c r="R129" s="472"/>
    </row>
    <row r="130" spans="1:18" ht="14.45" hidden="1" customHeight="1" outlineLevel="2" x14ac:dyDescent="0.25">
      <c r="A130" s="472">
        <v>1142</v>
      </c>
      <c r="B130" s="472" t="s">
        <v>1665</v>
      </c>
      <c r="C130" s="489">
        <v>132</v>
      </c>
      <c r="D130" s="472" t="s">
        <v>1808</v>
      </c>
      <c r="E130" s="489">
        <v>132</v>
      </c>
      <c r="F130" s="472" t="s">
        <v>358</v>
      </c>
      <c r="G130" s="473"/>
      <c r="H130" s="473"/>
      <c r="I130" s="473"/>
      <c r="J130" s="473"/>
      <c r="K130" s="473"/>
      <c r="L130" s="473"/>
      <c r="M130" s="473"/>
      <c r="N130" s="473"/>
      <c r="O130" s="473"/>
      <c r="P130" s="473"/>
      <c r="Q130" s="473">
        <v>0</v>
      </c>
      <c r="R130" s="472"/>
    </row>
    <row r="131" spans="1:18" ht="14.45" hidden="1" customHeight="1" outlineLevel="2" x14ac:dyDescent="0.25">
      <c r="A131" s="472">
        <v>1143</v>
      </c>
      <c r="B131" s="472" t="s">
        <v>1665</v>
      </c>
      <c r="C131" s="489">
        <v>132</v>
      </c>
      <c r="D131" s="472" t="s">
        <v>1802</v>
      </c>
      <c r="E131" s="489">
        <v>132</v>
      </c>
      <c r="F131" s="472" t="s">
        <v>358</v>
      </c>
      <c r="G131" s="473"/>
      <c r="H131" s="473"/>
      <c r="I131" s="473"/>
      <c r="J131" s="473"/>
      <c r="K131" s="473"/>
      <c r="L131" s="473"/>
      <c r="M131" s="473"/>
      <c r="N131" s="473"/>
      <c r="O131" s="473"/>
      <c r="P131" s="473"/>
      <c r="Q131" s="473">
        <v>0</v>
      </c>
      <c r="R131" s="472"/>
    </row>
    <row r="132" spans="1:18" ht="14.45" hidden="1" customHeight="1" outlineLevel="2" x14ac:dyDescent="0.25">
      <c r="A132" s="472">
        <v>1144</v>
      </c>
      <c r="B132" s="472" t="s">
        <v>1665</v>
      </c>
      <c r="C132" s="489">
        <v>132</v>
      </c>
      <c r="D132" s="472" t="s">
        <v>1910</v>
      </c>
      <c r="E132" s="489">
        <v>132</v>
      </c>
      <c r="F132" s="472" t="s">
        <v>358</v>
      </c>
      <c r="G132" s="473"/>
      <c r="H132" s="473"/>
      <c r="I132" s="473"/>
      <c r="J132" s="473"/>
      <c r="K132" s="473"/>
      <c r="L132" s="473"/>
      <c r="M132" s="473"/>
      <c r="N132" s="473"/>
      <c r="O132" s="473"/>
      <c r="P132" s="473"/>
      <c r="Q132" s="473">
        <v>0</v>
      </c>
      <c r="R132" s="472"/>
    </row>
    <row r="133" spans="1:18" ht="14.45" hidden="1" customHeight="1" outlineLevel="2" x14ac:dyDescent="0.25">
      <c r="A133" s="472">
        <v>1145</v>
      </c>
      <c r="B133" s="472" t="s">
        <v>1665</v>
      </c>
      <c r="C133" s="489">
        <v>132</v>
      </c>
      <c r="D133" s="472" t="s">
        <v>1793</v>
      </c>
      <c r="E133" s="489">
        <v>132</v>
      </c>
      <c r="F133" s="472" t="s">
        <v>358</v>
      </c>
      <c r="G133" s="473"/>
      <c r="H133" s="473"/>
      <c r="I133" s="473"/>
      <c r="J133" s="473"/>
      <c r="K133" s="473"/>
      <c r="L133" s="473"/>
      <c r="M133" s="473"/>
      <c r="N133" s="473"/>
      <c r="O133" s="473"/>
      <c r="P133" s="473"/>
      <c r="Q133" s="473">
        <v>0</v>
      </c>
      <c r="R133" s="472"/>
    </row>
    <row r="134" spans="1:18" ht="14.45" hidden="1" customHeight="1" outlineLevel="2" x14ac:dyDescent="0.25">
      <c r="A134" s="472">
        <v>1146</v>
      </c>
      <c r="B134" s="472" t="s">
        <v>1665</v>
      </c>
      <c r="C134" s="489">
        <v>132</v>
      </c>
      <c r="D134" s="472" t="s">
        <v>1804</v>
      </c>
      <c r="E134" s="489">
        <v>132</v>
      </c>
      <c r="F134" s="472" t="s">
        <v>358</v>
      </c>
      <c r="G134" s="473"/>
      <c r="H134" s="473"/>
      <c r="I134" s="473"/>
      <c r="J134" s="473"/>
      <c r="K134" s="473"/>
      <c r="L134" s="473"/>
      <c r="M134" s="473"/>
      <c r="N134" s="473"/>
      <c r="O134" s="473"/>
      <c r="P134" s="473"/>
      <c r="Q134" s="473">
        <v>0</v>
      </c>
      <c r="R134" s="472"/>
    </row>
    <row r="135" spans="1:18" ht="14.45" hidden="1" customHeight="1" outlineLevel="2" x14ac:dyDescent="0.25">
      <c r="A135" s="472">
        <v>1147</v>
      </c>
      <c r="B135" s="472" t="s">
        <v>1665</v>
      </c>
      <c r="C135" s="489">
        <v>132</v>
      </c>
      <c r="D135" s="472" t="s">
        <v>1803</v>
      </c>
      <c r="E135" s="489">
        <v>132</v>
      </c>
      <c r="F135" s="472" t="s">
        <v>358</v>
      </c>
      <c r="G135" s="473"/>
      <c r="H135" s="473"/>
      <c r="I135" s="473"/>
      <c r="J135" s="473"/>
      <c r="K135" s="473"/>
      <c r="L135" s="473"/>
      <c r="M135" s="473"/>
      <c r="N135" s="473"/>
      <c r="O135" s="473"/>
      <c r="P135" s="473"/>
      <c r="Q135" s="473">
        <v>0</v>
      </c>
      <c r="R135" s="472"/>
    </row>
    <row r="136" spans="1:18" ht="14.45" hidden="1" customHeight="1" outlineLevel="2" x14ac:dyDescent="0.25">
      <c r="A136" s="472">
        <v>1148</v>
      </c>
      <c r="B136" s="472" t="s">
        <v>1665</v>
      </c>
      <c r="C136" s="489">
        <v>132</v>
      </c>
      <c r="D136" s="472" t="s">
        <v>1911</v>
      </c>
      <c r="E136" s="489">
        <v>132</v>
      </c>
      <c r="F136" s="472" t="s">
        <v>358</v>
      </c>
      <c r="G136" s="473"/>
      <c r="H136" s="473"/>
      <c r="I136" s="473"/>
      <c r="J136" s="473"/>
      <c r="K136" s="473"/>
      <c r="L136" s="473"/>
      <c r="M136" s="473"/>
      <c r="N136" s="473"/>
      <c r="O136" s="473"/>
      <c r="P136" s="473"/>
      <c r="Q136" s="473">
        <v>0</v>
      </c>
      <c r="R136" s="472"/>
    </row>
    <row r="137" spans="1:18" ht="14.45" hidden="1" customHeight="1" outlineLevel="2" x14ac:dyDescent="0.25">
      <c r="A137" s="472">
        <v>1149</v>
      </c>
      <c r="B137" s="472" t="s">
        <v>1665</v>
      </c>
      <c r="C137" s="489">
        <v>132</v>
      </c>
      <c r="D137" s="472" t="s">
        <v>1912</v>
      </c>
      <c r="E137" s="489">
        <v>132</v>
      </c>
      <c r="F137" s="472" t="s">
        <v>358</v>
      </c>
      <c r="G137" s="473"/>
      <c r="H137" s="473"/>
      <c r="I137" s="473"/>
      <c r="J137" s="473"/>
      <c r="K137" s="473"/>
      <c r="L137" s="473"/>
      <c r="M137" s="473"/>
      <c r="N137" s="473"/>
      <c r="O137" s="473"/>
      <c r="P137" s="473"/>
      <c r="Q137" s="473">
        <v>0</v>
      </c>
      <c r="R137" s="472"/>
    </row>
    <row r="138" spans="1:18" ht="14.45" hidden="1" customHeight="1" outlineLevel="2" x14ac:dyDescent="0.25">
      <c r="A138" s="472">
        <v>1150</v>
      </c>
      <c r="B138" s="472" t="s">
        <v>1665</v>
      </c>
      <c r="C138" s="489">
        <v>132</v>
      </c>
      <c r="D138" s="472" t="s">
        <v>1913</v>
      </c>
      <c r="E138" s="489">
        <v>132</v>
      </c>
      <c r="F138" s="472" t="s">
        <v>358</v>
      </c>
      <c r="G138" s="473"/>
      <c r="H138" s="473"/>
      <c r="I138" s="473"/>
      <c r="J138" s="473"/>
      <c r="K138" s="473"/>
      <c r="L138" s="473"/>
      <c r="M138" s="473"/>
      <c r="N138" s="473"/>
      <c r="O138" s="473"/>
      <c r="P138" s="473"/>
      <c r="Q138" s="473">
        <v>0</v>
      </c>
      <c r="R138" s="472"/>
    </row>
    <row r="139" spans="1:18" ht="14.45" hidden="1" customHeight="1" outlineLevel="2" x14ac:dyDescent="0.25">
      <c r="A139" s="472">
        <v>1151</v>
      </c>
      <c r="B139" s="472" t="s">
        <v>1665</v>
      </c>
      <c r="C139" s="489">
        <v>132</v>
      </c>
      <c r="D139" s="472" t="s">
        <v>1914</v>
      </c>
      <c r="E139" s="489">
        <v>132</v>
      </c>
      <c r="F139" s="472" t="s">
        <v>358</v>
      </c>
      <c r="G139" s="473"/>
      <c r="H139" s="473"/>
      <c r="I139" s="473"/>
      <c r="J139" s="473"/>
      <c r="K139" s="473"/>
      <c r="L139" s="473"/>
      <c r="M139" s="473"/>
      <c r="N139" s="473"/>
      <c r="O139" s="473"/>
      <c r="P139" s="473"/>
      <c r="Q139" s="473">
        <v>0</v>
      </c>
      <c r="R139" s="472"/>
    </row>
    <row r="140" spans="1:18" ht="14.45" hidden="1" customHeight="1" outlineLevel="2" x14ac:dyDescent="0.25">
      <c r="A140" s="472">
        <v>1152</v>
      </c>
      <c r="B140" s="472" t="s">
        <v>1665</v>
      </c>
      <c r="C140" s="489">
        <v>132</v>
      </c>
      <c r="D140" s="472" t="s">
        <v>1796</v>
      </c>
      <c r="E140" s="489">
        <v>132</v>
      </c>
      <c r="F140" s="472" t="s">
        <v>358</v>
      </c>
      <c r="G140" s="473"/>
      <c r="H140" s="473"/>
      <c r="I140" s="473"/>
      <c r="J140" s="473"/>
      <c r="K140" s="473"/>
      <c r="L140" s="473"/>
      <c r="M140" s="473"/>
      <c r="N140" s="473"/>
      <c r="O140" s="473"/>
      <c r="P140" s="473"/>
      <c r="Q140" s="473">
        <v>0</v>
      </c>
      <c r="R140" s="472"/>
    </row>
    <row r="141" spans="1:18" ht="14.45" hidden="1" customHeight="1" outlineLevel="2" x14ac:dyDescent="0.25">
      <c r="A141" s="472">
        <v>1153</v>
      </c>
      <c r="B141" s="472" t="s">
        <v>1665</v>
      </c>
      <c r="C141" s="489">
        <v>132</v>
      </c>
      <c r="D141" s="472" t="s">
        <v>1788</v>
      </c>
      <c r="E141" s="489">
        <v>132</v>
      </c>
      <c r="F141" s="472" t="s">
        <v>358</v>
      </c>
      <c r="G141" s="473"/>
      <c r="H141" s="473"/>
      <c r="I141" s="473"/>
      <c r="J141" s="473"/>
      <c r="K141" s="473"/>
      <c r="L141" s="473"/>
      <c r="M141" s="473"/>
      <c r="N141" s="473"/>
      <c r="O141" s="473"/>
      <c r="P141" s="473"/>
      <c r="Q141" s="473">
        <v>0</v>
      </c>
      <c r="R141" s="472"/>
    </row>
    <row r="142" spans="1:18" ht="14.45" hidden="1" customHeight="1" outlineLevel="2" x14ac:dyDescent="0.25">
      <c r="A142" s="472">
        <v>1154</v>
      </c>
      <c r="B142" s="472" t="s">
        <v>1665</v>
      </c>
      <c r="C142" s="489">
        <v>132</v>
      </c>
      <c r="D142" s="472" t="s">
        <v>1794</v>
      </c>
      <c r="E142" s="489">
        <v>132</v>
      </c>
      <c r="F142" s="472" t="s">
        <v>358</v>
      </c>
      <c r="G142" s="473"/>
      <c r="H142" s="473"/>
      <c r="I142" s="473"/>
      <c r="J142" s="473"/>
      <c r="K142" s="473"/>
      <c r="L142" s="473"/>
      <c r="M142" s="473"/>
      <c r="N142" s="473"/>
      <c r="O142" s="473"/>
      <c r="P142" s="473"/>
      <c r="Q142" s="473">
        <v>0</v>
      </c>
      <c r="R142" s="472"/>
    </row>
    <row r="143" spans="1:18" ht="14.45" hidden="1" customHeight="1" outlineLevel="2" x14ac:dyDescent="0.25">
      <c r="A143" s="472">
        <v>1155</v>
      </c>
      <c r="B143" s="472" t="s">
        <v>1665</v>
      </c>
      <c r="C143" s="489">
        <v>132</v>
      </c>
      <c r="D143" s="472" t="s">
        <v>1918</v>
      </c>
      <c r="E143" s="489">
        <v>132</v>
      </c>
      <c r="F143" s="472" t="s">
        <v>358</v>
      </c>
      <c r="G143" s="473"/>
      <c r="H143" s="473"/>
      <c r="I143" s="473"/>
      <c r="J143" s="473"/>
      <c r="K143" s="473"/>
      <c r="L143" s="473"/>
      <c r="M143" s="473"/>
      <c r="N143" s="473"/>
      <c r="O143" s="473"/>
      <c r="P143" s="473"/>
      <c r="Q143" s="473">
        <v>0</v>
      </c>
      <c r="R143" s="472"/>
    </row>
    <row r="144" spans="1:18" ht="14.45" hidden="1" customHeight="1" outlineLevel="2" x14ac:dyDescent="0.25">
      <c r="A144" s="472">
        <v>1156</v>
      </c>
      <c r="B144" s="472" t="s">
        <v>1665</v>
      </c>
      <c r="C144" s="489">
        <v>132</v>
      </c>
      <c r="D144" s="472" t="s">
        <v>1786</v>
      </c>
      <c r="E144" s="489">
        <v>132</v>
      </c>
      <c r="F144" s="472" t="s">
        <v>358</v>
      </c>
      <c r="G144" s="473"/>
      <c r="H144" s="473"/>
      <c r="I144" s="473"/>
      <c r="J144" s="473"/>
      <c r="K144" s="473"/>
      <c r="L144" s="473"/>
      <c r="M144" s="473"/>
      <c r="N144" s="473"/>
      <c r="O144" s="473"/>
      <c r="P144" s="473"/>
      <c r="Q144" s="473">
        <v>0</v>
      </c>
      <c r="R144" s="472"/>
    </row>
    <row r="145" spans="1:18" ht="14.45" hidden="1" customHeight="1" outlineLevel="2" x14ac:dyDescent="0.25">
      <c r="A145" s="472">
        <v>1157</v>
      </c>
      <c r="B145" s="472" t="s">
        <v>1665</v>
      </c>
      <c r="C145" s="489">
        <v>132</v>
      </c>
      <c r="D145" s="472" t="s">
        <v>1309</v>
      </c>
      <c r="E145" s="489">
        <v>132</v>
      </c>
      <c r="F145" s="472" t="s">
        <v>358</v>
      </c>
      <c r="G145" s="473"/>
      <c r="H145" s="473"/>
      <c r="I145" s="473"/>
      <c r="J145" s="473"/>
      <c r="K145" s="473"/>
      <c r="L145" s="473"/>
      <c r="M145" s="473"/>
      <c r="N145" s="473"/>
      <c r="O145" s="473"/>
      <c r="P145" s="473"/>
      <c r="Q145" s="473">
        <v>0</v>
      </c>
      <c r="R145" s="472"/>
    </row>
    <row r="146" spans="1:18" ht="14.45" hidden="1" customHeight="1" outlineLevel="2" x14ac:dyDescent="0.25">
      <c r="A146" s="472">
        <v>1158</v>
      </c>
      <c r="B146" s="472" t="s">
        <v>1665</v>
      </c>
      <c r="C146" s="489">
        <v>132</v>
      </c>
      <c r="D146" s="472" t="s">
        <v>1254</v>
      </c>
      <c r="E146" s="489">
        <v>132</v>
      </c>
      <c r="F146" s="472" t="s">
        <v>358</v>
      </c>
      <c r="G146" s="473"/>
      <c r="H146" s="473"/>
      <c r="I146" s="473"/>
      <c r="J146" s="473"/>
      <c r="K146" s="473"/>
      <c r="L146" s="473"/>
      <c r="M146" s="473"/>
      <c r="N146" s="473"/>
      <c r="O146" s="473"/>
      <c r="P146" s="473"/>
      <c r="Q146" s="473">
        <v>0</v>
      </c>
      <c r="R146" s="472"/>
    </row>
    <row r="147" spans="1:18" ht="14.45" hidden="1" customHeight="1" outlineLevel="2" x14ac:dyDescent="0.25">
      <c r="A147" s="472">
        <v>1159</v>
      </c>
      <c r="B147" s="472" t="s">
        <v>1665</v>
      </c>
      <c r="C147" s="489">
        <v>132</v>
      </c>
      <c r="D147" s="472" t="s">
        <v>1919</v>
      </c>
      <c r="E147" s="489">
        <v>132</v>
      </c>
      <c r="F147" s="472" t="s">
        <v>358</v>
      </c>
      <c r="G147" s="473"/>
      <c r="H147" s="473"/>
      <c r="I147" s="473"/>
      <c r="J147" s="473"/>
      <c r="K147" s="473"/>
      <c r="L147" s="473"/>
      <c r="M147" s="473"/>
      <c r="N147" s="473"/>
      <c r="O147" s="473"/>
      <c r="P147" s="473"/>
      <c r="Q147" s="473">
        <v>0</v>
      </c>
      <c r="R147" s="472"/>
    </row>
    <row r="148" spans="1:18" ht="14.45" hidden="1" customHeight="1" outlineLevel="2" x14ac:dyDescent="0.25">
      <c r="A148" s="472">
        <v>1161</v>
      </c>
      <c r="B148" s="472" t="s">
        <v>1665</v>
      </c>
      <c r="C148" s="489">
        <v>132</v>
      </c>
      <c r="D148" s="489" t="s">
        <v>1827</v>
      </c>
      <c r="E148" s="489">
        <v>132</v>
      </c>
      <c r="F148" s="472" t="s">
        <v>358</v>
      </c>
      <c r="G148" s="473"/>
      <c r="H148" s="473"/>
      <c r="I148" s="473"/>
      <c r="J148" s="523">
        <v>550259.36917669955</v>
      </c>
      <c r="K148" s="473"/>
      <c r="L148" s="473"/>
      <c r="M148" s="473"/>
      <c r="N148" s="473"/>
      <c r="O148" s="473"/>
      <c r="P148" s="473"/>
      <c r="Q148" s="473">
        <v>550259.36917669955</v>
      </c>
      <c r="R148" s="472"/>
    </row>
    <row r="149" spans="1:18" ht="14.45" hidden="1" customHeight="1" outlineLevel="2" x14ac:dyDescent="0.25">
      <c r="A149" s="489">
        <v>1164</v>
      </c>
      <c r="B149" s="472" t="s">
        <v>1665</v>
      </c>
      <c r="C149" s="489">
        <v>132</v>
      </c>
      <c r="D149" s="489" t="s">
        <v>1814</v>
      </c>
      <c r="E149" s="472"/>
      <c r="F149" s="472" t="s">
        <v>358</v>
      </c>
      <c r="G149" s="473"/>
      <c r="H149" s="473"/>
      <c r="I149" s="473"/>
      <c r="J149" s="473"/>
      <c r="K149" s="473"/>
      <c r="L149" s="473"/>
      <c r="M149" s="473"/>
      <c r="N149" s="473"/>
      <c r="O149" s="473"/>
      <c r="P149" s="473"/>
      <c r="Q149" s="473">
        <v>0</v>
      </c>
      <c r="R149" s="472"/>
    </row>
    <row r="150" spans="1:18" ht="14.45" hidden="1" customHeight="1" outlineLevel="2" x14ac:dyDescent="0.25">
      <c r="A150" s="489">
        <v>1165</v>
      </c>
      <c r="B150" s="472" t="s">
        <v>1665</v>
      </c>
      <c r="C150" s="489">
        <v>132</v>
      </c>
      <c r="D150" s="489" t="s">
        <v>1914</v>
      </c>
      <c r="E150" s="472"/>
      <c r="F150" s="472" t="s">
        <v>358</v>
      </c>
      <c r="G150" s="473"/>
      <c r="H150" s="473"/>
      <c r="I150" s="473"/>
      <c r="J150" s="473"/>
      <c r="K150" s="473"/>
      <c r="L150" s="473"/>
      <c r="M150" s="473"/>
      <c r="N150" s="473"/>
      <c r="O150" s="473"/>
      <c r="P150" s="473"/>
      <c r="Q150" s="473">
        <v>0</v>
      </c>
      <c r="R150" s="472"/>
    </row>
    <row r="151" spans="1:18" ht="14.45" hidden="1" customHeight="1" outlineLevel="2" x14ac:dyDescent="0.25">
      <c r="A151" s="522"/>
      <c r="B151" s="522">
        <v>1</v>
      </c>
      <c r="C151" s="522">
        <v>132</v>
      </c>
      <c r="D151" s="522" t="s">
        <v>1915</v>
      </c>
      <c r="E151" s="522"/>
      <c r="F151" s="522"/>
      <c r="G151" s="523">
        <v>137050.50646686347</v>
      </c>
      <c r="H151" s="523"/>
      <c r="I151" s="523"/>
      <c r="J151" s="523"/>
      <c r="K151" s="523"/>
      <c r="L151" s="523"/>
      <c r="M151" s="523"/>
      <c r="N151" s="523"/>
      <c r="O151" s="523"/>
      <c r="P151" s="523"/>
      <c r="Q151" s="473">
        <v>137050.50646686347</v>
      </c>
      <c r="R151" s="522"/>
    </row>
    <row r="152" spans="1:18" ht="14.45" hidden="1" customHeight="1" outlineLevel="2" x14ac:dyDescent="0.25">
      <c r="A152" s="522"/>
      <c r="B152" s="522">
        <v>1</v>
      </c>
      <c r="C152" s="522">
        <v>132</v>
      </c>
      <c r="D152" s="522" t="s">
        <v>1789</v>
      </c>
      <c r="E152" s="522">
        <v>132</v>
      </c>
      <c r="F152" s="522"/>
      <c r="G152" s="523">
        <v>65963.138647975124</v>
      </c>
      <c r="H152" s="523"/>
      <c r="I152" s="523"/>
      <c r="J152" s="523"/>
      <c r="K152" s="523"/>
      <c r="L152" s="523"/>
      <c r="M152" s="523"/>
      <c r="N152" s="523"/>
      <c r="O152" s="523"/>
      <c r="P152" s="523"/>
      <c r="Q152" s="473">
        <v>65963.138647975124</v>
      </c>
      <c r="R152" s="522"/>
    </row>
    <row r="153" spans="1:18" ht="14.45" hidden="1" customHeight="1" outlineLevel="2" x14ac:dyDescent="0.25">
      <c r="A153" s="522"/>
      <c r="B153" s="522">
        <v>1</v>
      </c>
      <c r="C153" s="522">
        <v>132</v>
      </c>
      <c r="D153" s="522" t="s">
        <v>1795</v>
      </c>
      <c r="E153" s="522">
        <v>132</v>
      </c>
      <c r="F153" s="522"/>
      <c r="G153" s="523">
        <v>99634.602782691029</v>
      </c>
      <c r="H153" s="523"/>
      <c r="I153" s="523"/>
      <c r="J153" s="523"/>
      <c r="K153" s="523"/>
      <c r="L153" s="523"/>
      <c r="M153" s="523"/>
      <c r="N153" s="523"/>
      <c r="O153" s="523"/>
      <c r="P153" s="523"/>
      <c r="Q153" s="473">
        <v>99634.602782691029</v>
      </c>
      <c r="R153" s="522"/>
    </row>
    <row r="154" spans="1:18" ht="14.45" hidden="1" customHeight="1" outlineLevel="2" x14ac:dyDescent="0.25">
      <c r="A154" s="522"/>
      <c r="B154" s="522">
        <v>1</v>
      </c>
      <c r="C154" s="522">
        <v>132</v>
      </c>
      <c r="D154" s="522" t="s">
        <v>1916</v>
      </c>
      <c r="E154" s="522">
        <v>132</v>
      </c>
      <c r="F154" s="522"/>
      <c r="G154" s="523">
        <v>41466.173799832992</v>
      </c>
      <c r="H154" s="523"/>
      <c r="I154" s="523"/>
      <c r="J154" s="523"/>
      <c r="K154" s="523"/>
      <c r="L154" s="523"/>
      <c r="M154" s="523"/>
      <c r="N154" s="523"/>
      <c r="O154" s="523"/>
      <c r="P154" s="523"/>
      <c r="Q154" s="473">
        <v>41466.173799832992</v>
      </c>
      <c r="R154" s="522"/>
    </row>
    <row r="155" spans="1:18" ht="14.45" hidden="1" customHeight="1" outlineLevel="2" x14ac:dyDescent="0.25">
      <c r="A155" s="522"/>
      <c r="B155" s="522">
        <v>1</v>
      </c>
      <c r="C155" s="522">
        <v>132</v>
      </c>
      <c r="D155" s="522" t="s">
        <v>1917</v>
      </c>
      <c r="E155" s="522">
        <v>132</v>
      </c>
      <c r="F155" s="522"/>
      <c r="G155" s="523">
        <v>15961.189284798433</v>
      </c>
      <c r="H155" s="523"/>
      <c r="I155" s="523"/>
      <c r="J155" s="523"/>
      <c r="K155" s="523"/>
      <c r="L155" s="523"/>
      <c r="M155" s="523"/>
      <c r="N155" s="523"/>
      <c r="O155" s="523"/>
      <c r="P155" s="523"/>
      <c r="Q155" s="473">
        <v>15961.189284798433</v>
      </c>
      <c r="R155" s="522"/>
    </row>
    <row r="156" spans="1:18" ht="14.45" hidden="1" customHeight="1" outlineLevel="2" x14ac:dyDescent="0.25">
      <c r="A156" s="522"/>
      <c r="B156" s="522">
        <v>1</v>
      </c>
      <c r="C156" s="522">
        <v>132</v>
      </c>
      <c r="D156" s="522" t="s">
        <v>1808</v>
      </c>
      <c r="E156" s="522">
        <v>132</v>
      </c>
      <c r="F156" s="522"/>
      <c r="G156" s="523">
        <v>27110.691365898885</v>
      </c>
      <c r="H156" s="523"/>
      <c r="I156" s="523"/>
      <c r="J156" s="523"/>
      <c r="K156" s="523"/>
      <c r="L156" s="523"/>
      <c r="M156" s="523"/>
      <c r="N156" s="523"/>
      <c r="O156" s="523"/>
      <c r="P156" s="523"/>
      <c r="Q156" s="473">
        <v>27110.691365898885</v>
      </c>
      <c r="R156" s="522"/>
    </row>
    <row r="157" spans="1:18" ht="14.45" hidden="1" customHeight="1" outlineLevel="2" x14ac:dyDescent="0.25">
      <c r="A157" s="522"/>
      <c r="B157" s="522">
        <v>1</v>
      </c>
      <c r="C157" s="522">
        <v>132</v>
      </c>
      <c r="D157" s="522" t="s">
        <v>1802</v>
      </c>
      <c r="E157" s="522">
        <v>132</v>
      </c>
      <c r="F157" s="522"/>
      <c r="G157" s="523">
        <v>42682.504750695341</v>
      </c>
      <c r="H157" s="523"/>
      <c r="I157" s="523"/>
      <c r="J157" s="523"/>
      <c r="K157" s="523"/>
      <c r="L157" s="523"/>
      <c r="M157" s="523"/>
      <c r="N157" s="523"/>
      <c r="O157" s="523"/>
      <c r="P157" s="523"/>
      <c r="Q157" s="473">
        <v>42682.504750695341</v>
      </c>
      <c r="R157" s="522"/>
    </row>
    <row r="158" spans="1:18" ht="14.45" hidden="1" customHeight="1" outlineLevel="2" x14ac:dyDescent="0.25">
      <c r="A158" s="522"/>
      <c r="B158" s="522">
        <v>1</v>
      </c>
      <c r="C158" s="522">
        <v>132</v>
      </c>
      <c r="D158" s="522" t="s">
        <v>1910</v>
      </c>
      <c r="E158" s="522">
        <v>132</v>
      </c>
      <c r="F158" s="522"/>
      <c r="G158" s="523">
        <v>114722.45649086355</v>
      </c>
      <c r="H158" s="523"/>
      <c r="I158" s="523"/>
      <c r="J158" s="523"/>
      <c r="K158" s="523"/>
      <c r="L158" s="523"/>
      <c r="M158" s="523"/>
      <c r="N158" s="523"/>
      <c r="O158" s="523"/>
      <c r="P158" s="523"/>
      <c r="Q158" s="473">
        <v>114722.45649086355</v>
      </c>
      <c r="R158" s="522"/>
    </row>
    <row r="159" spans="1:18" ht="14.45" hidden="1" customHeight="1" outlineLevel="2" x14ac:dyDescent="0.25">
      <c r="A159" s="522"/>
      <c r="B159" s="522">
        <v>1</v>
      </c>
      <c r="C159" s="522">
        <v>132</v>
      </c>
      <c r="D159" s="522" t="s">
        <v>1793</v>
      </c>
      <c r="E159" s="522">
        <v>132</v>
      </c>
      <c r="F159" s="522"/>
      <c r="G159" s="523">
        <v>175441.73417973521</v>
      </c>
      <c r="H159" s="523"/>
      <c r="I159" s="523"/>
      <c r="J159" s="523"/>
      <c r="K159" s="523"/>
      <c r="L159" s="523"/>
      <c r="M159" s="523"/>
      <c r="N159" s="523"/>
      <c r="O159" s="523"/>
      <c r="P159" s="523"/>
      <c r="Q159" s="473">
        <v>175441.73417973521</v>
      </c>
      <c r="R159" s="522"/>
    </row>
    <row r="160" spans="1:18" ht="14.45" hidden="1" customHeight="1" outlineLevel="2" x14ac:dyDescent="0.25">
      <c r="A160" s="522"/>
      <c r="B160" s="522">
        <v>1</v>
      </c>
      <c r="C160" s="522">
        <v>132</v>
      </c>
      <c r="D160" s="522" t="s">
        <v>1804</v>
      </c>
      <c r="E160" s="522">
        <v>132</v>
      </c>
      <c r="F160" s="522"/>
      <c r="G160" s="523">
        <v>10122.433145058949</v>
      </c>
      <c r="H160" s="523"/>
      <c r="I160" s="523"/>
      <c r="J160" s="523"/>
      <c r="K160" s="523"/>
      <c r="L160" s="523"/>
      <c r="M160" s="523"/>
      <c r="N160" s="523"/>
      <c r="O160" s="523"/>
      <c r="P160" s="523"/>
      <c r="Q160" s="473">
        <v>10122.433145058949</v>
      </c>
      <c r="R160" s="522"/>
    </row>
    <row r="161" spans="1:18" ht="14.45" hidden="1" customHeight="1" outlineLevel="2" x14ac:dyDescent="0.25">
      <c r="A161" s="522"/>
      <c r="B161" s="522">
        <v>1</v>
      </c>
      <c r="C161" s="522">
        <v>132</v>
      </c>
      <c r="D161" s="522" t="s">
        <v>1803</v>
      </c>
      <c r="E161" s="522">
        <v>132</v>
      </c>
      <c r="F161" s="522"/>
      <c r="G161" s="523">
        <v>29642.20557195742</v>
      </c>
      <c r="H161" s="523"/>
      <c r="I161" s="523"/>
      <c r="J161" s="523"/>
      <c r="K161" s="523"/>
      <c r="L161" s="523"/>
      <c r="M161" s="523"/>
      <c r="N161" s="523"/>
      <c r="O161" s="523"/>
      <c r="P161" s="523"/>
      <c r="Q161" s="473">
        <v>29642.20557195742</v>
      </c>
      <c r="R161" s="522"/>
    </row>
    <row r="162" spans="1:18" ht="14.45" hidden="1" customHeight="1" outlineLevel="2" x14ac:dyDescent="0.25">
      <c r="A162" s="522"/>
      <c r="B162" s="522">
        <v>1</v>
      </c>
      <c r="C162" s="522">
        <v>132</v>
      </c>
      <c r="D162" s="522" t="s">
        <v>1911</v>
      </c>
      <c r="E162" s="522">
        <v>132</v>
      </c>
      <c r="F162" s="522"/>
      <c r="G162" s="523">
        <v>594872.46007114532</v>
      </c>
      <c r="H162" s="523"/>
      <c r="I162" s="523"/>
      <c r="J162" s="523"/>
      <c r="K162" s="523"/>
      <c r="L162" s="523"/>
      <c r="M162" s="523"/>
      <c r="N162" s="523"/>
      <c r="O162" s="523"/>
      <c r="P162" s="523"/>
      <c r="Q162" s="473">
        <v>594872.46007114532</v>
      </c>
      <c r="R162" s="522"/>
    </row>
    <row r="163" spans="1:18" ht="14.45" hidden="1" customHeight="1" outlineLevel="2" x14ac:dyDescent="0.25">
      <c r="A163" s="522"/>
      <c r="B163" s="522">
        <v>1</v>
      </c>
      <c r="C163" s="522">
        <v>132</v>
      </c>
      <c r="D163" s="522" t="s">
        <v>1912</v>
      </c>
      <c r="E163" s="522">
        <v>132</v>
      </c>
      <c r="F163" s="522"/>
      <c r="G163" s="523">
        <v>531120.17980313383</v>
      </c>
      <c r="H163" s="523"/>
      <c r="I163" s="523"/>
      <c r="J163" s="523"/>
      <c r="K163" s="523"/>
      <c r="L163" s="523"/>
      <c r="M163" s="523"/>
      <c r="N163" s="523"/>
      <c r="O163" s="523"/>
      <c r="P163" s="523"/>
      <c r="Q163" s="473">
        <v>531120.17980313383</v>
      </c>
      <c r="R163" s="522"/>
    </row>
    <row r="164" spans="1:18" ht="14.45" hidden="1" customHeight="1" outlineLevel="2" x14ac:dyDescent="0.25">
      <c r="A164" s="522"/>
      <c r="B164" s="522">
        <v>1</v>
      </c>
      <c r="C164" s="522">
        <v>132</v>
      </c>
      <c r="D164" s="522" t="s">
        <v>1913</v>
      </c>
      <c r="E164" s="522">
        <v>132</v>
      </c>
      <c r="F164" s="522"/>
      <c r="G164" s="523">
        <v>83294.880427135184</v>
      </c>
      <c r="H164" s="523"/>
      <c r="I164" s="523"/>
      <c r="J164" s="523"/>
      <c r="K164" s="523"/>
      <c r="L164" s="523"/>
      <c r="M164" s="523"/>
      <c r="N164" s="523"/>
      <c r="O164" s="523"/>
      <c r="P164" s="523"/>
      <c r="Q164" s="473">
        <v>83294.880427135184</v>
      </c>
      <c r="R164" s="522"/>
    </row>
    <row r="165" spans="1:18" ht="14.45" hidden="1" customHeight="1" outlineLevel="2" x14ac:dyDescent="0.25">
      <c r="A165" s="522"/>
      <c r="B165" s="522">
        <v>1</v>
      </c>
      <c r="C165" s="522">
        <v>132</v>
      </c>
      <c r="D165" s="522" t="s">
        <v>1914</v>
      </c>
      <c r="E165" s="522">
        <v>132</v>
      </c>
      <c r="F165" s="522"/>
      <c r="G165" s="523">
        <v>210427.88582550321</v>
      </c>
      <c r="H165" s="523"/>
      <c r="I165" s="523"/>
      <c r="J165" s="523"/>
      <c r="K165" s="523"/>
      <c r="L165" s="523"/>
      <c r="M165" s="523"/>
      <c r="N165" s="523"/>
      <c r="O165" s="523"/>
      <c r="P165" s="523"/>
      <c r="Q165" s="473">
        <v>210427.88582550321</v>
      </c>
      <c r="R165" s="522"/>
    </row>
    <row r="166" spans="1:18" ht="14.45" hidden="1" customHeight="1" outlineLevel="2" x14ac:dyDescent="0.25">
      <c r="A166" s="522"/>
      <c r="B166" s="522">
        <v>1</v>
      </c>
      <c r="C166" s="522">
        <v>132</v>
      </c>
      <c r="D166" s="522" t="s">
        <v>1796</v>
      </c>
      <c r="E166" s="522">
        <v>132</v>
      </c>
      <c r="F166" s="522"/>
      <c r="G166" s="523">
        <v>268291.94528645545</v>
      </c>
      <c r="H166" s="523"/>
      <c r="I166" s="523"/>
      <c r="J166" s="523"/>
      <c r="K166" s="523"/>
      <c r="L166" s="523"/>
      <c r="M166" s="523"/>
      <c r="N166" s="523"/>
      <c r="O166" s="523"/>
      <c r="P166" s="523"/>
      <c r="Q166" s="473">
        <v>268291.94528645545</v>
      </c>
      <c r="R166" s="522"/>
    </row>
    <row r="167" spans="1:18" ht="14.45" hidden="1" customHeight="1" outlineLevel="2" x14ac:dyDescent="0.25">
      <c r="A167" s="522"/>
      <c r="B167" s="522">
        <v>1</v>
      </c>
      <c r="C167" s="522">
        <v>132</v>
      </c>
      <c r="D167" s="522" t="s">
        <v>1788</v>
      </c>
      <c r="E167" s="522">
        <v>132</v>
      </c>
      <c r="F167" s="522"/>
      <c r="G167" s="523">
        <v>76335.798412708857</v>
      </c>
      <c r="H167" s="523"/>
      <c r="I167" s="523"/>
      <c r="J167" s="523"/>
      <c r="K167" s="523"/>
      <c r="L167" s="523"/>
      <c r="M167" s="523"/>
      <c r="N167" s="523"/>
      <c r="O167" s="523"/>
      <c r="P167" s="523"/>
      <c r="Q167" s="473">
        <v>76335.798412708857</v>
      </c>
      <c r="R167" s="522"/>
    </row>
    <row r="168" spans="1:18" ht="14.45" hidden="1" customHeight="1" outlineLevel="2" x14ac:dyDescent="0.25">
      <c r="A168" s="522"/>
      <c r="B168" s="522">
        <v>1</v>
      </c>
      <c r="C168" s="522">
        <v>132</v>
      </c>
      <c r="D168" s="522" t="s">
        <v>1794</v>
      </c>
      <c r="E168" s="522">
        <v>132</v>
      </c>
      <c r="F168" s="522"/>
      <c r="G168" s="523">
        <v>63753.276960607036</v>
      </c>
      <c r="H168" s="523"/>
      <c r="I168" s="523"/>
      <c r="J168" s="523"/>
      <c r="K168" s="523"/>
      <c r="L168" s="523"/>
      <c r="M168" s="523"/>
      <c r="N168" s="523"/>
      <c r="O168" s="523"/>
      <c r="P168" s="523"/>
      <c r="Q168" s="473">
        <v>63753.276960607036</v>
      </c>
      <c r="R168" s="522"/>
    </row>
    <row r="169" spans="1:18" ht="14.45" hidden="1" customHeight="1" outlineLevel="2" x14ac:dyDescent="0.25">
      <c r="A169" s="522"/>
      <c r="B169" s="522">
        <v>1</v>
      </c>
      <c r="C169" s="522">
        <v>132</v>
      </c>
      <c r="D169" s="522" t="s">
        <v>1918</v>
      </c>
      <c r="E169" s="522">
        <v>132</v>
      </c>
      <c r="F169" s="522"/>
      <c r="G169" s="523">
        <v>214035.75679069984</v>
      </c>
      <c r="H169" s="523"/>
      <c r="I169" s="523"/>
      <c r="J169" s="523"/>
      <c r="K169" s="523"/>
      <c r="L169" s="523"/>
      <c r="M169" s="523"/>
      <c r="N169" s="523"/>
      <c r="O169" s="523"/>
      <c r="P169" s="523"/>
      <c r="Q169" s="473">
        <v>214035.75679069984</v>
      </c>
      <c r="R169" s="522"/>
    </row>
    <row r="170" spans="1:18" ht="14.45" hidden="1" customHeight="1" outlineLevel="2" x14ac:dyDescent="0.25">
      <c r="A170" s="522"/>
      <c r="B170" s="522">
        <v>1</v>
      </c>
      <c r="C170" s="522">
        <v>132</v>
      </c>
      <c r="D170" s="522" t="s">
        <v>1786</v>
      </c>
      <c r="E170" s="522">
        <v>132</v>
      </c>
      <c r="F170" s="522"/>
      <c r="G170" s="523">
        <v>70499.607056673005</v>
      </c>
      <c r="H170" s="523"/>
      <c r="I170" s="523"/>
      <c r="J170" s="523"/>
      <c r="K170" s="523"/>
      <c r="L170" s="523"/>
      <c r="M170" s="523"/>
      <c r="N170" s="523"/>
      <c r="O170" s="523"/>
      <c r="P170" s="523"/>
      <c r="Q170" s="473">
        <v>70499.607056673005</v>
      </c>
      <c r="R170" s="522"/>
    </row>
    <row r="171" spans="1:18" ht="14.45" hidden="1" customHeight="1" outlineLevel="2" x14ac:dyDescent="0.25">
      <c r="A171" s="522"/>
      <c r="B171" s="522">
        <v>1</v>
      </c>
      <c r="C171" s="522">
        <v>132</v>
      </c>
      <c r="D171" s="522" t="s">
        <v>1309</v>
      </c>
      <c r="E171" s="522">
        <v>132</v>
      </c>
      <c r="F171" s="522"/>
      <c r="G171" s="523">
        <v>62577.781112944911</v>
      </c>
      <c r="H171" s="523"/>
      <c r="I171" s="523"/>
      <c r="J171" s="523"/>
      <c r="K171" s="523"/>
      <c r="L171" s="523"/>
      <c r="M171" s="523"/>
      <c r="N171" s="523"/>
      <c r="O171" s="523"/>
      <c r="P171" s="523"/>
      <c r="Q171" s="473">
        <v>62577.781112944911</v>
      </c>
      <c r="R171" s="522"/>
    </row>
    <row r="172" spans="1:18" ht="14.45" hidden="1" customHeight="1" outlineLevel="2" x14ac:dyDescent="0.25">
      <c r="A172" s="522"/>
      <c r="B172" s="522">
        <v>1</v>
      </c>
      <c r="C172" s="522">
        <v>132</v>
      </c>
      <c r="D172" s="522" t="s">
        <v>1254</v>
      </c>
      <c r="E172" s="522">
        <v>132</v>
      </c>
      <c r="F172" s="522"/>
      <c r="G172" s="523">
        <v>37149.591834721832</v>
      </c>
      <c r="H172" s="523"/>
      <c r="I172" s="523"/>
      <c r="J172" s="523"/>
      <c r="K172" s="523"/>
      <c r="L172" s="523"/>
      <c r="M172" s="523"/>
      <c r="N172" s="523"/>
      <c r="O172" s="523"/>
      <c r="P172" s="523"/>
      <c r="Q172" s="473">
        <v>37149.591834721832</v>
      </c>
      <c r="R172" s="522"/>
    </row>
    <row r="173" spans="1:18" ht="14.45" hidden="1" customHeight="1" outlineLevel="2" x14ac:dyDescent="0.25">
      <c r="A173" s="522"/>
      <c r="B173" s="522">
        <v>1</v>
      </c>
      <c r="C173" s="522">
        <v>132</v>
      </c>
      <c r="D173" s="522" t="s">
        <v>1919</v>
      </c>
      <c r="E173" s="522">
        <v>132</v>
      </c>
      <c r="F173" s="522"/>
      <c r="G173" s="523">
        <v>16332.587468684866</v>
      </c>
      <c r="H173" s="523"/>
      <c r="I173" s="523"/>
      <c r="J173" s="523"/>
      <c r="K173" s="523"/>
      <c r="L173" s="523"/>
      <c r="M173" s="523"/>
      <c r="N173" s="523"/>
      <c r="O173" s="523"/>
      <c r="P173" s="523"/>
      <c r="Q173" s="473">
        <v>16332.587468684866</v>
      </c>
      <c r="R173" s="522"/>
    </row>
    <row r="174" spans="1:18" ht="14.45" hidden="1" customHeight="1" outlineLevel="2" x14ac:dyDescent="0.25">
      <c r="A174" s="522"/>
      <c r="B174" s="522">
        <v>1</v>
      </c>
      <c r="C174" s="522">
        <v>132</v>
      </c>
      <c r="D174" s="522" t="s">
        <v>1789</v>
      </c>
      <c r="E174" s="522">
        <v>132</v>
      </c>
      <c r="F174" s="522"/>
      <c r="G174" s="523">
        <v>32381.046303663134</v>
      </c>
      <c r="H174" s="523"/>
      <c r="I174" s="523"/>
      <c r="J174" s="523"/>
      <c r="K174" s="523"/>
      <c r="L174" s="523"/>
      <c r="M174" s="523"/>
      <c r="N174" s="523"/>
      <c r="O174" s="523"/>
      <c r="P174" s="523"/>
      <c r="Q174" s="473">
        <v>32381.046303663134</v>
      </c>
      <c r="R174" s="522"/>
    </row>
    <row r="175" spans="1:18" ht="14.45" hidden="1" customHeight="1" outlineLevel="2" x14ac:dyDescent="0.25">
      <c r="A175" s="522"/>
      <c r="B175" s="522">
        <v>1</v>
      </c>
      <c r="C175" s="522">
        <v>132</v>
      </c>
      <c r="D175" s="522" t="s">
        <v>1909</v>
      </c>
      <c r="E175" s="522">
        <v>132</v>
      </c>
      <c r="F175" s="522"/>
      <c r="G175" s="523">
        <v>45060.01656989933</v>
      </c>
      <c r="H175" s="523"/>
      <c r="I175" s="523"/>
      <c r="J175" s="523"/>
      <c r="K175" s="523"/>
      <c r="L175" s="523"/>
      <c r="M175" s="523"/>
      <c r="N175" s="523"/>
      <c r="O175" s="523"/>
      <c r="P175" s="523"/>
      <c r="Q175" s="473">
        <v>45060.01656989933</v>
      </c>
      <c r="R175" s="522"/>
    </row>
    <row r="176" spans="1:18" ht="14.45" hidden="1" customHeight="1" outlineLevel="2" x14ac:dyDescent="0.25">
      <c r="A176" s="522"/>
      <c r="B176" s="522">
        <v>1</v>
      </c>
      <c r="C176" s="522">
        <v>132</v>
      </c>
      <c r="D176" s="522" t="s">
        <v>1808</v>
      </c>
      <c r="E176" s="522">
        <v>132</v>
      </c>
      <c r="F176" s="522"/>
      <c r="G176" s="523">
        <v>22834.317773847175</v>
      </c>
      <c r="H176" s="523"/>
      <c r="I176" s="523"/>
      <c r="J176" s="523"/>
      <c r="K176" s="523"/>
      <c r="L176" s="523"/>
      <c r="M176" s="523"/>
      <c r="N176" s="523"/>
      <c r="O176" s="523"/>
      <c r="P176" s="523"/>
      <c r="Q176" s="473">
        <v>22834.317773847175</v>
      </c>
      <c r="R176" s="522"/>
    </row>
    <row r="177" spans="1:18" ht="14.45" hidden="1" customHeight="1" outlineLevel="2" x14ac:dyDescent="0.25">
      <c r="A177" s="522"/>
      <c r="B177" s="522">
        <v>1</v>
      </c>
      <c r="C177" s="522">
        <v>132</v>
      </c>
      <c r="D177" s="522" t="s">
        <v>1802</v>
      </c>
      <c r="E177" s="522">
        <v>132</v>
      </c>
      <c r="F177" s="522"/>
      <c r="G177" s="523">
        <v>26119.783276237318</v>
      </c>
      <c r="H177" s="523"/>
      <c r="I177" s="523"/>
      <c r="J177" s="523"/>
      <c r="K177" s="523"/>
      <c r="L177" s="523"/>
      <c r="M177" s="523"/>
      <c r="N177" s="523"/>
      <c r="O177" s="523"/>
      <c r="P177" s="523"/>
      <c r="Q177" s="473">
        <v>26119.783276237318</v>
      </c>
      <c r="R177" s="522"/>
    </row>
    <row r="178" spans="1:18" hidden="1" outlineLevel="2" x14ac:dyDescent="0.25">
      <c r="A178" s="522"/>
      <c r="B178" s="522">
        <v>1</v>
      </c>
      <c r="C178" s="522">
        <v>132</v>
      </c>
      <c r="D178" s="522" t="s">
        <v>1793</v>
      </c>
      <c r="E178" s="522">
        <v>132</v>
      </c>
      <c r="F178" s="522"/>
      <c r="G178" s="523">
        <v>47415.709645390998</v>
      </c>
      <c r="H178" s="523"/>
      <c r="I178" s="523"/>
      <c r="J178" s="523"/>
      <c r="K178" s="523"/>
      <c r="L178" s="523"/>
      <c r="M178" s="523"/>
      <c r="N178" s="523"/>
      <c r="O178" s="523"/>
      <c r="P178" s="523"/>
      <c r="Q178" s="473">
        <v>47415.709645390998</v>
      </c>
      <c r="R178" s="522"/>
    </row>
    <row r="179" spans="1:18" ht="14.45" hidden="1" customHeight="1" outlineLevel="2" x14ac:dyDescent="0.25">
      <c r="A179" s="522"/>
      <c r="B179" s="522">
        <v>1</v>
      </c>
      <c r="C179" s="522">
        <v>132</v>
      </c>
      <c r="D179" s="522" t="s">
        <v>1804</v>
      </c>
      <c r="E179" s="522">
        <v>132</v>
      </c>
      <c r="F179" s="522"/>
      <c r="G179" s="523">
        <v>4304.4751878908228</v>
      </c>
      <c r="H179" s="523"/>
      <c r="I179" s="523"/>
      <c r="J179" s="523"/>
      <c r="K179" s="523"/>
      <c r="L179" s="523"/>
      <c r="M179" s="523"/>
      <c r="N179" s="523"/>
      <c r="O179" s="523"/>
      <c r="P179" s="523"/>
      <c r="Q179" s="473">
        <v>4304.4751878908228</v>
      </c>
      <c r="R179" s="522"/>
    </row>
    <row r="180" spans="1:18" ht="14.45" hidden="1" customHeight="1" outlineLevel="2" x14ac:dyDescent="0.25">
      <c r="A180" s="522"/>
      <c r="B180" s="522">
        <v>1</v>
      </c>
      <c r="C180" s="522">
        <v>132</v>
      </c>
      <c r="D180" s="522" t="s">
        <v>1803</v>
      </c>
      <c r="E180" s="522">
        <v>132</v>
      </c>
      <c r="F180" s="522"/>
      <c r="G180" s="523">
        <v>15106.867138338934</v>
      </c>
      <c r="H180" s="523"/>
      <c r="I180" s="523"/>
      <c r="J180" s="523"/>
      <c r="K180" s="523"/>
      <c r="L180" s="523"/>
      <c r="M180" s="523"/>
      <c r="N180" s="523"/>
      <c r="O180" s="523"/>
      <c r="P180" s="523"/>
      <c r="Q180" s="473">
        <v>15106.867138338934</v>
      </c>
      <c r="R180" s="522"/>
    </row>
    <row r="181" spans="1:18" ht="14.45" hidden="1" customHeight="1" outlineLevel="2" x14ac:dyDescent="0.25">
      <c r="A181" s="522"/>
      <c r="B181" s="522">
        <v>1</v>
      </c>
      <c r="C181" s="522">
        <v>132</v>
      </c>
      <c r="D181" s="522" t="s">
        <v>1911</v>
      </c>
      <c r="E181" s="522">
        <v>132</v>
      </c>
      <c r="F181" s="522"/>
      <c r="G181" s="523">
        <v>35922.743715602664</v>
      </c>
      <c r="H181" s="523"/>
      <c r="I181" s="523"/>
      <c r="J181" s="523"/>
      <c r="K181" s="523"/>
      <c r="L181" s="523"/>
      <c r="M181" s="523"/>
      <c r="N181" s="523"/>
      <c r="O181" s="523"/>
      <c r="P181" s="523"/>
      <c r="Q181" s="473">
        <v>35922.743715602664</v>
      </c>
      <c r="R181" s="522"/>
    </row>
    <row r="182" spans="1:18" ht="14.45" hidden="1" customHeight="1" outlineLevel="2" x14ac:dyDescent="0.25">
      <c r="A182" s="522"/>
      <c r="B182" s="522">
        <v>1</v>
      </c>
      <c r="C182" s="522">
        <v>132</v>
      </c>
      <c r="D182" s="522" t="s">
        <v>1912</v>
      </c>
      <c r="E182" s="522">
        <v>132</v>
      </c>
      <c r="F182" s="522"/>
      <c r="G182" s="523">
        <v>190959.19859550378</v>
      </c>
      <c r="H182" s="523"/>
      <c r="I182" s="523"/>
      <c r="J182" s="523"/>
      <c r="K182" s="523"/>
      <c r="L182" s="523"/>
      <c r="M182" s="523"/>
      <c r="N182" s="523"/>
      <c r="O182" s="523"/>
      <c r="P182" s="523"/>
      <c r="Q182" s="473">
        <v>190959.19859550378</v>
      </c>
      <c r="R182" s="522"/>
    </row>
    <row r="183" spans="1:18" ht="14.45" hidden="1" customHeight="1" outlineLevel="2" x14ac:dyDescent="0.25">
      <c r="A183" s="522"/>
      <c r="B183" s="522">
        <v>1</v>
      </c>
      <c r="C183" s="522">
        <v>132</v>
      </c>
      <c r="D183" s="522" t="s">
        <v>1913</v>
      </c>
      <c r="E183" s="522">
        <v>132</v>
      </c>
      <c r="F183" s="522"/>
      <c r="G183" s="523">
        <v>28084.638322494953</v>
      </c>
      <c r="H183" s="523"/>
      <c r="I183" s="523"/>
      <c r="J183" s="523"/>
      <c r="K183" s="523"/>
      <c r="L183" s="523"/>
      <c r="M183" s="523"/>
      <c r="N183" s="523"/>
      <c r="O183" s="523"/>
      <c r="P183" s="523"/>
      <c r="Q183" s="473">
        <v>28084.638322494953</v>
      </c>
      <c r="R183" s="522"/>
    </row>
    <row r="184" spans="1:18" ht="14.45" hidden="1" customHeight="1" outlineLevel="2" x14ac:dyDescent="0.25">
      <c r="A184" s="522"/>
      <c r="B184" s="522">
        <v>1</v>
      </c>
      <c r="C184" s="522">
        <v>132</v>
      </c>
      <c r="D184" s="522" t="s">
        <v>1914</v>
      </c>
      <c r="E184" s="522">
        <v>132</v>
      </c>
      <c r="F184" s="522"/>
      <c r="G184" s="523">
        <v>16488.350522412104</v>
      </c>
      <c r="H184" s="523"/>
      <c r="I184" s="523"/>
      <c r="J184" s="523"/>
      <c r="K184" s="523"/>
      <c r="L184" s="523"/>
      <c r="M184" s="523"/>
      <c r="N184" s="523"/>
      <c r="O184" s="523"/>
      <c r="P184" s="523"/>
      <c r="Q184" s="473">
        <v>16488.350522412104</v>
      </c>
      <c r="R184" s="522"/>
    </row>
    <row r="185" spans="1:18" ht="14.45" hidden="1" customHeight="1" outlineLevel="2" x14ac:dyDescent="0.25">
      <c r="A185" s="522"/>
      <c r="B185" s="522">
        <v>1</v>
      </c>
      <c r="C185" s="522">
        <v>132</v>
      </c>
      <c r="D185" s="522" t="s">
        <v>1796</v>
      </c>
      <c r="E185" s="522">
        <v>132</v>
      </c>
      <c r="F185" s="522"/>
      <c r="G185" s="523">
        <v>16488.350522412104</v>
      </c>
      <c r="H185" s="523"/>
      <c r="I185" s="523"/>
      <c r="J185" s="523"/>
      <c r="K185" s="523"/>
      <c r="L185" s="523"/>
      <c r="M185" s="523"/>
      <c r="N185" s="523"/>
      <c r="O185" s="523"/>
      <c r="P185" s="523"/>
      <c r="Q185" s="473">
        <v>16488.350522412104</v>
      </c>
      <c r="R185" s="522"/>
    </row>
    <row r="186" spans="1:18" ht="14.45" hidden="1" customHeight="1" outlineLevel="2" x14ac:dyDescent="0.25">
      <c r="A186" s="522"/>
      <c r="B186" s="522">
        <v>1</v>
      </c>
      <c r="C186" s="522">
        <v>132</v>
      </c>
      <c r="D186" s="522" t="s">
        <v>1794</v>
      </c>
      <c r="E186" s="522">
        <v>132</v>
      </c>
      <c r="F186" s="522"/>
      <c r="G186" s="523">
        <v>10800.520439496855</v>
      </c>
      <c r="H186" s="523"/>
      <c r="I186" s="523"/>
      <c r="J186" s="523"/>
      <c r="K186" s="523"/>
      <c r="L186" s="523"/>
      <c r="M186" s="523"/>
      <c r="N186" s="523"/>
      <c r="O186" s="523"/>
      <c r="P186" s="523"/>
      <c r="Q186" s="473">
        <v>10800.520439496855</v>
      </c>
      <c r="R186" s="522"/>
    </row>
    <row r="187" spans="1:18" ht="14.45" hidden="1" customHeight="1" outlineLevel="2" x14ac:dyDescent="0.25">
      <c r="A187" s="522"/>
      <c r="B187" s="522">
        <v>1</v>
      </c>
      <c r="C187" s="522">
        <v>132</v>
      </c>
      <c r="D187" s="522" t="s">
        <v>1805</v>
      </c>
      <c r="E187" s="522">
        <v>132</v>
      </c>
      <c r="F187" s="522"/>
      <c r="G187" s="523">
        <v>48400.439036578711</v>
      </c>
      <c r="H187" s="523"/>
      <c r="I187" s="523"/>
      <c r="J187" s="523"/>
      <c r="K187" s="523"/>
      <c r="L187" s="523"/>
      <c r="M187" s="523"/>
      <c r="N187" s="523"/>
      <c r="O187" s="523"/>
      <c r="P187" s="523"/>
      <c r="Q187" s="473">
        <v>48400.439036578711</v>
      </c>
      <c r="R187" s="522"/>
    </row>
    <row r="188" spans="1:18" ht="14.45" hidden="1" customHeight="1" outlineLevel="2" x14ac:dyDescent="0.25">
      <c r="A188" s="522"/>
      <c r="B188" s="522">
        <v>1</v>
      </c>
      <c r="C188" s="522">
        <v>132</v>
      </c>
      <c r="D188" s="522" t="s">
        <v>1309</v>
      </c>
      <c r="E188" s="522">
        <v>132</v>
      </c>
      <c r="F188" s="522"/>
      <c r="G188" s="523">
        <v>26950.044301466962</v>
      </c>
      <c r="H188" s="523"/>
      <c r="I188" s="523"/>
      <c r="J188" s="523"/>
      <c r="K188" s="523"/>
      <c r="L188" s="523"/>
      <c r="M188" s="523"/>
      <c r="N188" s="523"/>
      <c r="O188" s="523"/>
      <c r="P188" s="523"/>
      <c r="Q188" s="473">
        <v>26950.044301466962</v>
      </c>
      <c r="R188" s="522"/>
    </row>
    <row r="189" spans="1:18" ht="14.45" hidden="1" customHeight="1" outlineLevel="2" x14ac:dyDescent="0.25">
      <c r="A189" s="522"/>
      <c r="B189" s="522">
        <v>1</v>
      </c>
      <c r="C189" s="522">
        <v>132</v>
      </c>
      <c r="D189" s="522" t="s">
        <v>1985</v>
      </c>
      <c r="E189" s="522">
        <v>132</v>
      </c>
      <c r="F189" s="522"/>
      <c r="G189" s="523">
        <v>115899.72</v>
      </c>
      <c r="H189" s="523"/>
      <c r="I189" s="523"/>
      <c r="J189" s="523"/>
      <c r="K189" s="523"/>
      <c r="L189" s="523"/>
      <c r="M189" s="523"/>
      <c r="N189" s="523"/>
      <c r="O189" s="523"/>
      <c r="P189" s="523"/>
      <c r="Q189" s="473">
        <v>115899.72</v>
      </c>
      <c r="R189" s="522"/>
    </row>
    <row r="190" spans="1:18" ht="14.45" hidden="1" customHeight="1" outlineLevel="2" x14ac:dyDescent="0.25">
      <c r="A190" s="522"/>
      <c r="B190" s="522">
        <v>1</v>
      </c>
      <c r="C190" s="522">
        <v>132</v>
      </c>
      <c r="D190" s="522" t="s">
        <v>1914</v>
      </c>
      <c r="E190" s="522">
        <v>132</v>
      </c>
      <c r="F190" s="522"/>
      <c r="G190" s="523">
        <v>18287.310000000001</v>
      </c>
      <c r="H190" s="523"/>
      <c r="I190" s="523"/>
      <c r="J190" s="523"/>
      <c r="K190" s="523"/>
      <c r="L190" s="523"/>
      <c r="M190" s="523"/>
      <c r="N190" s="523"/>
      <c r="O190" s="523"/>
      <c r="P190" s="523"/>
      <c r="Q190" s="473">
        <v>18287.310000000001</v>
      </c>
      <c r="R190" s="522"/>
    </row>
    <row r="191" spans="1:18" ht="14.45" customHeight="1" outlineLevel="1" collapsed="1" x14ac:dyDescent="0.25">
      <c r="A191" s="522"/>
      <c r="B191" s="522"/>
      <c r="C191" s="533" t="s">
        <v>1993</v>
      </c>
      <c r="D191" s="522"/>
      <c r="E191" s="522"/>
      <c r="F191" s="522"/>
      <c r="G191" s="523">
        <f t="shared" ref="G191:R191" si="3">SUBTOTAL(9,G105:G190)</f>
        <v>3689992.9188880194</v>
      </c>
      <c r="H191" s="523">
        <f t="shared" si="3"/>
        <v>0</v>
      </c>
      <c r="I191" s="523">
        <f t="shared" si="3"/>
        <v>0</v>
      </c>
      <c r="J191" s="523">
        <f t="shared" si="3"/>
        <v>550259.36917669955</v>
      </c>
      <c r="K191" s="523">
        <f t="shared" si="3"/>
        <v>0</v>
      </c>
      <c r="L191" s="523">
        <f t="shared" si="3"/>
        <v>0</v>
      </c>
      <c r="M191" s="523">
        <f t="shared" si="3"/>
        <v>0</v>
      </c>
      <c r="N191" s="523">
        <f t="shared" si="3"/>
        <v>0</v>
      </c>
      <c r="O191" s="523">
        <f t="shared" si="3"/>
        <v>0</v>
      </c>
      <c r="P191" s="523">
        <f t="shared" si="3"/>
        <v>0</v>
      </c>
      <c r="Q191" s="473">
        <f t="shared" si="3"/>
        <v>4240252.2880647182</v>
      </c>
      <c r="R191" s="522">
        <f t="shared" si="3"/>
        <v>0</v>
      </c>
    </row>
    <row r="192" spans="1:18" ht="14.45" hidden="1" customHeight="1" outlineLevel="2" x14ac:dyDescent="0.25">
      <c r="A192" s="489">
        <v>1166</v>
      </c>
      <c r="B192" s="472" t="s">
        <v>1665</v>
      </c>
      <c r="C192" s="489">
        <v>141</v>
      </c>
      <c r="D192" s="489" t="s">
        <v>1979</v>
      </c>
      <c r="E192" s="472"/>
      <c r="F192" s="472" t="s">
        <v>367</v>
      </c>
      <c r="G192" s="473">
        <v>39173</v>
      </c>
      <c r="H192" s="473"/>
      <c r="I192" s="473"/>
      <c r="J192" s="473"/>
      <c r="K192" s="473"/>
      <c r="L192" s="473"/>
      <c r="M192" s="473"/>
      <c r="N192" s="473"/>
      <c r="O192" s="473"/>
      <c r="P192" s="473"/>
      <c r="Q192" s="473">
        <v>39173</v>
      </c>
      <c r="R192" s="472"/>
    </row>
    <row r="193" spans="1:18" ht="14.45" hidden="1" customHeight="1" outlineLevel="2" x14ac:dyDescent="0.25">
      <c r="A193" s="489">
        <v>1169</v>
      </c>
      <c r="B193" s="472" t="s">
        <v>1665</v>
      </c>
      <c r="C193" s="472">
        <v>141</v>
      </c>
      <c r="D193" s="489" t="s">
        <v>1979</v>
      </c>
      <c r="E193" s="472"/>
      <c r="F193" s="472" t="s">
        <v>367</v>
      </c>
      <c r="G193" s="473">
        <v>248265</v>
      </c>
      <c r="H193" s="473"/>
      <c r="I193" s="473"/>
      <c r="J193" s="473"/>
      <c r="K193" s="473"/>
      <c r="L193" s="473"/>
      <c r="M193" s="473"/>
      <c r="N193" s="473"/>
      <c r="O193" s="473"/>
      <c r="P193" s="473"/>
      <c r="Q193" s="473">
        <v>248265</v>
      </c>
      <c r="R193" s="472"/>
    </row>
    <row r="194" spans="1:18" ht="14.45" customHeight="1" outlineLevel="1" collapsed="1" x14ac:dyDescent="0.25">
      <c r="A194" s="489"/>
      <c r="B194" s="472"/>
      <c r="C194" s="490" t="s">
        <v>1994</v>
      </c>
      <c r="D194" s="489"/>
      <c r="E194" s="472"/>
      <c r="F194" s="472"/>
      <c r="G194" s="473">
        <f t="shared" ref="G194:R194" si="4">SUBTOTAL(9,G192:G193)</f>
        <v>287438</v>
      </c>
      <c r="H194" s="473">
        <f t="shared" si="4"/>
        <v>0</v>
      </c>
      <c r="I194" s="473">
        <f t="shared" si="4"/>
        <v>0</v>
      </c>
      <c r="J194" s="473">
        <f t="shared" si="4"/>
        <v>0</v>
      </c>
      <c r="K194" s="473">
        <f t="shared" si="4"/>
        <v>0</v>
      </c>
      <c r="L194" s="473">
        <f t="shared" si="4"/>
        <v>0</v>
      </c>
      <c r="M194" s="473">
        <f t="shared" si="4"/>
        <v>0</v>
      </c>
      <c r="N194" s="473">
        <f t="shared" si="4"/>
        <v>0</v>
      </c>
      <c r="O194" s="473">
        <f t="shared" si="4"/>
        <v>0</v>
      </c>
      <c r="P194" s="473">
        <f t="shared" si="4"/>
        <v>0</v>
      </c>
      <c r="Q194" s="473">
        <f t="shared" si="4"/>
        <v>287438</v>
      </c>
      <c r="R194" s="472">
        <f t="shared" si="4"/>
        <v>0</v>
      </c>
    </row>
    <row r="195" spans="1:18" ht="14.45" hidden="1" customHeight="1" outlineLevel="2" x14ac:dyDescent="0.25">
      <c r="A195" s="489">
        <v>1167</v>
      </c>
      <c r="B195" s="472" t="s">
        <v>1665</v>
      </c>
      <c r="C195" s="489">
        <v>142</v>
      </c>
      <c r="D195" s="489" t="s">
        <v>1979</v>
      </c>
      <c r="E195" s="472"/>
      <c r="F195" s="472" t="s">
        <v>368</v>
      </c>
      <c r="G195" s="473">
        <v>6995</v>
      </c>
      <c r="H195" s="473"/>
      <c r="I195" s="473"/>
      <c r="J195" s="473"/>
      <c r="K195" s="473"/>
      <c r="L195" s="473"/>
      <c r="M195" s="473"/>
      <c r="N195" s="473"/>
      <c r="O195" s="473"/>
      <c r="P195" s="473"/>
      <c r="Q195" s="473">
        <v>6995</v>
      </c>
      <c r="R195" s="472"/>
    </row>
    <row r="196" spans="1:18" ht="14.45" hidden="1" customHeight="1" outlineLevel="2" x14ac:dyDescent="0.25">
      <c r="A196" s="489">
        <v>1170</v>
      </c>
      <c r="B196" s="472" t="s">
        <v>1665</v>
      </c>
      <c r="C196" s="472">
        <v>142</v>
      </c>
      <c r="D196" s="489" t="s">
        <v>1980</v>
      </c>
      <c r="E196" s="472"/>
      <c r="F196" s="472" t="s">
        <v>368</v>
      </c>
      <c r="G196" s="473">
        <v>44333</v>
      </c>
      <c r="H196" s="473"/>
      <c r="I196" s="473"/>
      <c r="J196" s="473"/>
      <c r="K196" s="473"/>
      <c r="L196" s="473"/>
      <c r="M196" s="473"/>
      <c r="N196" s="473"/>
      <c r="O196" s="473"/>
      <c r="P196" s="473"/>
      <c r="Q196" s="473">
        <v>44333</v>
      </c>
      <c r="R196" s="472"/>
    </row>
    <row r="197" spans="1:18" ht="14.45" customHeight="1" outlineLevel="1" collapsed="1" x14ac:dyDescent="0.25">
      <c r="A197" s="489"/>
      <c r="B197" s="472"/>
      <c r="C197" s="490" t="s">
        <v>1995</v>
      </c>
      <c r="D197" s="489"/>
      <c r="E197" s="472"/>
      <c r="F197" s="472"/>
      <c r="G197" s="473">
        <f t="shared" ref="G197:R197" si="5">SUBTOTAL(9,G195:G196)</f>
        <v>51328</v>
      </c>
      <c r="H197" s="473">
        <f t="shared" si="5"/>
        <v>0</v>
      </c>
      <c r="I197" s="473">
        <f t="shared" si="5"/>
        <v>0</v>
      </c>
      <c r="J197" s="473">
        <f t="shared" si="5"/>
        <v>0</v>
      </c>
      <c r="K197" s="473">
        <f t="shared" si="5"/>
        <v>0</v>
      </c>
      <c r="L197" s="473">
        <f t="shared" si="5"/>
        <v>0</v>
      </c>
      <c r="M197" s="473">
        <f t="shared" si="5"/>
        <v>0</v>
      </c>
      <c r="N197" s="473">
        <f t="shared" si="5"/>
        <v>0</v>
      </c>
      <c r="O197" s="473">
        <f t="shared" si="5"/>
        <v>0</v>
      </c>
      <c r="P197" s="473">
        <f t="shared" si="5"/>
        <v>0</v>
      </c>
      <c r="Q197" s="473">
        <f t="shared" si="5"/>
        <v>51328</v>
      </c>
      <c r="R197" s="472">
        <f t="shared" si="5"/>
        <v>0</v>
      </c>
    </row>
    <row r="198" spans="1:18" ht="14.45" hidden="1" customHeight="1" outlineLevel="2" x14ac:dyDescent="0.25">
      <c r="A198" s="489">
        <v>1168</v>
      </c>
      <c r="B198" s="472" t="s">
        <v>1665</v>
      </c>
      <c r="C198" s="489">
        <v>143</v>
      </c>
      <c r="D198" s="489" t="s">
        <v>1979</v>
      </c>
      <c r="E198" s="472"/>
      <c r="F198" s="472" t="s">
        <v>369</v>
      </c>
      <c r="G198" s="473">
        <v>2798</v>
      </c>
      <c r="H198" s="473"/>
      <c r="I198" s="473"/>
      <c r="J198" s="473"/>
      <c r="K198" s="473"/>
      <c r="L198" s="473"/>
      <c r="M198" s="473"/>
      <c r="N198" s="473"/>
      <c r="O198" s="473"/>
      <c r="P198" s="473"/>
      <c r="Q198" s="473">
        <v>2798</v>
      </c>
      <c r="R198" s="472"/>
    </row>
    <row r="199" spans="1:18" ht="14.45" hidden="1" customHeight="1" outlineLevel="2" x14ac:dyDescent="0.25">
      <c r="A199" s="489">
        <v>1171</v>
      </c>
      <c r="B199" s="472" t="s">
        <v>1665</v>
      </c>
      <c r="C199" s="472">
        <v>143</v>
      </c>
      <c r="D199" s="489" t="s">
        <v>1980</v>
      </c>
      <c r="E199" s="472"/>
      <c r="F199" s="472" t="s">
        <v>369</v>
      </c>
      <c r="G199" s="473">
        <v>22133</v>
      </c>
      <c r="H199" s="473"/>
      <c r="I199" s="473"/>
      <c r="J199" s="473"/>
      <c r="K199" s="473"/>
      <c r="L199" s="473"/>
      <c r="M199" s="473"/>
      <c r="N199" s="473"/>
      <c r="O199" s="473"/>
      <c r="P199" s="473"/>
      <c r="Q199" s="473">
        <v>22133</v>
      </c>
      <c r="R199" s="472"/>
    </row>
    <row r="200" spans="1:18" ht="14.45" customHeight="1" outlineLevel="1" collapsed="1" x14ac:dyDescent="0.25">
      <c r="A200" s="489"/>
      <c r="B200" s="472"/>
      <c r="C200" s="490" t="s">
        <v>1996</v>
      </c>
      <c r="D200" s="489"/>
      <c r="E200" s="472"/>
      <c r="F200" s="472"/>
      <c r="G200" s="473">
        <f t="shared" ref="G200:R200" si="6">SUBTOTAL(9,G198:G199)</f>
        <v>24931</v>
      </c>
      <c r="H200" s="473">
        <f t="shared" si="6"/>
        <v>0</v>
      </c>
      <c r="I200" s="473">
        <f t="shared" si="6"/>
        <v>0</v>
      </c>
      <c r="J200" s="473">
        <f t="shared" si="6"/>
        <v>0</v>
      </c>
      <c r="K200" s="473">
        <f t="shared" si="6"/>
        <v>0</v>
      </c>
      <c r="L200" s="473">
        <f t="shared" si="6"/>
        <v>0</v>
      </c>
      <c r="M200" s="473">
        <f t="shared" si="6"/>
        <v>0</v>
      </c>
      <c r="N200" s="473">
        <f t="shared" si="6"/>
        <v>0</v>
      </c>
      <c r="O200" s="473">
        <f t="shared" si="6"/>
        <v>0</v>
      </c>
      <c r="P200" s="473">
        <f t="shared" si="6"/>
        <v>0</v>
      </c>
      <c r="Q200" s="473">
        <f t="shared" si="6"/>
        <v>24931</v>
      </c>
      <c r="R200" s="472">
        <f t="shared" si="6"/>
        <v>0</v>
      </c>
    </row>
    <row r="201" spans="1:18" hidden="1" outlineLevel="2" x14ac:dyDescent="0.25">
      <c r="A201" s="472">
        <v>561</v>
      </c>
      <c r="B201" s="472" t="s">
        <v>1665</v>
      </c>
      <c r="C201" s="472">
        <v>152</v>
      </c>
      <c r="D201" s="472" t="s">
        <v>1828</v>
      </c>
      <c r="E201" s="472">
        <v>152</v>
      </c>
      <c r="F201" s="472" t="s">
        <v>286</v>
      </c>
      <c r="G201" s="473">
        <v>2000000</v>
      </c>
      <c r="H201" s="472"/>
      <c r="I201" s="473">
        <v>0</v>
      </c>
      <c r="J201" s="473">
        <v>0</v>
      </c>
      <c r="K201" s="473">
        <v>0</v>
      </c>
      <c r="L201" s="473">
        <v>0</v>
      </c>
      <c r="M201" s="473">
        <v>0</v>
      </c>
      <c r="N201" s="473">
        <v>0</v>
      </c>
      <c r="O201" s="473">
        <v>0</v>
      </c>
      <c r="P201" s="473">
        <v>0</v>
      </c>
      <c r="Q201" s="520">
        <v>1467397.6820952743</v>
      </c>
      <c r="R201" s="472"/>
    </row>
    <row r="202" spans="1:18" outlineLevel="1" collapsed="1" x14ac:dyDescent="0.25">
      <c r="A202" s="472"/>
      <c r="B202" s="472"/>
      <c r="C202" s="490" t="s">
        <v>1997</v>
      </c>
      <c r="D202" s="472"/>
      <c r="E202" s="472"/>
      <c r="F202" s="472"/>
      <c r="G202" s="473">
        <f t="shared" ref="G202:R202" si="7">SUBTOTAL(9,G201:G201)</f>
        <v>2000000</v>
      </c>
      <c r="H202" s="472">
        <f t="shared" si="7"/>
        <v>0</v>
      </c>
      <c r="I202" s="473">
        <f t="shared" si="7"/>
        <v>0</v>
      </c>
      <c r="J202" s="473">
        <f t="shared" si="7"/>
        <v>0</v>
      </c>
      <c r="K202" s="473">
        <f t="shared" si="7"/>
        <v>0</v>
      </c>
      <c r="L202" s="473">
        <f t="shared" si="7"/>
        <v>0</v>
      </c>
      <c r="M202" s="473">
        <f t="shared" si="7"/>
        <v>0</v>
      </c>
      <c r="N202" s="473">
        <f t="shared" si="7"/>
        <v>0</v>
      </c>
      <c r="O202" s="473">
        <f t="shared" si="7"/>
        <v>0</v>
      </c>
      <c r="P202" s="473">
        <f t="shared" si="7"/>
        <v>0</v>
      </c>
      <c r="Q202" s="470">
        <f t="shared" si="7"/>
        <v>1467397.6820952743</v>
      </c>
      <c r="R202" s="472">
        <f t="shared" si="7"/>
        <v>0</v>
      </c>
    </row>
    <row r="203" spans="1:18" ht="14.45" hidden="1" customHeight="1" outlineLevel="2" x14ac:dyDescent="0.25">
      <c r="A203" s="472">
        <v>117</v>
      </c>
      <c r="B203" s="472" t="s">
        <v>1665</v>
      </c>
      <c r="C203" s="472">
        <v>159</v>
      </c>
      <c r="D203" s="472" t="s">
        <v>1815</v>
      </c>
      <c r="E203" s="472">
        <v>159</v>
      </c>
      <c r="F203" s="472" t="s">
        <v>377</v>
      </c>
      <c r="G203" s="473">
        <v>0</v>
      </c>
      <c r="H203" s="473"/>
      <c r="I203" s="473"/>
      <c r="J203" s="473"/>
      <c r="K203" s="473"/>
      <c r="L203" s="473"/>
      <c r="M203" s="473"/>
      <c r="N203" s="473"/>
      <c r="O203" s="473"/>
      <c r="P203" s="473"/>
      <c r="Q203" s="473">
        <v>0</v>
      </c>
      <c r="R203" s="472" t="s">
        <v>1920</v>
      </c>
    </row>
    <row r="204" spans="1:18" ht="14.45" hidden="1" customHeight="1" outlineLevel="2" x14ac:dyDescent="0.25">
      <c r="A204" s="472">
        <v>146</v>
      </c>
      <c r="B204" s="472" t="s">
        <v>1665</v>
      </c>
      <c r="C204" s="472">
        <v>159</v>
      </c>
      <c r="D204" s="472" t="s">
        <v>1816</v>
      </c>
      <c r="E204" s="472">
        <v>159</v>
      </c>
      <c r="F204" s="472" t="s">
        <v>377</v>
      </c>
      <c r="G204" s="473">
        <v>0</v>
      </c>
      <c r="H204" s="473"/>
      <c r="I204" s="473"/>
      <c r="J204" s="473"/>
      <c r="K204" s="473"/>
      <c r="L204" s="473"/>
      <c r="M204" s="473"/>
      <c r="N204" s="473"/>
      <c r="O204" s="473"/>
      <c r="P204" s="473"/>
      <c r="Q204" s="473">
        <v>0</v>
      </c>
      <c r="R204" s="472" t="s">
        <v>1920</v>
      </c>
    </row>
    <row r="205" spans="1:18" ht="14.45" hidden="1" customHeight="1" outlineLevel="2" x14ac:dyDescent="0.25">
      <c r="A205" s="472">
        <v>784</v>
      </c>
      <c r="B205" s="472" t="s">
        <v>1665</v>
      </c>
      <c r="C205" s="472">
        <v>159</v>
      </c>
      <c r="D205" s="472" t="s">
        <v>1834</v>
      </c>
      <c r="E205" s="472">
        <v>159</v>
      </c>
      <c r="F205" s="472" t="s">
        <v>377</v>
      </c>
      <c r="G205" s="473">
        <v>0</v>
      </c>
      <c r="H205" s="473"/>
      <c r="I205" s="473"/>
      <c r="J205" s="473"/>
      <c r="K205" s="473"/>
      <c r="L205" s="473"/>
      <c r="M205" s="473"/>
      <c r="N205" s="473"/>
      <c r="O205" s="473"/>
      <c r="P205" s="473"/>
      <c r="Q205" s="473">
        <v>0</v>
      </c>
      <c r="R205" s="472" t="s">
        <v>1920</v>
      </c>
    </row>
    <row r="206" spans="1:18" ht="14.45" customHeight="1" outlineLevel="1" collapsed="1" x14ac:dyDescent="0.25">
      <c r="A206" s="472"/>
      <c r="B206" s="472"/>
      <c r="C206" s="490" t="s">
        <v>1998</v>
      </c>
      <c r="D206" s="472"/>
      <c r="E206" s="472"/>
      <c r="F206" s="472"/>
      <c r="G206" s="473">
        <f t="shared" ref="G206:R206" si="8">SUBTOTAL(9,G203:G205)</f>
        <v>0</v>
      </c>
      <c r="H206" s="473">
        <f t="shared" si="8"/>
        <v>0</v>
      </c>
      <c r="I206" s="473">
        <f t="shared" si="8"/>
        <v>0</v>
      </c>
      <c r="J206" s="473">
        <f t="shared" si="8"/>
        <v>0</v>
      </c>
      <c r="K206" s="473">
        <f t="shared" si="8"/>
        <v>0</v>
      </c>
      <c r="L206" s="473">
        <f t="shared" si="8"/>
        <v>0</v>
      </c>
      <c r="M206" s="473">
        <f t="shared" si="8"/>
        <v>0</v>
      </c>
      <c r="N206" s="473">
        <f t="shared" si="8"/>
        <v>0</v>
      </c>
      <c r="O206" s="473">
        <f t="shared" si="8"/>
        <v>0</v>
      </c>
      <c r="P206" s="473">
        <f t="shared" si="8"/>
        <v>0</v>
      </c>
      <c r="Q206" s="473">
        <f t="shared" si="8"/>
        <v>0</v>
      </c>
      <c r="R206" s="472">
        <f t="shared" si="8"/>
        <v>0</v>
      </c>
    </row>
    <row r="207" spans="1:18" ht="14.45" hidden="1" customHeight="1" outlineLevel="2" x14ac:dyDescent="0.25">
      <c r="A207" s="472">
        <v>31</v>
      </c>
      <c r="B207" s="472" t="s">
        <v>1634</v>
      </c>
      <c r="C207" s="472">
        <v>211</v>
      </c>
      <c r="D207" s="472" t="s">
        <v>1813</v>
      </c>
      <c r="E207" s="472">
        <v>211</v>
      </c>
      <c r="F207" s="472" t="s">
        <v>384</v>
      </c>
      <c r="G207" s="473">
        <v>12000</v>
      </c>
      <c r="H207" s="472"/>
      <c r="I207" s="473">
        <v>0</v>
      </c>
      <c r="J207" s="473">
        <v>0</v>
      </c>
      <c r="K207" s="473">
        <v>0</v>
      </c>
      <c r="L207" s="473">
        <v>0</v>
      </c>
      <c r="M207" s="473">
        <v>0</v>
      </c>
      <c r="N207" s="473">
        <v>0</v>
      </c>
      <c r="O207" s="473">
        <v>0</v>
      </c>
      <c r="P207" s="473">
        <v>0</v>
      </c>
      <c r="Q207" s="473">
        <v>12000</v>
      </c>
      <c r="R207" s="472"/>
    </row>
    <row r="208" spans="1:18" ht="14.45" hidden="1" customHeight="1" outlineLevel="2" x14ac:dyDescent="0.25">
      <c r="A208" s="472">
        <v>67</v>
      </c>
      <c r="B208" s="472" t="s">
        <v>1634</v>
      </c>
      <c r="C208" s="472">
        <v>211</v>
      </c>
      <c r="D208" s="472" t="s">
        <v>1814</v>
      </c>
      <c r="E208" s="472">
        <v>211</v>
      </c>
      <c r="F208" s="472" t="s">
        <v>384</v>
      </c>
      <c r="G208" s="473">
        <v>0</v>
      </c>
      <c r="H208" s="472"/>
      <c r="I208" s="473">
        <v>0</v>
      </c>
      <c r="J208" s="473">
        <v>0</v>
      </c>
      <c r="K208" s="473">
        <v>0</v>
      </c>
      <c r="L208" s="473">
        <v>0</v>
      </c>
      <c r="M208" s="473">
        <v>0</v>
      </c>
      <c r="N208" s="473">
        <v>0</v>
      </c>
      <c r="O208" s="473">
        <v>0</v>
      </c>
      <c r="P208" s="473">
        <v>0</v>
      </c>
      <c r="Q208" s="473">
        <v>0</v>
      </c>
      <c r="R208" s="472"/>
    </row>
    <row r="209" spans="1:18" ht="14.45" hidden="1" customHeight="1" outlineLevel="2" x14ac:dyDescent="0.25">
      <c r="A209" s="472">
        <v>120</v>
      </c>
      <c r="B209" s="472" t="s">
        <v>1634</v>
      </c>
      <c r="C209" s="472">
        <v>211</v>
      </c>
      <c r="D209" s="472" t="s">
        <v>1815</v>
      </c>
      <c r="E209" s="472">
        <v>211</v>
      </c>
      <c r="F209" s="472" t="s">
        <v>384</v>
      </c>
      <c r="G209" s="473">
        <v>6000</v>
      </c>
      <c r="H209" s="473"/>
      <c r="I209" s="473"/>
      <c r="J209" s="473"/>
      <c r="K209" s="473"/>
      <c r="L209" s="473"/>
      <c r="M209" s="473"/>
      <c r="N209" s="473"/>
      <c r="O209" s="473"/>
      <c r="P209" s="473"/>
      <c r="Q209" s="473">
        <v>6000</v>
      </c>
      <c r="R209" s="472"/>
    </row>
    <row r="210" spans="1:18" ht="14.45" hidden="1" customHeight="1" outlineLevel="2" x14ac:dyDescent="0.25">
      <c r="A210" s="472">
        <v>149</v>
      </c>
      <c r="B210" s="472" t="s">
        <v>1634</v>
      </c>
      <c r="C210" s="472">
        <v>211</v>
      </c>
      <c r="D210" s="472" t="s">
        <v>1816</v>
      </c>
      <c r="E210" s="472">
        <v>211</v>
      </c>
      <c r="F210" s="472" t="s">
        <v>384</v>
      </c>
      <c r="G210" s="473">
        <v>8000</v>
      </c>
      <c r="H210" s="473"/>
      <c r="I210" s="473"/>
      <c r="J210" s="473"/>
      <c r="K210" s="473"/>
      <c r="L210" s="473"/>
      <c r="M210" s="473"/>
      <c r="N210" s="473"/>
      <c r="O210" s="473"/>
      <c r="P210" s="473"/>
      <c r="Q210" s="473">
        <v>8000</v>
      </c>
      <c r="R210" s="472"/>
    </row>
    <row r="211" spans="1:18" ht="14.45" hidden="1" customHeight="1" outlineLevel="2" x14ac:dyDescent="0.25">
      <c r="A211" s="472">
        <v>188</v>
      </c>
      <c r="B211" s="472" t="s">
        <v>1634</v>
      </c>
      <c r="C211" s="472">
        <v>211</v>
      </c>
      <c r="D211" s="472" t="s">
        <v>1817</v>
      </c>
      <c r="E211" s="472">
        <v>211</v>
      </c>
      <c r="F211" s="472" t="s">
        <v>384</v>
      </c>
      <c r="G211" s="473">
        <v>8000</v>
      </c>
      <c r="H211" s="472"/>
      <c r="I211" s="473">
        <v>0</v>
      </c>
      <c r="J211" s="473">
        <v>0</v>
      </c>
      <c r="K211" s="473">
        <v>0</v>
      </c>
      <c r="L211" s="473">
        <v>0</v>
      </c>
      <c r="M211" s="473">
        <v>0</v>
      </c>
      <c r="N211" s="473">
        <v>0</v>
      </c>
      <c r="O211" s="473">
        <v>0</v>
      </c>
      <c r="P211" s="473">
        <v>0</v>
      </c>
      <c r="Q211" s="473">
        <v>8000</v>
      </c>
      <c r="R211" s="472"/>
    </row>
    <row r="212" spans="1:18" ht="14.45" hidden="1" customHeight="1" outlineLevel="2" x14ac:dyDescent="0.25">
      <c r="A212" s="472">
        <v>239</v>
      </c>
      <c r="B212" s="472" t="s">
        <v>1634</v>
      </c>
      <c r="C212" s="472">
        <v>211</v>
      </c>
      <c r="D212" s="472" t="s">
        <v>1819</v>
      </c>
      <c r="E212" s="472">
        <v>211</v>
      </c>
      <c r="F212" s="472" t="s">
        <v>384</v>
      </c>
      <c r="G212" s="473">
        <v>7000</v>
      </c>
      <c r="H212" s="472"/>
      <c r="I212" s="473">
        <v>0</v>
      </c>
      <c r="J212" s="473">
        <v>0</v>
      </c>
      <c r="K212" s="473">
        <v>0</v>
      </c>
      <c r="L212" s="473">
        <v>0</v>
      </c>
      <c r="M212" s="473">
        <v>0</v>
      </c>
      <c r="N212" s="473">
        <v>0</v>
      </c>
      <c r="O212" s="473">
        <v>0</v>
      </c>
      <c r="P212" s="473">
        <v>0</v>
      </c>
      <c r="Q212" s="473">
        <v>7000</v>
      </c>
      <c r="R212" s="472"/>
    </row>
    <row r="213" spans="1:18" ht="14.45" hidden="1" customHeight="1" outlineLevel="2" x14ac:dyDescent="0.25">
      <c r="A213" s="472">
        <v>305</v>
      </c>
      <c r="B213" s="472" t="s">
        <v>1634</v>
      </c>
      <c r="C213" s="472">
        <v>211</v>
      </c>
      <c r="D213" s="472" t="s">
        <v>1820</v>
      </c>
      <c r="E213" s="472">
        <v>211</v>
      </c>
      <c r="F213" s="472" t="s">
        <v>384</v>
      </c>
      <c r="G213" s="473">
        <v>9960</v>
      </c>
      <c r="H213" s="472"/>
      <c r="I213" s="473">
        <v>0</v>
      </c>
      <c r="J213" s="473">
        <v>0</v>
      </c>
      <c r="K213" s="473">
        <v>0</v>
      </c>
      <c r="L213" s="473">
        <v>0</v>
      </c>
      <c r="M213" s="473">
        <v>0</v>
      </c>
      <c r="N213" s="473">
        <v>0</v>
      </c>
      <c r="O213" s="473">
        <v>0</v>
      </c>
      <c r="P213" s="473">
        <v>0</v>
      </c>
      <c r="Q213" s="473">
        <v>9960</v>
      </c>
      <c r="R213" s="472"/>
    </row>
    <row r="214" spans="1:18" ht="14.45" hidden="1" customHeight="1" outlineLevel="2" x14ac:dyDescent="0.25">
      <c r="A214" s="472">
        <v>340</v>
      </c>
      <c r="B214" s="472" t="s">
        <v>1634</v>
      </c>
      <c r="C214" s="472">
        <v>211</v>
      </c>
      <c r="D214" s="472" t="s">
        <v>1821</v>
      </c>
      <c r="E214" s="472">
        <v>211</v>
      </c>
      <c r="F214" s="472" t="s">
        <v>384</v>
      </c>
      <c r="G214" s="473">
        <v>6000</v>
      </c>
      <c r="H214" s="473">
        <v>0</v>
      </c>
      <c r="I214" s="473">
        <v>0</v>
      </c>
      <c r="J214" s="473">
        <v>0</v>
      </c>
      <c r="K214" s="473">
        <v>0</v>
      </c>
      <c r="L214" s="473">
        <v>0</v>
      </c>
      <c r="M214" s="473">
        <v>0</v>
      </c>
      <c r="N214" s="473">
        <v>0</v>
      </c>
      <c r="O214" s="473">
        <v>0</v>
      </c>
      <c r="P214" s="473">
        <v>0</v>
      </c>
      <c r="Q214" s="473">
        <v>6000</v>
      </c>
      <c r="R214" s="472"/>
    </row>
    <row r="215" spans="1:18" ht="14.45" hidden="1" customHeight="1" outlineLevel="2" x14ac:dyDescent="0.25">
      <c r="A215" s="472">
        <v>385</v>
      </c>
      <c r="B215" s="472" t="s">
        <v>1634</v>
      </c>
      <c r="C215" s="472">
        <v>211</v>
      </c>
      <c r="D215" s="472" t="s">
        <v>1822</v>
      </c>
      <c r="E215" s="472">
        <v>211</v>
      </c>
      <c r="F215" s="472" t="s">
        <v>384</v>
      </c>
      <c r="G215" s="473">
        <v>6000</v>
      </c>
      <c r="H215" s="472"/>
      <c r="I215" s="473">
        <v>0</v>
      </c>
      <c r="J215" s="473">
        <v>0</v>
      </c>
      <c r="K215" s="473">
        <v>0</v>
      </c>
      <c r="L215" s="473">
        <v>0</v>
      </c>
      <c r="M215" s="473">
        <v>0</v>
      </c>
      <c r="N215" s="473">
        <v>0</v>
      </c>
      <c r="O215" s="473">
        <v>0</v>
      </c>
      <c r="P215" s="473">
        <v>0</v>
      </c>
      <c r="Q215" s="473">
        <v>6000</v>
      </c>
      <c r="R215" s="472"/>
    </row>
    <row r="216" spans="1:18" ht="14.45" hidden="1" customHeight="1" outlineLevel="2" x14ac:dyDescent="0.25">
      <c r="A216" s="472">
        <v>444</v>
      </c>
      <c r="B216" s="472" t="s">
        <v>1634</v>
      </c>
      <c r="C216" s="472">
        <v>211</v>
      </c>
      <c r="D216" s="472" t="s">
        <v>1824</v>
      </c>
      <c r="E216" s="472">
        <v>211</v>
      </c>
      <c r="F216" s="472" t="s">
        <v>384</v>
      </c>
      <c r="G216" s="473">
        <v>6000</v>
      </c>
      <c r="H216" s="472"/>
      <c r="I216" s="473">
        <v>0</v>
      </c>
      <c r="J216" s="473">
        <v>0</v>
      </c>
      <c r="K216" s="473">
        <v>0</v>
      </c>
      <c r="L216" s="473">
        <v>0</v>
      </c>
      <c r="M216" s="473">
        <v>0</v>
      </c>
      <c r="N216" s="473">
        <v>0</v>
      </c>
      <c r="O216" s="473">
        <v>0</v>
      </c>
      <c r="P216" s="473">
        <v>0</v>
      </c>
      <c r="Q216" s="473">
        <v>6000</v>
      </c>
      <c r="R216" s="472"/>
    </row>
    <row r="217" spans="1:18" ht="14.45" hidden="1" customHeight="1" outlineLevel="2" x14ac:dyDescent="0.25">
      <c r="A217" s="472">
        <v>472</v>
      </c>
      <c r="B217" s="472" t="s">
        <v>1634</v>
      </c>
      <c r="C217" s="472">
        <v>211</v>
      </c>
      <c r="D217" s="472" t="s">
        <v>1825</v>
      </c>
      <c r="E217" s="472">
        <v>211</v>
      </c>
      <c r="F217" s="472" t="s">
        <v>384</v>
      </c>
      <c r="G217" s="473">
        <v>6500</v>
      </c>
      <c r="H217" s="472"/>
      <c r="I217" s="473">
        <v>0</v>
      </c>
      <c r="J217" s="473">
        <v>0</v>
      </c>
      <c r="K217" s="473">
        <v>0</v>
      </c>
      <c r="L217" s="473">
        <v>0</v>
      </c>
      <c r="M217" s="473">
        <v>0</v>
      </c>
      <c r="N217" s="473">
        <v>0</v>
      </c>
      <c r="O217" s="473">
        <v>0</v>
      </c>
      <c r="P217" s="473">
        <v>0</v>
      </c>
      <c r="Q217" s="473">
        <v>6500</v>
      </c>
      <c r="R217" s="472"/>
    </row>
    <row r="218" spans="1:18" ht="14.45" hidden="1" customHeight="1" outlineLevel="2" x14ac:dyDescent="0.25">
      <c r="A218" s="472">
        <v>507</v>
      </c>
      <c r="B218" s="472" t="s">
        <v>1634</v>
      </c>
      <c r="C218" s="472">
        <v>211</v>
      </c>
      <c r="D218" s="472" t="s">
        <v>1826</v>
      </c>
      <c r="E218" s="472">
        <v>211</v>
      </c>
      <c r="F218" s="472" t="s">
        <v>384</v>
      </c>
      <c r="G218" s="473">
        <v>15000</v>
      </c>
      <c r="H218" s="472"/>
      <c r="I218" s="473">
        <v>0</v>
      </c>
      <c r="J218" s="473">
        <v>0</v>
      </c>
      <c r="K218" s="473">
        <v>0</v>
      </c>
      <c r="L218" s="473">
        <v>0</v>
      </c>
      <c r="M218" s="473">
        <v>0</v>
      </c>
      <c r="N218" s="473">
        <v>0</v>
      </c>
      <c r="O218" s="473">
        <v>0</v>
      </c>
      <c r="P218" s="473">
        <v>0</v>
      </c>
      <c r="Q218" s="473">
        <v>15000</v>
      </c>
      <c r="R218" s="472"/>
    </row>
    <row r="219" spans="1:18" ht="14.45" hidden="1" customHeight="1" outlineLevel="2" x14ac:dyDescent="0.25">
      <c r="A219" s="472">
        <v>531</v>
      </c>
      <c r="B219" s="472" t="s">
        <v>1634</v>
      </c>
      <c r="C219" s="472">
        <v>211</v>
      </c>
      <c r="D219" s="472" t="s">
        <v>1827</v>
      </c>
      <c r="E219" s="472">
        <v>211</v>
      </c>
      <c r="F219" s="472" t="s">
        <v>384</v>
      </c>
      <c r="G219" s="473">
        <v>12000</v>
      </c>
      <c r="H219" s="472"/>
      <c r="I219" s="473">
        <v>0</v>
      </c>
      <c r="J219" s="473">
        <v>0</v>
      </c>
      <c r="K219" s="473">
        <v>0</v>
      </c>
      <c r="L219" s="473">
        <v>0</v>
      </c>
      <c r="M219" s="473">
        <v>0</v>
      </c>
      <c r="N219" s="473">
        <v>0</v>
      </c>
      <c r="O219" s="473">
        <v>0</v>
      </c>
      <c r="P219" s="473">
        <v>0</v>
      </c>
      <c r="Q219" s="473">
        <v>12000</v>
      </c>
      <c r="R219" s="472"/>
    </row>
    <row r="220" spans="1:18" ht="14.45" hidden="1" customHeight="1" outlineLevel="2" x14ac:dyDescent="0.25">
      <c r="A220" s="472">
        <v>564</v>
      </c>
      <c r="B220" s="472" t="s">
        <v>1634</v>
      </c>
      <c r="C220" s="472">
        <v>211</v>
      </c>
      <c r="D220" s="472" t="s">
        <v>1828</v>
      </c>
      <c r="E220" s="472">
        <v>211</v>
      </c>
      <c r="F220" s="472" t="s">
        <v>384</v>
      </c>
      <c r="G220" s="473">
        <v>12000</v>
      </c>
      <c r="H220" s="472"/>
      <c r="I220" s="473">
        <v>0</v>
      </c>
      <c r="J220" s="473">
        <v>0</v>
      </c>
      <c r="K220" s="473">
        <v>0</v>
      </c>
      <c r="L220" s="473">
        <v>0</v>
      </c>
      <c r="M220" s="473">
        <v>0</v>
      </c>
      <c r="N220" s="473">
        <v>0</v>
      </c>
      <c r="O220" s="473">
        <v>0</v>
      </c>
      <c r="P220" s="473">
        <v>0</v>
      </c>
      <c r="Q220" s="473">
        <v>12000</v>
      </c>
      <c r="R220" s="472"/>
    </row>
    <row r="221" spans="1:18" ht="14.45" hidden="1" customHeight="1" outlineLevel="2" x14ac:dyDescent="0.25">
      <c r="A221" s="472">
        <v>609</v>
      </c>
      <c r="B221" s="472" t="s">
        <v>1634</v>
      </c>
      <c r="C221" s="472">
        <v>211</v>
      </c>
      <c r="D221" s="472" t="s">
        <v>1829</v>
      </c>
      <c r="E221" s="472">
        <v>211</v>
      </c>
      <c r="F221" s="472" t="s">
        <v>384</v>
      </c>
      <c r="G221" s="473">
        <v>8000</v>
      </c>
      <c r="H221" s="472"/>
      <c r="I221" s="473">
        <v>0</v>
      </c>
      <c r="J221" s="473">
        <v>0</v>
      </c>
      <c r="K221" s="473">
        <v>0</v>
      </c>
      <c r="L221" s="473">
        <v>0</v>
      </c>
      <c r="M221" s="473">
        <v>0</v>
      </c>
      <c r="N221" s="473">
        <v>0</v>
      </c>
      <c r="O221" s="473">
        <v>0</v>
      </c>
      <c r="P221" s="473">
        <v>0</v>
      </c>
      <c r="Q221" s="473">
        <v>8000</v>
      </c>
      <c r="R221" s="472"/>
    </row>
    <row r="222" spans="1:18" ht="14.45" hidden="1" customHeight="1" outlineLevel="2" x14ac:dyDescent="0.25">
      <c r="A222" s="472">
        <v>644</v>
      </c>
      <c r="B222" s="472" t="s">
        <v>1634</v>
      </c>
      <c r="C222" s="472">
        <v>211</v>
      </c>
      <c r="D222" s="472" t="s">
        <v>1252</v>
      </c>
      <c r="E222" s="472">
        <v>211</v>
      </c>
      <c r="F222" s="472" t="s">
        <v>384</v>
      </c>
      <c r="G222" s="473">
        <v>12000</v>
      </c>
      <c r="H222" s="473">
        <v>0</v>
      </c>
      <c r="I222" s="473">
        <v>0</v>
      </c>
      <c r="J222" s="473">
        <v>0</v>
      </c>
      <c r="K222" s="473">
        <v>0</v>
      </c>
      <c r="L222" s="473">
        <v>0</v>
      </c>
      <c r="M222" s="473">
        <v>0</v>
      </c>
      <c r="N222" s="473">
        <v>0</v>
      </c>
      <c r="O222" s="473">
        <v>0</v>
      </c>
      <c r="P222" s="473">
        <v>0</v>
      </c>
      <c r="Q222" s="473">
        <v>12000</v>
      </c>
      <c r="R222" s="472"/>
    </row>
    <row r="223" spans="1:18" ht="14.45" hidden="1" customHeight="1" outlineLevel="2" x14ac:dyDescent="0.25">
      <c r="A223" s="472">
        <v>682</v>
      </c>
      <c r="B223" s="472" t="s">
        <v>1634</v>
      </c>
      <c r="C223" s="472">
        <v>211</v>
      </c>
      <c r="D223" s="472" t="s">
        <v>1830</v>
      </c>
      <c r="E223" s="472">
        <v>211</v>
      </c>
      <c r="F223" s="472" t="s">
        <v>384</v>
      </c>
      <c r="G223" s="473">
        <v>7500</v>
      </c>
      <c r="H223" s="473"/>
      <c r="I223" s="473">
        <v>0</v>
      </c>
      <c r="J223" s="473">
        <v>0</v>
      </c>
      <c r="K223" s="473">
        <v>0</v>
      </c>
      <c r="L223" s="473">
        <v>0</v>
      </c>
      <c r="M223" s="473">
        <v>0</v>
      </c>
      <c r="N223" s="473">
        <v>0</v>
      </c>
      <c r="O223" s="473">
        <v>0</v>
      </c>
      <c r="P223" s="473">
        <v>0</v>
      </c>
      <c r="Q223" s="473">
        <v>7500</v>
      </c>
      <c r="R223" s="472"/>
    </row>
    <row r="224" spans="1:18" ht="14.45" hidden="1" customHeight="1" outlineLevel="2" x14ac:dyDescent="0.25">
      <c r="A224" s="472">
        <v>712</v>
      </c>
      <c r="B224" s="472" t="s">
        <v>1634</v>
      </c>
      <c r="C224" s="472">
        <v>211</v>
      </c>
      <c r="D224" s="472" t="s">
        <v>1831</v>
      </c>
      <c r="E224" s="472">
        <v>211</v>
      </c>
      <c r="F224" s="472" t="s">
        <v>384</v>
      </c>
      <c r="G224" s="473">
        <v>6500</v>
      </c>
      <c r="H224" s="473"/>
      <c r="I224" s="473">
        <v>0</v>
      </c>
      <c r="J224" s="473">
        <v>0</v>
      </c>
      <c r="K224" s="473">
        <v>0</v>
      </c>
      <c r="L224" s="473">
        <v>0</v>
      </c>
      <c r="M224" s="473">
        <v>0</v>
      </c>
      <c r="N224" s="473">
        <v>0</v>
      </c>
      <c r="O224" s="473">
        <v>0</v>
      </c>
      <c r="P224" s="473">
        <v>0</v>
      </c>
      <c r="Q224" s="473">
        <v>6500</v>
      </c>
      <c r="R224" s="472"/>
    </row>
    <row r="225" spans="1:18" ht="14.45" hidden="1" customHeight="1" outlineLevel="2" x14ac:dyDescent="0.25">
      <c r="A225" s="472">
        <v>792</v>
      </c>
      <c r="B225" s="472" t="s">
        <v>1634</v>
      </c>
      <c r="C225" s="472">
        <v>211</v>
      </c>
      <c r="D225" s="472" t="s">
        <v>1834</v>
      </c>
      <c r="E225" s="472">
        <v>211</v>
      </c>
      <c r="F225" s="472" t="s">
        <v>384</v>
      </c>
      <c r="G225" s="473">
        <v>12000</v>
      </c>
      <c r="H225" s="473"/>
      <c r="I225" s="473"/>
      <c r="J225" s="473"/>
      <c r="K225" s="473"/>
      <c r="L225" s="473"/>
      <c r="M225" s="473"/>
      <c r="N225" s="473"/>
      <c r="O225" s="473"/>
      <c r="P225" s="473"/>
      <c r="Q225" s="473">
        <v>12000</v>
      </c>
      <c r="R225" s="472"/>
    </row>
    <row r="226" spans="1:18" ht="14.45" hidden="1" customHeight="1" outlineLevel="2" x14ac:dyDescent="0.25">
      <c r="A226" s="472">
        <v>1066</v>
      </c>
      <c r="B226" s="472" t="s">
        <v>1634</v>
      </c>
      <c r="C226" s="472">
        <v>211</v>
      </c>
      <c r="D226" s="472" t="s">
        <v>1833</v>
      </c>
      <c r="E226" s="472">
        <v>211</v>
      </c>
      <c r="F226" s="472" t="s">
        <v>384</v>
      </c>
      <c r="G226" s="473">
        <v>3000</v>
      </c>
      <c r="H226" s="473"/>
      <c r="I226" s="473"/>
      <c r="J226" s="473"/>
      <c r="K226" s="473"/>
      <c r="L226" s="473"/>
      <c r="M226" s="473"/>
      <c r="N226" s="473"/>
      <c r="O226" s="473"/>
      <c r="P226" s="473"/>
      <c r="Q226" s="473">
        <v>3000</v>
      </c>
      <c r="R226" s="472"/>
    </row>
    <row r="227" spans="1:18" ht="14.45" hidden="1" customHeight="1" outlineLevel="2" x14ac:dyDescent="0.25">
      <c r="A227" s="489">
        <v>1172</v>
      </c>
      <c r="B227" s="472" t="s">
        <v>1634</v>
      </c>
      <c r="C227" s="472">
        <v>211</v>
      </c>
      <c r="D227" s="489" t="s">
        <v>1819</v>
      </c>
      <c r="E227" s="472">
        <v>211</v>
      </c>
      <c r="F227" s="472" t="s">
        <v>384</v>
      </c>
      <c r="G227" s="473"/>
      <c r="H227" s="473"/>
      <c r="I227" s="473"/>
      <c r="J227" s="473"/>
      <c r="K227" s="473"/>
      <c r="L227" s="473"/>
      <c r="M227" s="473"/>
      <c r="N227" s="473"/>
      <c r="O227" s="473"/>
      <c r="P227" s="473"/>
      <c r="Q227" s="473">
        <v>0</v>
      </c>
      <c r="R227" s="472" t="s">
        <v>1921</v>
      </c>
    </row>
    <row r="228" spans="1:18" hidden="1" outlineLevel="2" x14ac:dyDescent="0.25">
      <c r="A228" s="489">
        <v>1181</v>
      </c>
      <c r="B228" s="472" t="s">
        <v>1634</v>
      </c>
      <c r="C228" s="472">
        <v>211</v>
      </c>
      <c r="D228" s="489" t="s">
        <v>1793</v>
      </c>
      <c r="E228" s="472">
        <v>211</v>
      </c>
      <c r="F228" s="472" t="s">
        <v>384</v>
      </c>
      <c r="G228" s="473">
        <v>35000</v>
      </c>
      <c r="H228" s="473"/>
      <c r="I228" s="473"/>
      <c r="J228" s="473"/>
      <c r="K228" s="473"/>
      <c r="L228" s="473"/>
      <c r="M228" s="473"/>
      <c r="N228" s="473"/>
      <c r="O228" s="473"/>
      <c r="P228" s="473"/>
      <c r="Q228" s="473">
        <v>35000</v>
      </c>
      <c r="R228" s="472" t="s">
        <v>1925</v>
      </c>
    </row>
    <row r="229" spans="1:18" ht="14.45" hidden="1" customHeight="1" outlineLevel="2" x14ac:dyDescent="0.25">
      <c r="A229" s="489">
        <v>1211</v>
      </c>
      <c r="B229" s="472" t="s">
        <v>1634</v>
      </c>
      <c r="C229" s="472">
        <v>211</v>
      </c>
      <c r="D229" s="472" t="s">
        <v>1912</v>
      </c>
      <c r="E229" s="472">
        <v>211</v>
      </c>
      <c r="F229" s="472" t="s">
        <v>384</v>
      </c>
      <c r="G229" s="473">
        <v>90000</v>
      </c>
      <c r="H229" s="473"/>
      <c r="I229" s="473"/>
      <c r="J229" s="473"/>
      <c r="K229" s="473"/>
      <c r="L229" s="473"/>
      <c r="M229" s="473"/>
      <c r="N229" s="473"/>
      <c r="O229" s="473"/>
      <c r="P229" s="473"/>
      <c r="Q229" s="473">
        <v>90000</v>
      </c>
      <c r="R229" s="472"/>
    </row>
    <row r="230" spans="1:18" ht="14.45" hidden="1" customHeight="1" outlineLevel="2" x14ac:dyDescent="0.25">
      <c r="A230" s="489">
        <v>1231</v>
      </c>
      <c r="B230" s="472" t="s">
        <v>1634</v>
      </c>
      <c r="C230" s="472">
        <v>211</v>
      </c>
      <c r="D230" s="472" t="s">
        <v>1794</v>
      </c>
      <c r="E230" s="472">
        <v>211</v>
      </c>
      <c r="F230" s="472" t="s">
        <v>384</v>
      </c>
      <c r="G230" s="473">
        <v>6000</v>
      </c>
      <c r="H230" s="473"/>
      <c r="I230" s="473"/>
      <c r="J230" s="473"/>
      <c r="K230" s="473"/>
      <c r="L230" s="473"/>
      <c r="M230" s="473"/>
      <c r="N230" s="473"/>
      <c r="O230" s="473"/>
      <c r="P230" s="473"/>
      <c r="Q230" s="473">
        <v>6000</v>
      </c>
      <c r="R230" s="472"/>
    </row>
    <row r="231" spans="1:18" ht="14.45" hidden="1" customHeight="1" outlineLevel="2" x14ac:dyDescent="0.25">
      <c r="A231" s="489">
        <v>1242</v>
      </c>
      <c r="B231" s="472" t="s">
        <v>1634</v>
      </c>
      <c r="C231" s="472">
        <v>211</v>
      </c>
      <c r="D231" s="472" t="s">
        <v>1804</v>
      </c>
      <c r="E231" s="472">
        <v>211</v>
      </c>
      <c r="F231" s="472" t="s">
        <v>384</v>
      </c>
      <c r="G231" s="473">
        <v>4800</v>
      </c>
      <c r="H231" s="473"/>
      <c r="I231" s="473"/>
      <c r="J231" s="473"/>
      <c r="K231" s="473"/>
      <c r="L231" s="473"/>
      <c r="M231" s="473"/>
      <c r="N231" s="473"/>
      <c r="O231" s="473"/>
      <c r="P231" s="473"/>
      <c r="Q231" s="473">
        <v>4800</v>
      </c>
      <c r="R231" s="472"/>
    </row>
    <row r="232" spans="1:18" ht="14.45" customHeight="1" outlineLevel="1" collapsed="1" x14ac:dyDescent="0.25">
      <c r="A232" s="489"/>
      <c r="B232" s="472"/>
      <c r="C232" s="490" t="s">
        <v>1999</v>
      </c>
      <c r="D232" s="472"/>
      <c r="E232" s="472"/>
      <c r="F232" s="472"/>
      <c r="G232" s="473">
        <f t="shared" ref="G232:R232" si="9">SUBTOTAL(9,G207:G231)</f>
        <v>299260</v>
      </c>
      <c r="H232" s="473">
        <f t="shared" si="9"/>
        <v>0</v>
      </c>
      <c r="I232" s="473">
        <f t="shared" si="9"/>
        <v>0</v>
      </c>
      <c r="J232" s="473">
        <f t="shared" si="9"/>
        <v>0</v>
      </c>
      <c r="K232" s="473">
        <f t="shared" si="9"/>
        <v>0</v>
      </c>
      <c r="L232" s="473">
        <f t="shared" si="9"/>
        <v>0</v>
      </c>
      <c r="M232" s="473">
        <f t="shared" si="9"/>
        <v>0</v>
      </c>
      <c r="N232" s="473">
        <f t="shared" si="9"/>
        <v>0</v>
      </c>
      <c r="O232" s="473">
        <f t="shared" si="9"/>
        <v>0</v>
      </c>
      <c r="P232" s="473">
        <f t="shared" si="9"/>
        <v>0</v>
      </c>
      <c r="Q232" s="473">
        <f t="shared" si="9"/>
        <v>299260</v>
      </c>
      <c r="R232" s="472">
        <f t="shared" si="9"/>
        <v>0</v>
      </c>
    </row>
    <row r="233" spans="1:18" ht="14.45" hidden="1" customHeight="1" outlineLevel="2" x14ac:dyDescent="0.25">
      <c r="A233" s="472">
        <v>32</v>
      </c>
      <c r="B233" s="472" t="s">
        <v>1634</v>
      </c>
      <c r="C233" s="472">
        <v>212</v>
      </c>
      <c r="D233" s="472" t="s">
        <v>1813</v>
      </c>
      <c r="E233" s="472">
        <v>212</v>
      </c>
      <c r="F233" s="472" t="s">
        <v>385</v>
      </c>
      <c r="G233" s="473">
        <v>6000</v>
      </c>
      <c r="H233" s="472"/>
      <c r="I233" s="473">
        <v>0</v>
      </c>
      <c r="J233" s="473">
        <v>0</v>
      </c>
      <c r="K233" s="473">
        <v>0</v>
      </c>
      <c r="L233" s="473">
        <v>0</v>
      </c>
      <c r="M233" s="473">
        <v>0</v>
      </c>
      <c r="N233" s="473">
        <v>0</v>
      </c>
      <c r="O233" s="473">
        <v>0</v>
      </c>
      <c r="P233" s="473">
        <v>0</v>
      </c>
      <c r="Q233" s="473">
        <v>6000</v>
      </c>
      <c r="R233" s="472"/>
    </row>
    <row r="234" spans="1:18" ht="14.45" hidden="1" customHeight="1" outlineLevel="2" x14ac:dyDescent="0.25">
      <c r="A234" s="472">
        <v>68</v>
      </c>
      <c r="B234" s="472" t="s">
        <v>1634</v>
      </c>
      <c r="C234" s="472">
        <v>212</v>
      </c>
      <c r="D234" s="472" t="s">
        <v>1814</v>
      </c>
      <c r="E234" s="472">
        <v>212</v>
      </c>
      <c r="F234" s="472" t="s">
        <v>385</v>
      </c>
      <c r="G234" s="473">
        <v>0</v>
      </c>
      <c r="H234" s="472"/>
      <c r="I234" s="473">
        <v>0</v>
      </c>
      <c r="J234" s="473">
        <v>0</v>
      </c>
      <c r="K234" s="473">
        <v>0</v>
      </c>
      <c r="L234" s="473">
        <v>0</v>
      </c>
      <c r="M234" s="473">
        <v>0</v>
      </c>
      <c r="N234" s="473">
        <v>0</v>
      </c>
      <c r="O234" s="473">
        <v>0</v>
      </c>
      <c r="P234" s="473">
        <v>0</v>
      </c>
      <c r="Q234" s="473">
        <v>0</v>
      </c>
      <c r="R234" s="472"/>
    </row>
    <row r="235" spans="1:18" ht="14.45" hidden="1" customHeight="1" outlineLevel="2" x14ac:dyDescent="0.25">
      <c r="A235" s="472">
        <v>121</v>
      </c>
      <c r="B235" s="472" t="s">
        <v>1634</v>
      </c>
      <c r="C235" s="472">
        <v>212</v>
      </c>
      <c r="D235" s="472" t="s">
        <v>1815</v>
      </c>
      <c r="E235" s="472">
        <v>212</v>
      </c>
      <c r="F235" s="472" t="s">
        <v>385</v>
      </c>
      <c r="G235" s="473">
        <v>500</v>
      </c>
      <c r="H235" s="473"/>
      <c r="I235" s="473"/>
      <c r="J235" s="473"/>
      <c r="K235" s="473"/>
      <c r="L235" s="473"/>
      <c r="M235" s="473"/>
      <c r="N235" s="473"/>
      <c r="O235" s="473"/>
      <c r="P235" s="473"/>
      <c r="Q235" s="473">
        <v>500</v>
      </c>
      <c r="R235" s="472"/>
    </row>
    <row r="236" spans="1:18" ht="14.45" hidden="1" customHeight="1" outlineLevel="2" x14ac:dyDescent="0.25">
      <c r="A236" s="472">
        <v>150</v>
      </c>
      <c r="B236" s="472" t="s">
        <v>1634</v>
      </c>
      <c r="C236" s="472">
        <v>212</v>
      </c>
      <c r="D236" s="472" t="s">
        <v>1816</v>
      </c>
      <c r="E236" s="472">
        <v>212</v>
      </c>
      <c r="F236" s="472" t="s">
        <v>385</v>
      </c>
      <c r="G236" s="473">
        <v>15000</v>
      </c>
      <c r="H236" s="473"/>
      <c r="I236" s="473"/>
      <c r="J236" s="473"/>
      <c r="K236" s="473"/>
      <c r="L236" s="473"/>
      <c r="M236" s="473"/>
      <c r="N236" s="473"/>
      <c r="O236" s="473"/>
      <c r="P236" s="473"/>
      <c r="Q236" s="473">
        <v>15000</v>
      </c>
      <c r="R236" s="472"/>
    </row>
    <row r="237" spans="1:18" ht="14.45" hidden="1" customHeight="1" outlineLevel="2" x14ac:dyDescent="0.25">
      <c r="A237" s="472">
        <v>189</v>
      </c>
      <c r="B237" s="472" t="s">
        <v>1634</v>
      </c>
      <c r="C237" s="472">
        <v>212</v>
      </c>
      <c r="D237" s="472" t="s">
        <v>1817</v>
      </c>
      <c r="E237" s="472">
        <v>212</v>
      </c>
      <c r="F237" s="472" t="s">
        <v>385</v>
      </c>
      <c r="G237" s="473">
        <v>30000</v>
      </c>
      <c r="H237" s="472"/>
      <c r="I237" s="473">
        <v>0</v>
      </c>
      <c r="J237" s="473">
        <v>0</v>
      </c>
      <c r="K237" s="473">
        <v>0</v>
      </c>
      <c r="L237" s="473">
        <v>0</v>
      </c>
      <c r="M237" s="473">
        <v>0</v>
      </c>
      <c r="N237" s="473">
        <v>0</v>
      </c>
      <c r="O237" s="473">
        <v>0</v>
      </c>
      <c r="P237" s="473">
        <v>0</v>
      </c>
      <c r="Q237" s="473">
        <v>30000</v>
      </c>
      <c r="R237" s="472"/>
    </row>
    <row r="238" spans="1:18" ht="14.45" hidden="1" customHeight="1" outlineLevel="2" x14ac:dyDescent="0.25">
      <c r="A238" s="472">
        <v>240</v>
      </c>
      <c r="B238" s="472" t="s">
        <v>1634</v>
      </c>
      <c r="C238" s="472">
        <v>212</v>
      </c>
      <c r="D238" s="472" t="s">
        <v>1819</v>
      </c>
      <c r="E238" s="472">
        <v>212</v>
      </c>
      <c r="F238" s="472" t="s">
        <v>385</v>
      </c>
      <c r="G238" s="473">
        <v>4500</v>
      </c>
      <c r="H238" s="472"/>
      <c r="I238" s="473">
        <v>0</v>
      </c>
      <c r="J238" s="473">
        <v>0</v>
      </c>
      <c r="K238" s="473">
        <v>0</v>
      </c>
      <c r="L238" s="473">
        <v>0</v>
      </c>
      <c r="M238" s="473">
        <v>0</v>
      </c>
      <c r="N238" s="473">
        <v>0</v>
      </c>
      <c r="O238" s="473">
        <v>0</v>
      </c>
      <c r="P238" s="473">
        <v>0</v>
      </c>
      <c r="Q238" s="473">
        <v>4500</v>
      </c>
      <c r="R238" s="472"/>
    </row>
    <row r="239" spans="1:18" ht="14.45" hidden="1" customHeight="1" outlineLevel="2" x14ac:dyDescent="0.25">
      <c r="A239" s="472">
        <v>341</v>
      </c>
      <c r="B239" s="472" t="s">
        <v>1634</v>
      </c>
      <c r="C239" s="472">
        <v>212</v>
      </c>
      <c r="D239" s="472" t="s">
        <v>1821</v>
      </c>
      <c r="E239" s="472">
        <v>212</v>
      </c>
      <c r="F239" s="472" t="s">
        <v>385</v>
      </c>
      <c r="G239" s="473">
        <v>4000</v>
      </c>
      <c r="H239" s="473">
        <v>0</v>
      </c>
      <c r="I239" s="473">
        <v>0</v>
      </c>
      <c r="J239" s="473">
        <v>0</v>
      </c>
      <c r="K239" s="473">
        <v>0</v>
      </c>
      <c r="L239" s="473">
        <v>0</v>
      </c>
      <c r="M239" s="473">
        <v>0</v>
      </c>
      <c r="N239" s="473">
        <v>0</v>
      </c>
      <c r="O239" s="473">
        <v>0</v>
      </c>
      <c r="P239" s="473">
        <v>0</v>
      </c>
      <c r="Q239" s="473">
        <v>4000</v>
      </c>
      <c r="R239" s="472"/>
    </row>
    <row r="240" spans="1:18" ht="14.45" hidden="1" customHeight="1" outlineLevel="2" x14ac:dyDescent="0.25">
      <c r="A240" s="472">
        <v>386</v>
      </c>
      <c r="B240" s="472" t="s">
        <v>1634</v>
      </c>
      <c r="C240" s="472">
        <v>212</v>
      </c>
      <c r="D240" s="472" t="s">
        <v>1822</v>
      </c>
      <c r="E240" s="472">
        <v>212</v>
      </c>
      <c r="F240" s="472" t="s">
        <v>385</v>
      </c>
      <c r="G240" s="473">
        <v>6000</v>
      </c>
      <c r="H240" s="472"/>
      <c r="I240" s="473">
        <v>0</v>
      </c>
      <c r="J240" s="473">
        <v>0</v>
      </c>
      <c r="K240" s="473">
        <v>0</v>
      </c>
      <c r="L240" s="473">
        <v>0</v>
      </c>
      <c r="M240" s="473">
        <v>0</v>
      </c>
      <c r="N240" s="473">
        <v>0</v>
      </c>
      <c r="O240" s="473">
        <v>0</v>
      </c>
      <c r="P240" s="473">
        <v>0</v>
      </c>
      <c r="Q240" s="473">
        <v>6000</v>
      </c>
      <c r="R240" s="472"/>
    </row>
    <row r="241" spans="1:18" ht="14.45" hidden="1" customHeight="1" outlineLevel="2" x14ac:dyDescent="0.25">
      <c r="A241" s="472">
        <v>445</v>
      </c>
      <c r="B241" s="472" t="s">
        <v>1634</v>
      </c>
      <c r="C241" s="472">
        <v>212</v>
      </c>
      <c r="D241" s="472" t="s">
        <v>1824</v>
      </c>
      <c r="E241" s="472">
        <v>212</v>
      </c>
      <c r="F241" s="472" t="s">
        <v>385</v>
      </c>
      <c r="G241" s="473">
        <v>9600</v>
      </c>
      <c r="H241" s="472"/>
      <c r="I241" s="473">
        <v>0</v>
      </c>
      <c r="J241" s="473">
        <v>0</v>
      </c>
      <c r="K241" s="473">
        <v>0</v>
      </c>
      <c r="L241" s="473">
        <v>0</v>
      </c>
      <c r="M241" s="473">
        <v>0</v>
      </c>
      <c r="N241" s="473">
        <v>0</v>
      </c>
      <c r="O241" s="473">
        <v>0</v>
      </c>
      <c r="P241" s="473">
        <v>0</v>
      </c>
      <c r="Q241" s="473">
        <v>9600</v>
      </c>
      <c r="R241" s="472"/>
    </row>
    <row r="242" spans="1:18" ht="14.45" hidden="1" customHeight="1" outlineLevel="2" x14ac:dyDescent="0.25">
      <c r="A242" s="472">
        <v>508</v>
      </c>
      <c r="B242" s="472" t="s">
        <v>1634</v>
      </c>
      <c r="C242" s="472">
        <v>212</v>
      </c>
      <c r="D242" s="472" t="s">
        <v>1826</v>
      </c>
      <c r="E242" s="472">
        <v>212</v>
      </c>
      <c r="F242" s="472" t="s">
        <v>385</v>
      </c>
      <c r="G242" s="473">
        <v>6000</v>
      </c>
      <c r="H242" s="472"/>
      <c r="I242" s="473">
        <v>0</v>
      </c>
      <c r="J242" s="473">
        <v>0</v>
      </c>
      <c r="K242" s="473">
        <v>0</v>
      </c>
      <c r="L242" s="473">
        <v>0</v>
      </c>
      <c r="M242" s="473">
        <v>0</v>
      </c>
      <c r="N242" s="473">
        <v>0</v>
      </c>
      <c r="O242" s="473">
        <v>0</v>
      </c>
      <c r="P242" s="473">
        <v>0</v>
      </c>
      <c r="Q242" s="473">
        <v>6000</v>
      </c>
      <c r="R242" s="472"/>
    </row>
    <row r="243" spans="1:18" ht="14.45" hidden="1" customHeight="1" outlineLevel="2" x14ac:dyDescent="0.25">
      <c r="A243" s="472">
        <v>532</v>
      </c>
      <c r="B243" s="472" t="s">
        <v>1634</v>
      </c>
      <c r="C243" s="472">
        <v>212</v>
      </c>
      <c r="D243" s="472" t="s">
        <v>1827</v>
      </c>
      <c r="E243" s="472">
        <v>212</v>
      </c>
      <c r="F243" s="472" t="s">
        <v>385</v>
      </c>
      <c r="G243" s="473">
        <v>6000</v>
      </c>
      <c r="H243" s="472"/>
      <c r="I243" s="473">
        <v>0</v>
      </c>
      <c r="J243" s="473">
        <v>0</v>
      </c>
      <c r="K243" s="473">
        <v>0</v>
      </c>
      <c r="L243" s="473">
        <v>0</v>
      </c>
      <c r="M243" s="473">
        <v>0</v>
      </c>
      <c r="N243" s="473">
        <v>0</v>
      </c>
      <c r="O243" s="473">
        <v>0</v>
      </c>
      <c r="P243" s="473">
        <v>0</v>
      </c>
      <c r="Q243" s="473">
        <v>6000</v>
      </c>
      <c r="R243" s="472"/>
    </row>
    <row r="244" spans="1:18" ht="14.45" hidden="1" customHeight="1" outlineLevel="2" x14ac:dyDescent="0.25">
      <c r="A244" s="472">
        <v>565</v>
      </c>
      <c r="B244" s="472" t="s">
        <v>1634</v>
      </c>
      <c r="C244" s="472">
        <v>212</v>
      </c>
      <c r="D244" s="472" t="s">
        <v>1828</v>
      </c>
      <c r="E244" s="472">
        <v>212</v>
      </c>
      <c r="F244" s="472" t="s">
        <v>385</v>
      </c>
      <c r="G244" s="473">
        <v>12000</v>
      </c>
      <c r="H244" s="472"/>
      <c r="I244" s="473">
        <v>0</v>
      </c>
      <c r="J244" s="473">
        <v>0</v>
      </c>
      <c r="K244" s="473">
        <v>0</v>
      </c>
      <c r="L244" s="473">
        <v>0</v>
      </c>
      <c r="M244" s="473">
        <v>0</v>
      </c>
      <c r="N244" s="473">
        <v>0</v>
      </c>
      <c r="O244" s="473">
        <v>0</v>
      </c>
      <c r="P244" s="473">
        <v>0</v>
      </c>
      <c r="Q244" s="473">
        <v>12000</v>
      </c>
      <c r="R244" s="472"/>
    </row>
    <row r="245" spans="1:18" ht="14.45" hidden="1" customHeight="1" outlineLevel="2" x14ac:dyDescent="0.25">
      <c r="A245" s="472">
        <v>610</v>
      </c>
      <c r="B245" s="472" t="s">
        <v>1634</v>
      </c>
      <c r="C245" s="472">
        <v>212</v>
      </c>
      <c r="D245" s="472" t="s">
        <v>1829</v>
      </c>
      <c r="E245" s="472">
        <v>212</v>
      </c>
      <c r="F245" s="472" t="s">
        <v>385</v>
      </c>
      <c r="G245" s="473">
        <v>8000</v>
      </c>
      <c r="H245" s="472"/>
      <c r="I245" s="473">
        <v>0</v>
      </c>
      <c r="J245" s="473">
        <v>0</v>
      </c>
      <c r="K245" s="473">
        <v>0</v>
      </c>
      <c r="L245" s="473">
        <v>0</v>
      </c>
      <c r="M245" s="473">
        <v>0</v>
      </c>
      <c r="N245" s="473">
        <v>0</v>
      </c>
      <c r="O245" s="473">
        <v>0</v>
      </c>
      <c r="P245" s="473">
        <v>0</v>
      </c>
      <c r="Q245" s="473">
        <v>8000</v>
      </c>
      <c r="R245" s="472"/>
    </row>
    <row r="246" spans="1:18" ht="14.45" hidden="1" customHeight="1" outlineLevel="2" x14ac:dyDescent="0.25">
      <c r="A246" s="472">
        <v>645</v>
      </c>
      <c r="B246" s="472" t="s">
        <v>1634</v>
      </c>
      <c r="C246" s="472">
        <v>212</v>
      </c>
      <c r="D246" s="472" t="s">
        <v>1252</v>
      </c>
      <c r="E246" s="472">
        <v>212</v>
      </c>
      <c r="F246" s="472" t="s">
        <v>385</v>
      </c>
      <c r="G246" s="473">
        <v>17000</v>
      </c>
      <c r="H246" s="473">
        <v>0</v>
      </c>
      <c r="I246" s="473">
        <v>0</v>
      </c>
      <c r="J246" s="473">
        <v>0</v>
      </c>
      <c r="K246" s="473">
        <v>0</v>
      </c>
      <c r="L246" s="473">
        <v>0</v>
      </c>
      <c r="M246" s="473">
        <v>0</v>
      </c>
      <c r="N246" s="473">
        <v>0</v>
      </c>
      <c r="O246" s="473">
        <v>0</v>
      </c>
      <c r="P246" s="473">
        <v>0</v>
      </c>
      <c r="Q246" s="473">
        <v>17000</v>
      </c>
      <c r="R246" s="472"/>
    </row>
    <row r="247" spans="1:18" ht="14.45" hidden="1" customHeight="1" outlineLevel="2" x14ac:dyDescent="0.25">
      <c r="A247" s="472">
        <v>683</v>
      </c>
      <c r="B247" s="472" t="s">
        <v>1634</v>
      </c>
      <c r="C247" s="472">
        <v>212</v>
      </c>
      <c r="D247" s="472" t="s">
        <v>1830</v>
      </c>
      <c r="E247" s="472">
        <v>212</v>
      </c>
      <c r="F247" s="472" t="s">
        <v>385</v>
      </c>
      <c r="G247" s="473">
        <v>7000</v>
      </c>
      <c r="H247" s="473"/>
      <c r="I247" s="473">
        <v>0</v>
      </c>
      <c r="J247" s="473">
        <v>0</v>
      </c>
      <c r="K247" s="473">
        <v>0</v>
      </c>
      <c r="L247" s="473">
        <v>0</v>
      </c>
      <c r="M247" s="473">
        <v>0</v>
      </c>
      <c r="N247" s="473">
        <v>0</v>
      </c>
      <c r="O247" s="473">
        <v>0</v>
      </c>
      <c r="P247" s="473">
        <v>0</v>
      </c>
      <c r="Q247" s="473">
        <v>7000</v>
      </c>
      <c r="R247" s="472"/>
    </row>
    <row r="248" spans="1:18" ht="14.45" hidden="1" customHeight="1" outlineLevel="2" x14ac:dyDescent="0.25">
      <c r="A248" s="472">
        <v>713</v>
      </c>
      <c r="B248" s="472" t="s">
        <v>1634</v>
      </c>
      <c r="C248" s="472">
        <v>212</v>
      </c>
      <c r="D248" s="472" t="s">
        <v>1831</v>
      </c>
      <c r="E248" s="472">
        <v>212</v>
      </c>
      <c r="F248" s="472" t="s">
        <v>385</v>
      </c>
      <c r="G248" s="473">
        <v>6000</v>
      </c>
      <c r="H248" s="473"/>
      <c r="I248" s="473">
        <v>0</v>
      </c>
      <c r="J248" s="473">
        <v>0</v>
      </c>
      <c r="K248" s="473">
        <v>0</v>
      </c>
      <c r="L248" s="473">
        <v>0</v>
      </c>
      <c r="M248" s="473">
        <v>0</v>
      </c>
      <c r="N248" s="473">
        <v>0</v>
      </c>
      <c r="O248" s="473">
        <v>0</v>
      </c>
      <c r="P248" s="473">
        <v>0</v>
      </c>
      <c r="Q248" s="473">
        <v>6000</v>
      </c>
      <c r="R248" s="472"/>
    </row>
    <row r="249" spans="1:18" ht="14.45" hidden="1" customHeight="1" outlineLevel="2" x14ac:dyDescent="0.25">
      <c r="A249" s="472">
        <v>793</v>
      </c>
      <c r="B249" s="472" t="s">
        <v>1634</v>
      </c>
      <c r="C249" s="472">
        <v>212</v>
      </c>
      <c r="D249" s="472" t="s">
        <v>1834</v>
      </c>
      <c r="E249" s="472">
        <v>212</v>
      </c>
      <c r="F249" s="472" t="s">
        <v>385</v>
      </c>
      <c r="G249" s="473">
        <v>12000</v>
      </c>
      <c r="H249" s="473"/>
      <c r="I249" s="473"/>
      <c r="J249" s="473"/>
      <c r="K249" s="473"/>
      <c r="L249" s="473"/>
      <c r="M249" s="473"/>
      <c r="N249" s="473"/>
      <c r="O249" s="473"/>
      <c r="P249" s="473"/>
      <c r="Q249" s="473">
        <v>12000</v>
      </c>
      <c r="R249" s="472"/>
    </row>
    <row r="250" spans="1:18" ht="14.45" hidden="1" customHeight="1" outlineLevel="2" x14ac:dyDescent="0.25">
      <c r="A250" s="489">
        <v>1173</v>
      </c>
      <c r="B250" s="472" t="s">
        <v>1634</v>
      </c>
      <c r="C250" s="472">
        <v>212</v>
      </c>
      <c r="D250" s="489" t="s">
        <v>1819</v>
      </c>
      <c r="E250" s="472">
        <v>212</v>
      </c>
      <c r="F250" s="472" t="s">
        <v>385</v>
      </c>
      <c r="G250" s="473"/>
      <c r="H250" s="473"/>
      <c r="I250" s="473"/>
      <c r="J250" s="473"/>
      <c r="K250" s="473"/>
      <c r="L250" s="473"/>
      <c r="M250" s="473"/>
      <c r="N250" s="473"/>
      <c r="O250" s="473"/>
      <c r="P250" s="473"/>
      <c r="Q250" s="473">
        <v>0</v>
      </c>
      <c r="R250" s="472" t="s">
        <v>1921</v>
      </c>
    </row>
    <row r="251" spans="1:18" ht="14.45" hidden="1" customHeight="1" outlineLevel="2" x14ac:dyDescent="0.25">
      <c r="A251" s="489">
        <v>1182</v>
      </c>
      <c r="B251" s="472" t="s">
        <v>1634</v>
      </c>
      <c r="C251" s="472">
        <v>212</v>
      </c>
      <c r="D251" s="489" t="s">
        <v>1793</v>
      </c>
      <c r="E251" s="472">
        <v>212</v>
      </c>
      <c r="F251" s="472" t="s">
        <v>385</v>
      </c>
      <c r="G251" s="473">
        <v>30000</v>
      </c>
      <c r="H251" s="473"/>
      <c r="I251" s="473"/>
      <c r="J251" s="473"/>
      <c r="K251" s="473"/>
      <c r="L251" s="473"/>
      <c r="M251" s="473"/>
      <c r="N251" s="473"/>
      <c r="O251" s="473"/>
      <c r="P251" s="473"/>
      <c r="Q251" s="473">
        <v>30000</v>
      </c>
      <c r="R251" s="472" t="s">
        <v>1925</v>
      </c>
    </row>
    <row r="252" spans="1:18" ht="14.45" hidden="1" customHeight="1" outlineLevel="2" x14ac:dyDescent="0.25">
      <c r="A252" s="489">
        <v>1212</v>
      </c>
      <c r="B252" s="472" t="s">
        <v>1634</v>
      </c>
      <c r="C252" s="472">
        <v>212</v>
      </c>
      <c r="D252" s="472" t="s">
        <v>1912</v>
      </c>
      <c r="E252" s="472">
        <v>212</v>
      </c>
      <c r="F252" s="472" t="s">
        <v>385</v>
      </c>
      <c r="G252" s="473">
        <v>20000</v>
      </c>
      <c r="H252" s="473"/>
      <c r="I252" s="473"/>
      <c r="J252" s="473"/>
      <c r="K252" s="473"/>
      <c r="L252" s="473"/>
      <c r="M252" s="473"/>
      <c r="N252" s="473"/>
      <c r="O252" s="473"/>
      <c r="P252" s="473"/>
      <c r="Q252" s="473">
        <v>20000</v>
      </c>
      <c r="R252" s="472"/>
    </row>
    <row r="253" spans="1:18" ht="14.45" hidden="1" customHeight="1" outlineLevel="2" x14ac:dyDescent="0.25">
      <c r="A253" s="489">
        <v>1232</v>
      </c>
      <c r="B253" s="472" t="s">
        <v>1634</v>
      </c>
      <c r="C253" s="472">
        <v>212</v>
      </c>
      <c r="D253" s="472" t="s">
        <v>1794</v>
      </c>
      <c r="E253" s="472">
        <v>212</v>
      </c>
      <c r="F253" s="472" t="s">
        <v>385</v>
      </c>
      <c r="G253" s="473">
        <v>6564</v>
      </c>
      <c r="H253" s="473"/>
      <c r="I253" s="473"/>
      <c r="J253" s="473"/>
      <c r="K253" s="473"/>
      <c r="L253" s="473"/>
      <c r="M253" s="473"/>
      <c r="N253" s="473"/>
      <c r="O253" s="473"/>
      <c r="P253" s="473"/>
      <c r="Q253" s="473">
        <v>6564</v>
      </c>
      <c r="R253" s="472"/>
    </row>
    <row r="254" spans="1:18" ht="14.45" hidden="1" customHeight="1" outlineLevel="2" x14ac:dyDescent="0.25">
      <c r="A254" s="489">
        <v>1243</v>
      </c>
      <c r="B254" s="472" t="s">
        <v>1634</v>
      </c>
      <c r="C254" s="472">
        <v>212</v>
      </c>
      <c r="D254" s="472" t="s">
        <v>1804</v>
      </c>
      <c r="E254" s="472">
        <v>212</v>
      </c>
      <c r="F254" s="472" t="s">
        <v>385</v>
      </c>
      <c r="G254" s="473">
        <v>6000</v>
      </c>
      <c r="H254" s="473"/>
      <c r="I254" s="473"/>
      <c r="J254" s="473"/>
      <c r="K254" s="473"/>
      <c r="L254" s="473"/>
      <c r="M254" s="473"/>
      <c r="N254" s="473"/>
      <c r="O254" s="473"/>
      <c r="P254" s="473"/>
      <c r="Q254" s="473">
        <v>6000</v>
      </c>
      <c r="R254" s="472"/>
    </row>
    <row r="255" spans="1:18" ht="14.45" customHeight="1" outlineLevel="1" collapsed="1" x14ac:dyDescent="0.25">
      <c r="A255" s="489"/>
      <c r="B255" s="472"/>
      <c r="C255" s="490" t="s">
        <v>2000</v>
      </c>
      <c r="D255" s="472"/>
      <c r="E255" s="472"/>
      <c r="F255" s="472"/>
      <c r="G255" s="473">
        <f t="shared" ref="G255:R255" si="10">SUBTOTAL(9,G233:G254)</f>
        <v>212164</v>
      </c>
      <c r="H255" s="473">
        <f t="shared" si="10"/>
        <v>0</v>
      </c>
      <c r="I255" s="473">
        <f t="shared" si="10"/>
        <v>0</v>
      </c>
      <c r="J255" s="473">
        <f t="shared" si="10"/>
        <v>0</v>
      </c>
      <c r="K255" s="473">
        <f t="shared" si="10"/>
        <v>0</v>
      </c>
      <c r="L255" s="473">
        <f t="shared" si="10"/>
        <v>0</v>
      </c>
      <c r="M255" s="473">
        <f t="shared" si="10"/>
        <v>0</v>
      </c>
      <c r="N255" s="473">
        <f t="shared" si="10"/>
        <v>0</v>
      </c>
      <c r="O255" s="473">
        <f t="shared" si="10"/>
        <v>0</v>
      </c>
      <c r="P255" s="473">
        <f t="shared" si="10"/>
        <v>0</v>
      </c>
      <c r="Q255" s="473">
        <f t="shared" si="10"/>
        <v>212164</v>
      </c>
      <c r="R255" s="472">
        <f t="shared" si="10"/>
        <v>0</v>
      </c>
    </row>
    <row r="256" spans="1:18" ht="14.45" hidden="1" customHeight="1" outlineLevel="2" x14ac:dyDescent="0.25">
      <c r="A256" s="472">
        <v>306</v>
      </c>
      <c r="B256" s="472" t="s">
        <v>1634</v>
      </c>
      <c r="C256" s="472">
        <v>213</v>
      </c>
      <c r="D256" s="472" t="s">
        <v>1820</v>
      </c>
      <c r="E256" s="472">
        <v>213</v>
      </c>
      <c r="F256" s="472" t="s">
        <v>386</v>
      </c>
      <c r="G256" s="473">
        <v>5760</v>
      </c>
      <c r="H256" s="472"/>
      <c r="I256" s="473">
        <v>0</v>
      </c>
      <c r="J256" s="473">
        <v>0</v>
      </c>
      <c r="K256" s="473">
        <v>0</v>
      </c>
      <c r="L256" s="473">
        <v>0</v>
      </c>
      <c r="M256" s="473">
        <v>0</v>
      </c>
      <c r="N256" s="473">
        <v>0</v>
      </c>
      <c r="O256" s="473">
        <v>0</v>
      </c>
      <c r="P256" s="473">
        <v>0</v>
      </c>
      <c r="Q256" s="473">
        <v>5760</v>
      </c>
      <c r="R256" s="472"/>
    </row>
    <row r="257" spans="1:18" ht="14.45" customHeight="1" outlineLevel="1" collapsed="1" x14ac:dyDescent="0.25">
      <c r="A257" s="472"/>
      <c r="B257" s="472"/>
      <c r="C257" s="490" t="s">
        <v>2001</v>
      </c>
      <c r="D257" s="472"/>
      <c r="E257" s="472"/>
      <c r="F257" s="472"/>
      <c r="G257" s="473">
        <f t="shared" ref="G257:R257" si="11">SUBTOTAL(9,G256:G256)</f>
        <v>5760</v>
      </c>
      <c r="H257" s="472">
        <f t="shared" si="11"/>
        <v>0</v>
      </c>
      <c r="I257" s="473">
        <f t="shared" si="11"/>
        <v>0</v>
      </c>
      <c r="J257" s="473">
        <f t="shared" si="11"/>
        <v>0</v>
      </c>
      <c r="K257" s="473">
        <f t="shared" si="11"/>
        <v>0</v>
      </c>
      <c r="L257" s="473">
        <f t="shared" si="11"/>
        <v>0</v>
      </c>
      <c r="M257" s="473">
        <f t="shared" si="11"/>
        <v>0</v>
      </c>
      <c r="N257" s="473">
        <f t="shared" si="11"/>
        <v>0</v>
      </c>
      <c r="O257" s="473">
        <f t="shared" si="11"/>
        <v>0</v>
      </c>
      <c r="P257" s="473">
        <f t="shared" si="11"/>
        <v>0</v>
      </c>
      <c r="Q257" s="473">
        <f t="shared" si="11"/>
        <v>5760</v>
      </c>
      <c r="R257" s="472">
        <f t="shared" si="11"/>
        <v>0</v>
      </c>
    </row>
    <row r="258" spans="1:18" ht="14.45" hidden="1" customHeight="1" outlineLevel="2" x14ac:dyDescent="0.25">
      <c r="A258" s="472">
        <v>33</v>
      </c>
      <c r="B258" s="472" t="s">
        <v>1634</v>
      </c>
      <c r="C258" s="472">
        <v>214</v>
      </c>
      <c r="D258" s="472" t="s">
        <v>1813</v>
      </c>
      <c r="E258" s="472">
        <v>214</v>
      </c>
      <c r="F258" s="472" t="s">
        <v>387</v>
      </c>
      <c r="G258" s="473">
        <v>5000</v>
      </c>
      <c r="H258" s="472"/>
      <c r="I258" s="473">
        <v>0</v>
      </c>
      <c r="J258" s="473">
        <v>0</v>
      </c>
      <c r="K258" s="473">
        <v>0</v>
      </c>
      <c r="L258" s="473">
        <v>0</v>
      </c>
      <c r="M258" s="473">
        <v>0</v>
      </c>
      <c r="N258" s="473">
        <v>0</v>
      </c>
      <c r="O258" s="473">
        <v>0</v>
      </c>
      <c r="P258" s="473">
        <v>0</v>
      </c>
      <c r="Q258" s="473">
        <v>5000</v>
      </c>
      <c r="R258" s="472"/>
    </row>
    <row r="259" spans="1:18" ht="14.45" hidden="1" customHeight="1" outlineLevel="2" x14ac:dyDescent="0.25">
      <c r="A259" s="472">
        <v>122</v>
      </c>
      <c r="B259" s="472" t="s">
        <v>1634</v>
      </c>
      <c r="C259" s="472">
        <v>214</v>
      </c>
      <c r="D259" s="472" t="s">
        <v>1815</v>
      </c>
      <c r="E259" s="472">
        <v>214</v>
      </c>
      <c r="F259" s="472" t="s">
        <v>387</v>
      </c>
      <c r="G259" s="473">
        <v>1500</v>
      </c>
      <c r="H259" s="472"/>
      <c r="I259" s="473"/>
      <c r="J259" s="473"/>
      <c r="K259" s="473"/>
      <c r="L259" s="473"/>
      <c r="M259" s="473"/>
      <c r="N259" s="473"/>
      <c r="O259" s="473"/>
      <c r="P259" s="473"/>
      <c r="Q259" s="473">
        <v>1500</v>
      </c>
      <c r="R259" s="472"/>
    </row>
    <row r="260" spans="1:18" ht="14.45" hidden="1" customHeight="1" outlineLevel="2" x14ac:dyDescent="0.25">
      <c r="A260" s="472">
        <v>151</v>
      </c>
      <c r="B260" s="472" t="s">
        <v>1634</v>
      </c>
      <c r="C260" s="472">
        <v>214</v>
      </c>
      <c r="D260" s="472" t="s">
        <v>1816</v>
      </c>
      <c r="E260" s="472">
        <v>214</v>
      </c>
      <c r="F260" s="472" t="s">
        <v>387</v>
      </c>
      <c r="G260" s="473">
        <v>1500</v>
      </c>
      <c r="H260" s="472"/>
      <c r="I260" s="473"/>
      <c r="J260" s="473"/>
      <c r="K260" s="473"/>
      <c r="L260" s="473"/>
      <c r="M260" s="473"/>
      <c r="N260" s="473"/>
      <c r="O260" s="473"/>
      <c r="P260" s="473"/>
      <c r="Q260" s="473">
        <v>1500</v>
      </c>
      <c r="R260" s="472"/>
    </row>
    <row r="261" spans="1:18" ht="14.45" hidden="1" customHeight="1" outlineLevel="2" x14ac:dyDescent="0.25">
      <c r="A261" s="472">
        <v>190</v>
      </c>
      <c r="B261" s="472" t="s">
        <v>1634</v>
      </c>
      <c r="C261" s="472">
        <v>214</v>
      </c>
      <c r="D261" s="472" t="s">
        <v>1817</v>
      </c>
      <c r="E261" s="472">
        <v>214</v>
      </c>
      <c r="F261" s="472" t="s">
        <v>387</v>
      </c>
      <c r="G261" s="473">
        <v>2500</v>
      </c>
      <c r="H261" s="472"/>
      <c r="I261" s="473">
        <v>0</v>
      </c>
      <c r="J261" s="473">
        <v>0</v>
      </c>
      <c r="K261" s="473">
        <v>0</v>
      </c>
      <c r="L261" s="473">
        <v>0</v>
      </c>
      <c r="M261" s="473">
        <v>0</v>
      </c>
      <c r="N261" s="473">
        <v>0</v>
      </c>
      <c r="O261" s="473">
        <v>0</v>
      </c>
      <c r="P261" s="473">
        <v>0</v>
      </c>
      <c r="Q261" s="473">
        <v>2500</v>
      </c>
      <c r="R261" s="472"/>
    </row>
    <row r="262" spans="1:18" hidden="1" outlineLevel="2" x14ac:dyDescent="0.25">
      <c r="A262" s="472">
        <v>342</v>
      </c>
      <c r="B262" s="472" t="s">
        <v>1634</v>
      </c>
      <c r="C262" s="472">
        <v>214</v>
      </c>
      <c r="D262" s="472" t="s">
        <v>1821</v>
      </c>
      <c r="E262" s="472">
        <v>214</v>
      </c>
      <c r="F262" s="472" t="s">
        <v>387</v>
      </c>
      <c r="G262" s="473">
        <v>1000</v>
      </c>
      <c r="H262" s="472"/>
      <c r="I262" s="473">
        <v>0</v>
      </c>
      <c r="J262" s="473">
        <v>0</v>
      </c>
      <c r="K262" s="473">
        <v>0</v>
      </c>
      <c r="L262" s="473">
        <v>0</v>
      </c>
      <c r="M262" s="473">
        <v>0</v>
      </c>
      <c r="N262" s="473">
        <v>0</v>
      </c>
      <c r="O262" s="473">
        <v>0</v>
      </c>
      <c r="P262" s="473">
        <v>0</v>
      </c>
      <c r="Q262" s="473">
        <v>1000</v>
      </c>
      <c r="R262" s="472"/>
    </row>
    <row r="263" spans="1:18" ht="14.45" hidden="1" customHeight="1" outlineLevel="2" x14ac:dyDescent="0.25">
      <c r="A263" s="472">
        <v>387</v>
      </c>
      <c r="B263" s="472" t="s">
        <v>1634</v>
      </c>
      <c r="C263" s="472">
        <v>214</v>
      </c>
      <c r="D263" s="472" t="s">
        <v>1822</v>
      </c>
      <c r="E263" s="472">
        <v>214</v>
      </c>
      <c r="F263" s="472" t="s">
        <v>387</v>
      </c>
      <c r="G263" s="473">
        <v>1000</v>
      </c>
      <c r="H263" s="472"/>
      <c r="I263" s="473">
        <v>0</v>
      </c>
      <c r="J263" s="473">
        <v>0</v>
      </c>
      <c r="K263" s="473">
        <v>0</v>
      </c>
      <c r="L263" s="473">
        <v>0</v>
      </c>
      <c r="M263" s="473">
        <v>0</v>
      </c>
      <c r="N263" s="473">
        <v>0</v>
      </c>
      <c r="O263" s="473">
        <v>0</v>
      </c>
      <c r="P263" s="473">
        <v>0</v>
      </c>
      <c r="Q263" s="473">
        <v>1000</v>
      </c>
      <c r="R263" s="472"/>
    </row>
    <row r="264" spans="1:18" ht="14.45" hidden="1" customHeight="1" outlineLevel="2" x14ac:dyDescent="0.25">
      <c r="A264" s="472">
        <v>446</v>
      </c>
      <c r="B264" s="472" t="s">
        <v>1634</v>
      </c>
      <c r="C264" s="472">
        <v>214</v>
      </c>
      <c r="D264" s="472" t="s">
        <v>1824</v>
      </c>
      <c r="E264" s="472">
        <v>214</v>
      </c>
      <c r="F264" s="472" t="s">
        <v>387</v>
      </c>
      <c r="G264" s="473">
        <v>800</v>
      </c>
      <c r="H264" s="472"/>
      <c r="I264" s="473">
        <v>0</v>
      </c>
      <c r="J264" s="473">
        <v>0</v>
      </c>
      <c r="K264" s="473">
        <v>0</v>
      </c>
      <c r="L264" s="473">
        <v>0</v>
      </c>
      <c r="M264" s="473">
        <v>0</v>
      </c>
      <c r="N264" s="473">
        <v>0</v>
      </c>
      <c r="O264" s="473">
        <v>0</v>
      </c>
      <c r="P264" s="473">
        <v>0</v>
      </c>
      <c r="Q264" s="473">
        <v>800</v>
      </c>
      <c r="R264" s="472"/>
    </row>
    <row r="265" spans="1:18" ht="14.45" hidden="1" customHeight="1" outlineLevel="2" x14ac:dyDescent="0.25">
      <c r="A265" s="472">
        <v>533</v>
      </c>
      <c r="B265" s="472" t="s">
        <v>1634</v>
      </c>
      <c r="C265" s="472">
        <v>214</v>
      </c>
      <c r="D265" s="472" t="s">
        <v>1827</v>
      </c>
      <c r="E265" s="472">
        <v>214</v>
      </c>
      <c r="F265" s="472" t="s">
        <v>387</v>
      </c>
      <c r="G265" s="473">
        <v>1500</v>
      </c>
      <c r="H265" s="472"/>
      <c r="I265" s="473">
        <v>0</v>
      </c>
      <c r="J265" s="473">
        <v>0</v>
      </c>
      <c r="K265" s="473">
        <v>0</v>
      </c>
      <c r="L265" s="473">
        <v>0</v>
      </c>
      <c r="M265" s="473">
        <v>0</v>
      </c>
      <c r="N265" s="473">
        <v>0</v>
      </c>
      <c r="O265" s="473">
        <v>0</v>
      </c>
      <c r="P265" s="473">
        <v>0</v>
      </c>
      <c r="Q265" s="473">
        <v>1500</v>
      </c>
      <c r="R265" s="472"/>
    </row>
    <row r="266" spans="1:18" ht="14.45" hidden="1" customHeight="1" outlineLevel="2" x14ac:dyDescent="0.25">
      <c r="A266" s="472">
        <v>566</v>
      </c>
      <c r="B266" s="472" t="s">
        <v>1634</v>
      </c>
      <c r="C266" s="472">
        <v>214</v>
      </c>
      <c r="D266" s="472" t="s">
        <v>1828</v>
      </c>
      <c r="E266" s="472">
        <v>214</v>
      </c>
      <c r="F266" s="472" t="s">
        <v>387</v>
      </c>
      <c r="G266" s="473">
        <v>1500</v>
      </c>
      <c r="H266" s="472"/>
      <c r="I266" s="473">
        <v>0</v>
      </c>
      <c r="J266" s="473">
        <v>0</v>
      </c>
      <c r="K266" s="473">
        <v>0</v>
      </c>
      <c r="L266" s="473">
        <v>0</v>
      </c>
      <c r="M266" s="473">
        <v>0</v>
      </c>
      <c r="N266" s="473">
        <v>0</v>
      </c>
      <c r="O266" s="473">
        <v>0</v>
      </c>
      <c r="P266" s="473">
        <v>0</v>
      </c>
      <c r="Q266" s="473">
        <v>1500</v>
      </c>
      <c r="R266" s="472"/>
    </row>
    <row r="267" spans="1:18" ht="14.45" hidden="1" customHeight="1" outlineLevel="2" x14ac:dyDescent="0.25">
      <c r="A267" s="472">
        <v>611</v>
      </c>
      <c r="B267" s="472" t="s">
        <v>1634</v>
      </c>
      <c r="C267" s="472">
        <v>214</v>
      </c>
      <c r="D267" s="472" t="s">
        <v>1829</v>
      </c>
      <c r="E267" s="472">
        <v>214</v>
      </c>
      <c r="F267" s="472" t="s">
        <v>387</v>
      </c>
      <c r="G267" s="473">
        <v>800</v>
      </c>
      <c r="H267" s="472"/>
      <c r="I267" s="473">
        <v>0</v>
      </c>
      <c r="J267" s="473">
        <v>0</v>
      </c>
      <c r="K267" s="473">
        <v>0</v>
      </c>
      <c r="L267" s="473">
        <v>0</v>
      </c>
      <c r="M267" s="473">
        <v>0</v>
      </c>
      <c r="N267" s="473">
        <v>0</v>
      </c>
      <c r="O267" s="473">
        <v>0</v>
      </c>
      <c r="P267" s="473">
        <v>0</v>
      </c>
      <c r="Q267" s="473">
        <v>800</v>
      </c>
      <c r="R267" s="472"/>
    </row>
    <row r="268" spans="1:18" ht="14.45" hidden="1" customHeight="1" outlineLevel="2" x14ac:dyDescent="0.25">
      <c r="A268" s="472">
        <v>646</v>
      </c>
      <c r="B268" s="472" t="s">
        <v>1634</v>
      </c>
      <c r="C268" s="472">
        <v>214</v>
      </c>
      <c r="D268" s="472" t="s">
        <v>1252</v>
      </c>
      <c r="E268" s="472">
        <v>214</v>
      </c>
      <c r="F268" s="472" t="s">
        <v>387</v>
      </c>
      <c r="G268" s="473">
        <v>2000</v>
      </c>
      <c r="H268" s="472"/>
      <c r="I268" s="473">
        <v>0</v>
      </c>
      <c r="J268" s="473">
        <v>0</v>
      </c>
      <c r="K268" s="473">
        <v>0</v>
      </c>
      <c r="L268" s="473">
        <v>0</v>
      </c>
      <c r="M268" s="473">
        <v>0</v>
      </c>
      <c r="N268" s="473">
        <v>0</v>
      </c>
      <c r="O268" s="473">
        <v>0</v>
      </c>
      <c r="P268" s="473">
        <v>0</v>
      </c>
      <c r="Q268" s="473">
        <v>2000</v>
      </c>
      <c r="R268" s="472"/>
    </row>
    <row r="269" spans="1:18" ht="14.45" hidden="1" customHeight="1" outlineLevel="2" x14ac:dyDescent="0.25">
      <c r="A269" s="472">
        <v>684</v>
      </c>
      <c r="B269" s="472" t="s">
        <v>1634</v>
      </c>
      <c r="C269" s="472">
        <v>214</v>
      </c>
      <c r="D269" s="472" t="s">
        <v>1830</v>
      </c>
      <c r="E269" s="472">
        <v>214</v>
      </c>
      <c r="F269" s="472" t="s">
        <v>387</v>
      </c>
      <c r="G269" s="473">
        <v>500</v>
      </c>
      <c r="H269" s="472"/>
      <c r="I269" s="473">
        <v>0</v>
      </c>
      <c r="J269" s="473">
        <v>0</v>
      </c>
      <c r="K269" s="473">
        <v>0</v>
      </c>
      <c r="L269" s="473">
        <v>0</v>
      </c>
      <c r="M269" s="473">
        <v>0</v>
      </c>
      <c r="N269" s="473">
        <v>0</v>
      </c>
      <c r="O269" s="473">
        <v>0</v>
      </c>
      <c r="P269" s="473">
        <v>0</v>
      </c>
      <c r="Q269" s="473">
        <v>500</v>
      </c>
      <c r="R269" s="472"/>
    </row>
    <row r="270" spans="1:18" ht="14.45" hidden="1" customHeight="1" outlineLevel="2" x14ac:dyDescent="0.25">
      <c r="A270" s="472">
        <v>795</v>
      </c>
      <c r="B270" s="472" t="s">
        <v>1634</v>
      </c>
      <c r="C270" s="472">
        <v>214</v>
      </c>
      <c r="D270" s="472" t="s">
        <v>1834</v>
      </c>
      <c r="E270" s="472">
        <v>214</v>
      </c>
      <c r="F270" s="472" t="s">
        <v>387</v>
      </c>
      <c r="G270" s="473">
        <v>1500</v>
      </c>
      <c r="H270" s="472"/>
      <c r="I270" s="473"/>
      <c r="J270" s="473"/>
      <c r="K270" s="473"/>
      <c r="L270" s="473"/>
      <c r="M270" s="473"/>
      <c r="N270" s="473"/>
      <c r="O270" s="473"/>
      <c r="P270" s="473"/>
      <c r="Q270" s="473">
        <v>1500</v>
      </c>
      <c r="R270" s="472"/>
    </row>
    <row r="271" spans="1:18" ht="14.45" hidden="1" customHeight="1" outlineLevel="2" x14ac:dyDescent="0.25">
      <c r="A271" s="489">
        <v>1183</v>
      </c>
      <c r="B271" s="472" t="s">
        <v>1634</v>
      </c>
      <c r="C271" s="472">
        <v>214</v>
      </c>
      <c r="D271" s="489" t="s">
        <v>1793</v>
      </c>
      <c r="E271" s="472">
        <v>214</v>
      </c>
      <c r="F271" s="472" t="s">
        <v>387</v>
      </c>
      <c r="G271" s="473">
        <v>6000</v>
      </c>
      <c r="H271" s="472"/>
      <c r="I271" s="473"/>
      <c r="J271" s="473"/>
      <c r="K271" s="473"/>
      <c r="L271" s="473"/>
      <c r="M271" s="473"/>
      <c r="N271" s="473"/>
      <c r="O271" s="473"/>
      <c r="P271" s="473"/>
      <c r="Q271" s="473">
        <v>6000</v>
      </c>
      <c r="R271" s="472" t="s">
        <v>1925</v>
      </c>
    </row>
    <row r="272" spans="1:18" ht="14.45" customHeight="1" outlineLevel="1" collapsed="1" x14ac:dyDescent="0.25">
      <c r="A272" s="489"/>
      <c r="B272" s="472"/>
      <c r="C272" s="490" t="s">
        <v>2002</v>
      </c>
      <c r="D272" s="489"/>
      <c r="E272" s="472"/>
      <c r="F272" s="472"/>
      <c r="G272" s="473">
        <f t="shared" ref="G272:R272" si="12">SUBTOTAL(9,G258:G271)</f>
        <v>27100</v>
      </c>
      <c r="H272" s="472">
        <f t="shared" si="12"/>
        <v>0</v>
      </c>
      <c r="I272" s="473">
        <f t="shared" si="12"/>
        <v>0</v>
      </c>
      <c r="J272" s="473">
        <f t="shared" si="12"/>
        <v>0</v>
      </c>
      <c r="K272" s="473">
        <f t="shared" si="12"/>
        <v>0</v>
      </c>
      <c r="L272" s="473">
        <f t="shared" si="12"/>
        <v>0</v>
      </c>
      <c r="M272" s="473">
        <f t="shared" si="12"/>
        <v>0</v>
      </c>
      <c r="N272" s="473">
        <f t="shared" si="12"/>
        <v>0</v>
      </c>
      <c r="O272" s="473">
        <f t="shared" si="12"/>
        <v>0</v>
      </c>
      <c r="P272" s="473">
        <f t="shared" si="12"/>
        <v>0</v>
      </c>
      <c r="Q272" s="473">
        <f t="shared" si="12"/>
        <v>27100</v>
      </c>
      <c r="R272" s="472">
        <f t="shared" si="12"/>
        <v>0</v>
      </c>
    </row>
    <row r="273" spans="1:18" ht="14.45" hidden="1" customHeight="1" outlineLevel="2" x14ac:dyDescent="0.25">
      <c r="A273" s="472">
        <v>191</v>
      </c>
      <c r="B273" s="472" t="s">
        <v>1634</v>
      </c>
      <c r="C273" s="472">
        <v>215</v>
      </c>
      <c r="D273" s="472" t="s">
        <v>1817</v>
      </c>
      <c r="E273" s="472">
        <v>215</v>
      </c>
      <c r="F273" s="472" t="s">
        <v>388</v>
      </c>
      <c r="G273" s="473">
        <v>50000</v>
      </c>
      <c r="H273" s="472"/>
      <c r="I273" s="473">
        <v>0</v>
      </c>
      <c r="J273" s="473">
        <v>0</v>
      </c>
      <c r="K273" s="473">
        <v>0</v>
      </c>
      <c r="L273" s="473">
        <v>0</v>
      </c>
      <c r="M273" s="473">
        <v>0</v>
      </c>
      <c r="N273" s="473">
        <v>0</v>
      </c>
      <c r="O273" s="473">
        <v>0</v>
      </c>
      <c r="P273" s="473">
        <v>0</v>
      </c>
      <c r="Q273" s="473">
        <v>50000</v>
      </c>
      <c r="R273" s="472"/>
    </row>
    <row r="274" spans="1:18" ht="14.45" hidden="1" customHeight="1" outlineLevel="2" x14ac:dyDescent="0.25">
      <c r="A274" s="472">
        <v>388</v>
      </c>
      <c r="B274" s="472" t="s">
        <v>1634</v>
      </c>
      <c r="C274" s="472">
        <v>215</v>
      </c>
      <c r="D274" s="472" t="s">
        <v>1822</v>
      </c>
      <c r="E274" s="472">
        <v>215</v>
      </c>
      <c r="F274" s="472" t="s">
        <v>388</v>
      </c>
      <c r="G274" s="473">
        <v>7500</v>
      </c>
      <c r="H274" s="472"/>
      <c r="I274" s="473">
        <v>0</v>
      </c>
      <c r="J274" s="473">
        <v>0</v>
      </c>
      <c r="K274" s="473">
        <v>0</v>
      </c>
      <c r="L274" s="473">
        <v>0</v>
      </c>
      <c r="M274" s="473">
        <v>0</v>
      </c>
      <c r="N274" s="473">
        <v>0</v>
      </c>
      <c r="O274" s="473">
        <v>0</v>
      </c>
      <c r="P274" s="473">
        <v>0</v>
      </c>
      <c r="Q274" s="473">
        <v>7500</v>
      </c>
      <c r="R274" s="472"/>
    </row>
    <row r="275" spans="1:18" ht="14.45" hidden="1" customHeight="1" outlineLevel="2" x14ac:dyDescent="0.25">
      <c r="A275" s="472">
        <v>567</v>
      </c>
      <c r="B275" s="472" t="s">
        <v>1634</v>
      </c>
      <c r="C275" s="472">
        <v>215</v>
      </c>
      <c r="D275" s="472" t="s">
        <v>1828</v>
      </c>
      <c r="E275" s="472">
        <v>215</v>
      </c>
      <c r="F275" s="472" t="s">
        <v>388</v>
      </c>
      <c r="G275" s="473">
        <v>5000</v>
      </c>
      <c r="H275" s="472"/>
      <c r="I275" s="473">
        <v>0</v>
      </c>
      <c r="J275" s="473">
        <v>0</v>
      </c>
      <c r="K275" s="473">
        <v>0</v>
      </c>
      <c r="L275" s="473">
        <v>0</v>
      </c>
      <c r="M275" s="473">
        <v>0</v>
      </c>
      <c r="N275" s="473">
        <v>0</v>
      </c>
      <c r="O275" s="473">
        <v>0</v>
      </c>
      <c r="P275" s="473">
        <v>0</v>
      </c>
      <c r="Q275" s="473">
        <v>5000</v>
      </c>
      <c r="R275" s="472"/>
    </row>
    <row r="276" spans="1:18" ht="14.45" hidden="1" customHeight="1" outlineLevel="2" x14ac:dyDescent="0.25">
      <c r="A276" s="472">
        <v>647</v>
      </c>
      <c r="B276" s="472" t="s">
        <v>1634</v>
      </c>
      <c r="C276" s="472">
        <v>215</v>
      </c>
      <c r="D276" s="472" t="s">
        <v>1252</v>
      </c>
      <c r="E276" s="472">
        <v>215</v>
      </c>
      <c r="F276" s="472" t="s">
        <v>388</v>
      </c>
      <c r="G276" s="473">
        <v>80000</v>
      </c>
      <c r="H276" s="473">
        <v>0</v>
      </c>
      <c r="I276" s="473">
        <v>0</v>
      </c>
      <c r="J276" s="473">
        <v>0</v>
      </c>
      <c r="K276" s="473">
        <v>0</v>
      </c>
      <c r="L276" s="473">
        <v>0</v>
      </c>
      <c r="M276" s="473">
        <v>0</v>
      </c>
      <c r="N276" s="473">
        <v>0</v>
      </c>
      <c r="O276" s="473">
        <v>0</v>
      </c>
      <c r="P276" s="473">
        <v>0</v>
      </c>
      <c r="Q276" s="473">
        <v>80000</v>
      </c>
      <c r="R276" s="472"/>
    </row>
    <row r="277" spans="1:18" ht="14.45" hidden="1" customHeight="1" outlineLevel="2" x14ac:dyDescent="0.25">
      <c r="A277" s="472">
        <v>714</v>
      </c>
      <c r="B277" s="472" t="s">
        <v>1634</v>
      </c>
      <c r="C277" s="472">
        <v>215</v>
      </c>
      <c r="D277" s="472" t="s">
        <v>1831</v>
      </c>
      <c r="E277" s="472">
        <v>215</v>
      </c>
      <c r="F277" s="472" t="s">
        <v>388</v>
      </c>
      <c r="G277" s="473">
        <v>2000</v>
      </c>
      <c r="H277" s="473"/>
      <c r="I277" s="473">
        <v>0</v>
      </c>
      <c r="J277" s="473">
        <v>0</v>
      </c>
      <c r="K277" s="473">
        <v>0</v>
      </c>
      <c r="L277" s="473">
        <v>0</v>
      </c>
      <c r="M277" s="473">
        <v>0</v>
      </c>
      <c r="N277" s="473">
        <v>0</v>
      </c>
      <c r="O277" s="473">
        <v>0</v>
      </c>
      <c r="P277" s="473">
        <v>0</v>
      </c>
      <c r="Q277" s="473">
        <v>2000</v>
      </c>
      <c r="R277" s="472"/>
    </row>
    <row r="278" spans="1:18" hidden="1" outlineLevel="2" x14ac:dyDescent="0.25">
      <c r="A278" s="472">
        <v>796</v>
      </c>
      <c r="B278" s="472" t="s">
        <v>1634</v>
      </c>
      <c r="C278" s="472">
        <v>215</v>
      </c>
      <c r="D278" s="472" t="s">
        <v>1834</v>
      </c>
      <c r="E278" s="472">
        <v>215</v>
      </c>
      <c r="F278" s="472" t="s">
        <v>388</v>
      </c>
      <c r="G278" s="473">
        <v>6000</v>
      </c>
      <c r="H278" s="473"/>
      <c r="I278" s="473"/>
      <c r="J278" s="473"/>
      <c r="K278" s="473"/>
      <c r="L278" s="473"/>
      <c r="M278" s="473"/>
      <c r="N278" s="473"/>
      <c r="O278" s="473"/>
      <c r="P278" s="473"/>
      <c r="Q278" s="473">
        <v>6000</v>
      </c>
      <c r="R278" s="472"/>
    </row>
    <row r="279" spans="1:18" ht="14.45" hidden="1" customHeight="1" outlineLevel="2" x14ac:dyDescent="0.25">
      <c r="A279" s="489">
        <v>1184</v>
      </c>
      <c r="B279" s="472" t="s">
        <v>1634</v>
      </c>
      <c r="C279" s="472">
        <v>215</v>
      </c>
      <c r="D279" s="489" t="s">
        <v>1793</v>
      </c>
      <c r="E279" s="472">
        <v>215</v>
      </c>
      <c r="F279" s="472" t="s">
        <v>388</v>
      </c>
      <c r="G279" s="473">
        <v>0</v>
      </c>
      <c r="H279" s="473"/>
      <c r="I279" s="473"/>
      <c r="J279" s="473"/>
      <c r="K279" s="473"/>
      <c r="L279" s="473"/>
      <c r="M279" s="473"/>
      <c r="N279" s="473"/>
      <c r="O279" s="473"/>
      <c r="P279" s="473"/>
      <c r="Q279" s="473">
        <v>0</v>
      </c>
      <c r="R279" s="472" t="s">
        <v>1925</v>
      </c>
    </row>
    <row r="280" spans="1:18" ht="14.45" hidden="1" customHeight="1" outlineLevel="2" x14ac:dyDescent="0.25">
      <c r="A280" s="489">
        <v>1244</v>
      </c>
      <c r="B280" s="472" t="s">
        <v>1634</v>
      </c>
      <c r="C280" s="472">
        <v>215</v>
      </c>
      <c r="D280" s="472" t="s">
        <v>1804</v>
      </c>
      <c r="E280" s="472">
        <v>215</v>
      </c>
      <c r="F280" s="472" t="s">
        <v>388</v>
      </c>
      <c r="G280" s="473">
        <v>2000</v>
      </c>
      <c r="H280" s="473"/>
      <c r="I280" s="473"/>
      <c r="J280" s="473"/>
      <c r="K280" s="473"/>
      <c r="L280" s="473"/>
      <c r="M280" s="473"/>
      <c r="N280" s="473"/>
      <c r="O280" s="473"/>
      <c r="P280" s="473"/>
      <c r="Q280" s="473">
        <v>2000</v>
      </c>
      <c r="R280" s="472"/>
    </row>
    <row r="281" spans="1:18" ht="14.45" customHeight="1" outlineLevel="1" collapsed="1" x14ac:dyDescent="0.25">
      <c r="A281" s="489"/>
      <c r="B281" s="472"/>
      <c r="C281" s="490" t="s">
        <v>2003</v>
      </c>
      <c r="D281" s="472"/>
      <c r="E281" s="472"/>
      <c r="F281" s="472"/>
      <c r="G281" s="473">
        <f t="shared" ref="G281:R281" si="13">SUBTOTAL(9,G273:G280)</f>
        <v>152500</v>
      </c>
      <c r="H281" s="473">
        <f t="shared" si="13"/>
        <v>0</v>
      </c>
      <c r="I281" s="473">
        <f t="shared" si="13"/>
        <v>0</v>
      </c>
      <c r="J281" s="473">
        <f t="shared" si="13"/>
        <v>0</v>
      </c>
      <c r="K281" s="473">
        <f t="shared" si="13"/>
        <v>0</v>
      </c>
      <c r="L281" s="473">
        <f t="shared" si="13"/>
        <v>0</v>
      </c>
      <c r="M281" s="473">
        <f t="shared" si="13"/>
        <v>0</v>
      </c>
      <c r="N281" s="473">
        <f t="shared" si="13"/>
        <v>0</v>
      </c>
      <c r="O281" s="473">
        <f t="shared" si="13"/>
        <v>0</v>
      </c>
      <c r="P281" s="473">
        <f t="shared" si="13"/>
        <v>0</v>
      </c>
      <c r="Q281" s="473">
        <f t="shared" si="13"/>
        <v>152500</v>
      </c>
      <c r="R281" s="472">
        <f t="shared" si="13"/>
        <v>0</v>
      </c>
    </row>
    <row r="282" spans="1:18" ht="14.45" hidden="1" customHeight="1" outlineLevel="2" x14ac:dyDescent="0.25">
      <c r="A282" s="472">
        <v>123</v>
      </c>
      <c r="B282" s="472" t="s">
        <v>1634</v>
      </c>
      <c r="C282" s="472">
        <v>216</v>
      </c>
      <c r="D282" s="472" t="s">
        <v>1815</v>
      </c>
      <c r="E282" s="472">
        <v>216</v>
      </c>
      <c r="F282" s="472" t="s">
        <v>389</v>
      </c>
      <c r="G282" s="473"/>
      <c r="H282" s="473"/>
      <c r="I282" s="473"/>
      <c r="J282" s="473"/>
      <c r="K282" s="473"/>
      <c r="L282" s="473"/>
      <c r="M282" s="473"/>
      <c r="N282" s="473"/>
      <c r="O282" s="473"/>
      <c r="P282" s="473"/>
      <c r="Q282" s="473">
        <v>0</v>
      </c>
      <c r="R282" s="472"/>
    </row>
    <row r="283" spans="1:18" ht="14.45" hidden="1" customHeight="1" outlineLevel="2" x14ac:dyDescent="0.25">
      <c r="A283" s="472">
        <v>152</v>
      </c>
      <c r="B283" s="472" t="s">
        <v>1634</v>
      </c>
      <c r="C283" s="472">
        <v>216</v>
      </c>
      <c r="D283" s="472" t="s">
        <v>1816</v>
      </c>
      <c r="E283" s="472">
        <v>216</v>
      </c>
      <c r="F283" s="472" t="s">
        <v>389</v>
      </c>
      <c r="G283" s="473">
        <v>0</v>
      </c>
      <c r="H283" s="473"/>
      <c r="I283" s="473"/>
      <c r="J283" s="473"/>
      <c r="K283" s="473"/>
      <c r="L283" s="473"/>
      <c r="M283" s="473"/>
      <c r="N283" s="473"/>
      <c r="O283" s="473"/>
      <c r="P283" s="473"/>
      <c r="Q283" s="473">
        <v>0</v>
      </c>
      <c r="R283" s="472"/>
    </row>
    <row r="284" spans="1:18" ht="14.45" hidden="1" customHeight="1" outlineLevel="2" x14ac:dyDescent="0.25">
      <c r="A284" s="472">
        <v>192</v>
      </c>
      <c r="B284" s="472" t="s">
        <v>1634</v>
      </c>
      <c r="C284" s="472">
        <v>216</v>
      </c>
      <c r="D284" s="472" t="s">
        <v>1817</v>
      </c>
      <c r="E284" s="472">
        <v>216</v>
      </c>
      <c r="F284" s="472" t="s">
        <v>389</v>
      </c>
      <c r="G284" s="473">
        <v>0</v>
      </c>
      <c r="H284" s="472"/>
      <c r="I284" s="473">
        <v>0</v>
      </c>
      <c r="J284" s="473">
        <v>0</v>
      </c>
      <c r="K284" s="473">
        <v>0</v>
      </c>
      <c r="L284" s="473">
        <v>0</v>
      </c>
      <c r="M284" s="473">
        <v>0</v>
      </c>
      <c r="N284" s="473">
        <v>0</v>
      </c>
      <c r="O284" s="473">
        <v>0</v>
      </c>
      <c r="P284" s="473">
        <v>0</v>
      </c>
      <c r="Q284" s="473">
        <v>0</v>
      </c>
      <c r="R284" s="472"/>
    </row>
    <row r="285" spans="1:18" ht="14.45" hidden="1" customHeight="1" outlineLevel="2" x14ac:dyDescent="0.25">
      <c r="A285" s="472">
        <v>241</v>
      </c>
      <c r="B285" s="472" t="s">
        <v>1634</v>
      </c>
      <c r="C285" s="472">
        <v>216</v>
      </c>
      <c r="D285" s="472" t="s">
        <v>1819</v>
      </c>
      <c r="E285" s="472">
        <v>216</v>
      </c>
      <c r="F285" s="472" t="s">
        <v>389</v>
      </c>
      <c r="G285" s="473">
        <v>9000</v>
      </c>
      <c r="H285" s="472"/>
      <c r="I285" s="473">
        <v>0</v>
      </c>
      <c r="J285" s="473">
        <v>0</v>
      </c>
      <c r="K285" s="473">
        <v>0</v>
      </c>
      <c r="L285" s="473">
        <v>0</v>
      </c>
      <c r="M285" s="473">
        <v>0</v>
      </c>
      <c r="N285" s="473">
        <v>0</v>
      </c>
      <c r="O285" s="473">
        <v>0</v>
      </c>
      <c r="P285" s="473">
        <v>0</v>
      </c>
      <c r="Q285" s="473">
        <v>9000</v>
      </c>
      <c r="R285" s="472"/>
    </row>
    <row r="286" spans="1:18" ht="14.45" hidden="1" customHeight="1" outlineLevel="2" x14ac:dyDescent="0.25">
      <c r="A286" s="472">
        <v>389</v>
      </c>
      <c r="B286" s="472" t="s">
        <v>1634</v>
      </c>
      <c r="C286" s="472">
        <v>216</v>
      </c>
      <c r="D286" s="472" t="s">
        <v>1822</v>
      </c>
      <c r="E286" s="472">
        <v>216</v>
      </c>
      <c r="F286" s="472" t="s">
        <v>389</v>
      </c>
      <c r="G286" s="473">
        <v>60000</v>
      </c>
      <c r="H286" s="472"/>
      <c r="I286" s="473">
        <v>0</v>
      </c>
      <c r="J286" s="473">
        <v>0</v>
      </c>
      <c r="K286" s="473">
        <v>0</v>
      </c>
      <c r="L286" s="473">
        <v>0</v>
      </c>
      <c r="M286" s="473">
        <v>0</v>
      </c>
      <c r="N286" s="473">
        <v>0</v>
      </c>
      <c r="O286" s="473">
        <v>0</v>
      </c>
      <c r="P286" s="473">
        <v>0</v>
      </c>
      <c r="Q286" s="473">
        <v>60000</v>
      </c>
      <c r="R286" s="472"/>
    </row>
    <row r="287" spans="1:18" ht="14.45" hidden="1" customHeight="1" outlineLevel="2" x14ac:dyDescent="0.25">
      <c r="A287" s="472">
        <v>447</v>
      </c>
      <c r="B287" s="472" t="s">
        <v>1634</v>
      </c>
      <c r="C287" s="472">
        <v>216</v>
      </c>
      <c r="D287" s="472" t="s">
        <v>1824</v>
      </c>
      <c r="E287" s="472">
        <v>216</v>
      </c>
      <c r="F287" s="472" t="s">
        <v>389</v>
      </c>
      <c r="G287" s="473">
        <v>7000</v>
      </c>
      <c r="H287" s="472"/>
      <c r="I287" s="473">
        <v>0</v>
      </c>
      <c r="J287" s="473">
        <v>0</v>
      </c>
      <c r="K287" s="473">
        <v>0</v>
      </c>
      <c r="L287" s="473">
        <v>0</v>
      </c>
      <c r="M287" s="473">
        <v>0</v>
      </c>
      <c r="N287" s="473">
        <v>0</v>
      </c>
      <c r="O287" s="473">
        <v>0</v>
      </c>
      <c r="P287" s="473">
        <v>0</v>
      </c>
      <c r="Q287" s="473">
        <v>7000</v>
      </c>
      <c r="R287" s="472"/>
    </row>
    <row r="288" spans="1:18" ht="14.45" hidden="1" customHeight="1" outlineLevel="2" x14ac:dyDescent="0.25">
      <c r="A288" s="472">
        <v>473</v>
      </c>
      <c r="B288" s="472" t="s">
        <v>1634</v>
      </c>
      <c r="C288" s="472">
        <v>216</v>
      </c>
      <c r="D288" s="472" t="s">
        <v>1825</v>
      </c>
      <c r="E288" s="472">
        <v>216</v>
      </c>
      <c r="F288" s="472" t="s">
        <v>389</v>
      </c>
      <c r="G288" s="473">
        <v>8000</v>
      </c>
      <c r="H288" s="472"/>
      <c r="I288" s="473">
        <v>0</v>
      </c>
      <c r="J288" s="473">
        <v>0</v>
      </c>
      <c r="K288" s="473">
        <v>0</v>
      </c>
      <c r="L288" s="473">
        <v>0</v>
      </c>
      <c r="M288" s="473">
        <v>0</v>
      </c>
      <c r="N288" s="473">
        <v>0</v>
      </c>
      <c r="O288" s="473">
        <v>0</v>
      </c>
      <c r="P288" s="473">
        <v>0</v>
      </c>
      <c r="Q288" s="473">
        <v>8000</v>
      </c>
      <c r="R288" s="472"/>
    </row>
    <row r="289" spans="1:18" ht="14.45" hidden="1" customHeight="1" outlineLevel="2" x14ac:dyDescent="0.25">
      <c r="A289" s="472">
        <v>534</v>
      </c>
      <c r="B289" s="472" t="s">
        <v>1634</v>
      </c>
      <c r="C289" s="472">
        <v>216</v>
      </c>
      <c r="D289" s="472" t="s">
        <v>1827</v>
      </c>
      <c r="E289" s="472">
        <v>216</v>
      </c>
      <c r="F289" s="472" t="s">
        <v>389</v>
      </c>
      <c r="G289" s="473">
        <v>10000</v>
      </c>
      <c r="H289" s="472"/>
      <c r="I289" s="473">
        <v>0</v>
      </c>
      <c r="J289" s="473">
        <v>0</v>
      </c>
      <c r="K289" s="473">
        <v>0</v>
      </c>
      <c r="L289" s="473">
        <v>0</v>
      </c>
      <c r="M289" s="473">
        <v>0</v>
      </c>
      <c r="N289" s="473">
        <v>0</v>
      </c>
      <c r="O289" s="473">
        <v>0</v>
      </c>
      <c r="P289" s="473">
        <v>0</v>
      </c>
      <c r="Q289" s="473">
        <v>10000</v>
      </c>
      <c r="R289" s="472"/>
    </row>
    <row r="290" spans="1:18" ht="14.45" hidden="1" customHeight="1" outlineLevel="2" x14ac:dyDescent="0.25">
      <c r="A290" s="472">
        <v>568</v>
      </c>
      <c r="B290" s="472" t="s">
        <v>1634</v>
      </c>
      <c r="C290" s="472">
        <v>216</v>
      </c>
      <c r="D290" s="472" t="s">
        <v>1828</v>
      </c>
      <c r="E290" s="472">
        <v>216</v>
      </c>
      <c r="F290" s="472" t="s">
        <v>389</v>
      </c>
      <c r="G290" s="473">
        <v>0</v>
      </c>
      <c r="H290" s="472"/>
      <c r="I290" s="473">
        <v>0</v>
      </c>
      <c r="J290" s="473">
        <v>0</v>
      </c>
      <c r="K290" s="473">
        <v>0</v>
      </c>
      <c r="L290" s="473">
        <v>0</v>
      </c>
      <c r="M290" s="473">
        <v>0</v>
      </c>
      <c r="N290" s="473">
        <v>0</v>
      </c>
      <c r="O290" s="473">
        <v>0</v>
      </c>
      <c r="P290" s="473">
        <v>0</v>
      </c>
      <c r="Q290" s="473">
        <v>0</v>
      </c>
      <c r="R290" s="472"/>
    </row>
    <row r="291" spans="1:18" ht="14.45" hidden="1" customHeight="1" outlineLevel="2" x14ac:dyDescent="0.25">
      <c r="A291" s="472">
        <v>612</v>
      </c>
      <c r="B291" s="472" t="s">
        <v>1634</v>
      </c>
      <c r="C291" s="472">
        <v>216</v>
      </c>
      <c r="D291" s="472" t="s">
        <v>1829</v>
      </c>
      <c r="E291" s="472">
        <v>216</v>
      </c>
      <c r="F291" s="472" t="s">
        <v>389</v>
      </c>
      <c r="G291" s="473">
        <v>0</v>
      </c>
      <c r="H291" s="472"/>
      <c r="I291" s="473">
        <v>0</v>
      </c>
      <c r="J291" s="473">
        <v>0</v>
      </c>
      <c r="K291" s="473">
        <v>0</v>
      </c>
      <c r="L291" s="473">
        <v>0</v>
      </c>
      <c r="M291" s="473">
        <v>0</v>
      </c>
      <c r="N291" s="473">
        <v>0</v>
      </c>
      <c r="O291" s="473">
        <v>0</v>
      </c>
      <c r="P291" s="473">
        <v>0</v>
      </c>
      <c r="Q291" s="473">
        <v>0</v>
      </c>
      <c r="R291" s="472"/>
    </row>
    <row r="292" spans="1:18" ht="14.45" hidden="1" customHeight="1" outlineLevel="2" x14ac:dyDescent="0.25">
      <c r="A292" s="472">
        <v>797</v>
      </c>
      <c r="B292" s="472" t="s">
        <v>1634</v>
      </c>
      <c r="C292" s="472">
        <v>216</v>
      </c>
      <c r="D292" s="472" t="s">
        <v>1834</v>
      </c>
      <c r="E292" s="472">
        <v>216</v>
      </c>
      <c r="F292" s="472" t="s">
        <v>389</v>
      </c>
      <c r="G292" s="473">
        <v>0</v>
      </c>
      <c r="H292" s="473"/>
      <c r="I292" s="473"/>
      <c r="J292" s="473"/>
      <c r="K292" s="473"/>
      <c r="L292" s="473"/>
      <c r="M292" s="473"/>
      <c r="N292" s="473"/>
      <c r="O292" s="473"/>
      <c r="P292" s="473"/>
      <c r="Q292" s="473">
        <v>0</v>
      </c>
      <c r="R292" s="472"/>
    </row>
    <row r="293" spans="1:18" ht="14.45" hidden="1" customHeight="1" outlineLevel="2" x14ac:dyDescent="0.25">
      <c r="A293" s="489">
        <v>1174</v>
      </c>
      <c r="B293" s="472" t="s">
        <v>1634</v>
      </c>
      <c r="C293" s="472">
        <v>216</v>
      </c>
      <c r="D293" s="489" t="s">
        <v>1819</v>
      </c>
      <c r="E293" s="472">
        <v>216</v>
      </c>
      <c r="F293" s="472" t="s">
        <v>389</v>
      </c>
      <c r="G293" s="473">
        <v>0</v>
      </c>
      <c r="H293" s="473"/>
      <c r="I293" s="473"/>
      <c r="J293" s="473"/>
      <c r="K293" s="473"/>
      <c r="L293" s="473"/>
      <c r="M293" s="473"/>
      <c r="N293" s="473"/>
      <c r="O293" s="473"/>
      <c r="P293" s="473"/>
      <c r="Q293" s="473">
        <v>0</v>
      </c>
      <c r="R293" s="472" t="s">
        <v>1921</v>
      </c>
    </row>
    <row r="294" spans="1:18" ht="14.45" hidden="1" customHeight="1" outlineLevel="2" x14ac:dyDescent="0.25">
      <c r="A294" s="489">
        <v>1213</v>
      </c>
      <c r="B294" s="472" t="s">
        <v>1634</v>
      </c>
      <c r="C294" s="472">
        <v>216</v>
      </c>
      <c r="D294" s="472" t="s">
        <v>1912</v>
      </c>
      <c r="E294" s="472">
        <v>216</v>
      </c>
      <c r="F294" s="472" t="s">
        <v>389</v>
      </c>
      <c r="G294" s="473">
        <v>250000</v>
      </c>
      <c r="H294" s="473"/>
      <c r="I294" s="473"/>
      <c r="J294" s="473"/>
      <c r="K294" s="473"/>
      <c r="L294" s="473"/>
      <c r="M294" s="473"/>
      <c r="N294" s="473"/>
      <c r="O294" s="473"/>
      <c r="P294" s="473"/>
      <c r="Q294" s="473">
        <v>250000</v>
      </c>
      <c r="R294" s="472"/>
    </row>
    <row r="295" spans="1:18" ht="14.45" hidden="1" customHeight="1" outlineLevel="2" x14ac:dyDescent="0.25">
      <c r="A295" s="489">
        <v>1238</v>
      </c>
      <c r="B295" s="472" t="s">
        <v>1634</v>
      </c>
      <c r="C295" s="472">
        <v>216</v>
      </c>
      <c r="D295" s="472" t="s">
        <v>1926</v>
      </c>
      <c r="E295" s="472">
        <v>216</v>
      </c>
      <c r="F295" s="472" t="s">
        <v>389</v>
      </c>
      <c r="G295" s="473">
        <v>30000</v>
      </c>
      <c r="H295" s="473"/>
      <c r="I295" s="473"/>
      <c r="J295" s="473"/>
      <c r="K295" s="473"/>
      <c r="L295" s="473"/>
      <c r="M295" s="473"/>
      <c r="N295" s="473"/>
      <c r="O295" s="473"/>
      <c r="P295" s="473"/>
      <c r="Q295" s="473">
        <v>30000</v>
      </c>
      <c r="R295" s="472"/>
    </row>
    <row r="296" spans="1:18" ht="14.45" hidden="1" customHeight="1" outlineLevel="2" x14ac:dyDescent="0.25">
      <c r="A296" s="489">
        <v>1245</v>
      </c>
      <c r="B296" s="472" t="s">
        <v>1634</v>
      </c>
      <c r="C296" s="472">
        <v>216</v>
      </c>
      <c r="D296" s="472" t="s">
        <v>1804</v>
      </c>
      <c r="E296" s="472">
        <v>216</v>
      </c>
      <c r="F296" s="472" t="s">
        <v>389</v>
      </c>
      <c r="G296" s="473">
        <v>3000</v>
      </c>
      <c r="H296" s="473"/>
      <c r="I296" s="473"/>
      <c r="J296" s="473"/>
      <c r="K296" s="473"/>
      <c r="L296" s="473"/>
      <c r="M296" s="473"/>
      <c r="N296" s="473"/>
      <c r="O296" s="473"/>
      <c r="P296" s="473"/>
      <c r="Q296" s="473">
        <v>3000</v>
      </c>
      <c r="R296" s="472"/>
    </row>
    <row r="297" spans="1:18" ht="14.45" customHeight="1" outlineLevel="1" collapsed="1" x14ac:dyDescent="0.25">
      <c r="A297" s="489"/>
      <c r="B297" s="472"/>
      <c r="C297" s="490" t="s">
        <v>2004</v>
      </c>
      <c r="D297" s="472"/>
      <c r="E297" s="472"/>
      <c r="F297" s="472"/>
      <c r="G297" s="473">
        <f t="shared" ref="G297:R297" si="14">SUBTOTAL(9,G282:G296)</f>
        <v>377000</v>
      </c>
      <c r="H297" s="473">
        <f t="shared" si="14"/>
        <v>0</v>
      </c>
      <c r="I297" s="473">
        <f t="shared" si="14"/>
        <v>0</v>
      </c>
      <c r="J297" s="473">
        <f t="shared" si="14"/>
        <v>0</v>
      </c>
      <c r="K297" s="473">
        <f t="shared" si="14"/>
        <v>0</v>
      </c>
      <c r="L297" s="473">
        <f t="shared" si="14"/>
        <v>0</v>
      </c>
      <c r="M297" s="473">
        <f t="shared" si="14"/>
        <v>0</v>
      </c>
      <c r="N297" s="473">
        <f t="shared" si="14"/>
        <v>0</v>
      </c>
      <c r="O297" s="473">
        <f t="shared" si="14"/>
        <v>0</v>
      </c>
      <c r="P297" s="473">
        <f t="shared" si="14"/>
        <v>0</v>
      </c>
      <c r="Q297" s="473">
        <f t="shared" si="14"/>
        <v>377000</v>
      </c>
      <c r="R297" s="472">
        <f t="shared" si="14"/>
        <v>0</v>
      </c>
    </row>
    <row r="298" spans="1:18" hidden="1" outlineLevel="2" x14ac:dyDescent="0.25">
      <c r="A298" s="472">
        <v>34</v>
      </c>
      <c r="B298" s="472" t="s">
        <v>1634</v>
      </c>
      <c r="C298" s="472">
        <v>217</v>
      </c>
      <c r="D298" s="472" t="s">
        <v>1813</v>
      </c>
      <c r="E298" s="472">
        <v>217</v>
      </c>
      <c r="F298" s="472" t="s">
        <v>390</v>
      </c>
      <c r="G298" s="473">
        <v>0</v>
      </c>
      <c r="H298" s="472"/>
      <c r="I298" s="473">
        <v>0</v>
      </c>
      <c r="J298" s="473">
        <v>0</v>
      </c>
      <c r="K298" s="473">
        <v>0</v>
      </c>
      <c r="L298" s="473">
        <v>0</v>
      </c>
      <c r="M298" s="473">
        <v>0</v>
      </c>
      <c r="N298" s="473">
        <v>0</v>
      </c>
      <c r="O298" s="473">
        <v>0</v>
      </c>
      <c r="P298" s="473">
        <v>0</v>
      </c>
      <c r="Q298" s="473">
        <v>0</v>
      </c>
      <c r="R298" s="472"/>
    </row>
    <row r="299" spans="1:18" ht="14.45" hidden="1" customHeight="1" outlineLevel="2" x14ac:dyDescent="0.25">
      <c r="A299" s="472">
        <v>242</v>
      </c>
      <c r="B299" s="472" t="s">
        <v>1634</v>
      </c>
      <c r="C299" s="472">
        <v>217</v>
      </c>
      <c r="D299" s="472" t="s">
        <v>1819</v>
      </c>
      <c r="E299" s="472">
        <v>217</v>
      </c>
      <c r="F299" s="472" t="s">
        <v>390</v>
      </c>
      <c r="G299" s="473">
        <v>10000</v>
      </c>
      <c r="H299" s="472"/>
      <c r="I299" s="473">
        <v>0</v>
      </c>
      <c r="J299" s="473">
        <v>0</v>
      </c>
      <c r="K299" s="473">
        <v>0</v>
      </c>
      <c r="L299" s="473">
        <v>0</v>
      </c>
      <c r="M299" s="473">
        <v>0</v>
      </c>
      <c r="N299" s="473">
        <v>0</v>
      </c>
      <c r="O299" s="473">
        <v>0</v>
      </c>
      <c r="P299" s="473">
        <v>0</v>
      </c>
      <c r="Q299" s="473">
        <v>10000</v>
      </c>
      <c r="R299" s="472"/>
    </row>
    <row r="300" spans="1:18" ht="14.45" hidden="1" customHeight="1" outlineLevel="2" x14ac:dyDescent="0.25">
      <c r="A300" s="472">
        <v>715</v>
      </c>
      <c r="B300" s="472" t="s">
        <v>1634</v>
      </c>
      <c r="C300" s="472">
        <v>217</v>
      </c>
      <c r="D300" s="472" t="s">
        <v>1831</v>
      </c>
      <c r="E300" s="472">
        <v>217</v>
      </c>
      <c r="F300" s="472" t="s">
        <v>390</v>
      </c>
      <c r="G300" s="473">
        <v>3000</v>
      </c>
      <c r="H300" s="473"/>
      <c r="I300" s="473">
        <v>0</v>
      </c>
      <c r="J300" s="473">
        <v>0</v>
      </c>
      <c r="K300" s="473">
        <v>0</v>
      </c>
      <c r="L300" s="473">
        <v>0</v>
      </c>
      <c r="M300" s="473">
        <v>0</v>
      </c>
      <c r="N300" s="473">
        <v>0</v>
      </c>
      <c r="O300" s="473">
        <v>0</v>
      </c>
      <c r="P300" s="473">
        <v>0</v>
      </c>
      <c r="Q300" s="473">
        <v>3000</v>
      </c>
      <c r="R300" s="472"/>
    </row>
    <row r="301" spans="1:18" ht="14.45" customHeight="1" outlineLevel="1" collapsed="1" x14ac:dyDescent="0.25">
      <c r="A301" s="472"/>
      <c r="B301" s="472"/>
      <c r="C301" s="490" t="s">
        <v>2005</v>
      </c>
      <c r="D301" s="472"/>
      <c r="E301" s="472"/>
      <c r="F301" s="472"/>
      <c r="G301" s="473">
        <f t="shared" ref="G301:R301" si="15">SUBTOTAL(9,G298:G300)</f>
        <v>13000</v>
      </c>
      <c r="H301" s="473">
        <f t="shared" si="15"/>
        <v>0</v>
      </c>
      <c r="I301" s="473">
        <f t="shared" si="15"/>
        <v>0</v>
      </c>
      <c r="J301" s="473">
        <f t="shared" si="15"/>
        <v>0</v>
      </c>
      <c r="K301" s="473">
        <f t="shared" si="15"/>
        <v>0</v>
      </c>
      <c r="L301" s="473">
        <f t="shared" si="15"/>
        <v>0</v>
      </c>
      <c r="M301" s="473">
        <f t="shared" si="15"/>
        <v>0</v>
      </c>
      <c r="N301" s="473">
        <f t="shared" si="15"/>
        <v>0</v>
      </c>
      <c r="O301" s="473">
        <f t="shared" si="15"/>
        <v>0</v>
      </c>
      <c r="P301" s="473">
        <f t="shared" si="15"/>
        <v>0</v>
      </c>
      <c r="Q301" s="473">
        <f t="shared" si="15"/>
        <v>13000</v>
      </c>
      <c r="R301" s="472">
        <f t="shared" si="15"/>
        <v>0</v>
      </c>
    </row>
    <row r="302" spans="1:18" ht="14.45" hidden="1" customHeight="1" outlineLevel="2" x14ac:dyDescent="0.25">
      <c r="A302" s="472">
        <v>509</v>
      </c>
      <c r="B302" s="472" t="s">
        <v>1634</v>
      </c>
      <c r="C302" s="472">
        <v>218</v>
      </c>
      <c r="D302" s="472" t="s">
        <v>1826</v>
      </c>
      <c r="E302" s="472">
        <v>218</v>
      </c>
      <c r="F302" s="472" t="s">
        <v>391</v>
      </c>
      <c r="G302" s="473">
        <v>10000</v>
      </c>
      <c r="H302" s="472"/>
      <c r="I302" s="473">
        <v>0</v>
      </c>
      <c r="J302" s="473">
        <v>0</v>
      </c>
      <c r="K302" s="473">
        <v>0</v>
      </c>
      <c r="L302" s="473">
        <v>0</v>
      </c>
      <c r="M302" s="473">
        <v>0</v>
      </c>
      <c r="N302" s="473">
        <v>0</v>
      </c>
      <c r="O302" s="473">
        <v>0</v>
      </c>
      <c r="P302" s="473">
        <v>0</v>
      </c>
      <c r="Q302" s="473">
        <v>10000</v>
      </c>
      <c r="R302" s="472"/>
    </row>
    <row r="303" spans="1:18" ht="14.45" hidden="1" customHeight="1" outlineLevel="2" x14ac:dyDescent="0.25">
      <c r="A303" s="472">
        <v>799</v>
      </c>
      <c r="B303" s="472" t="s">
        <v>1634</v>
      </c>
      <c r="C303" s="472">
        <v>218</v>
      </c>
      <c r="D303" s="472" t="s">
        <v>1834</v>
      </c>
      <c r="E303" s="472">
        <v>218</v>
      </c>
      <c r="F303" s="472" t="s">
        <v>391</v>
      </c>
      <c r="G303" s="473">
        <v>0</v>
      </c>
      <c r="H303" s="473"/>
      <c r="I303" s="473"/>
      <c r="J303" s="473"/>
      <c r="K303" s="473"/>
      <c r="L303" s="473"/>
      <c r="M303" s="473"/>
      <c r="N303" s="473"/>
      <c r="O303" s="473"/>
      <c r="P303" s="473"/>
      <c r="Q303" s="473">
        <v>0</v>
      </c>
      <c r="R303" s="472"/>
    </row>
    <row r="304" spans="1:18" ht="14.45" hidden="1" customHeight="1" outlineLevel="2" x14ac:dyDescent="0.25">
      <c r="A304" s="489">
        <v>1185</v>
      </c>
      <c r="B304" s="472" t="s">
        <v>1634</v>
      </c>
      <c r="C304" s="472">
        <v>218</v>
      </c>
      <c r="D304" s="489" t="s">
        <v>1793</v>
      </c>
      <c r="E304" s="472">
        <v>218</v>
      </c>
      <c r="F304" s="472" t="s">
        <v>391</v>
      </c>
      <c r="G304" s="473">
        <v>170000</v>
      </c>
      <c r="H304" s="473"/>
      <c r="I304" s="473"/>
      <c r="J304" s="473"/>
      <c r="K304" s="473"/>
      <c r="L304" s="473"/>
      <c r="M304" s="473"/>
      <c r="N304" s="473"/>
      <c r="O304" s="473"/>
      <c r="P304" s="473"/>
      <c r="Q304" s="473">
        <v>170000</v>
      </c>
      <c r="R304" s="472" t="s">
        <v>1925</v>
      </c>
    </row>
    <row r="305" spans="1:18" ht="14.45" hidden="1" customHeight="1" outlineLevel="2" x14ac:dyDescent="0.25">
      <c r="A305" s="472">
        <v>1293</v>
      </c>
      <c r="B305" s="472">
        <v>2</v>
      </c>
      <c r="C305" s="489">
        <v>218</v>
      </c>
      <c r="D305" s="489" t="s">
        <v>1820</v>
      </c>
      <c r="E305" s="489">
        <v>218</v>
      </c>
      <c r="F305" s="472" t="s">
        <v>391</v>
      </c>
      <c r="G305" s="473">
        <v>100000</v>
      </c>
      <c r="H305" s="473"/>
      <c r="I305" s="473"/>
      <c r="J305" s="473"/>
      <c r="K305" s="473"/>
      <c r="L305" s="473"/>
      <c r="M305" s="473"/>
      <c r="N305" s="473"/>
      <c r="O305" s="473"/>
      <c r="P305" s="473"/>
      <c r="Q305" s="473">
        <v>100000</v>
      </c>
      <c r="R305" s="472"/>
    </row>
    <row r="306" spans="1:18" ht="14.45" customHeight="1" outlineLevel="1" collapsed="1" x14ac:dyDescent="0.25">
      <c r="A306" s="472"/>
      <c r="B306" s="472"/>
      <c r="C306" s="531" t="s">
        <v>2006</v>
      </c>
      <c r="D306" s="489"/>
      <c r="E306" s="489"/>
      <c r="F306" s="472"/>
      <c r="G306" s="473">
        <f t="shared" ref="G306:R306" si="16">SUBTOTAL(9,G302:G305)</f>
        <v>280000</v>
      </c>
      <c r="H306" s="473">
        <f t="shared" si="16"/>
        <v>0</v>
      </c>
      <c r="I306" s="473">
        <f t="shared" si="16"/>
        <v>0</v>
      </c>
      <c r="J306" s="473">
        <f t="shared" si="16"/>
        <v>0</v>
      </c>
      <c r="K306" s="473">
        <f t="shared" si="16"/>
        <v>0</v>
      </c>
      <c r="L306" s="473">
        <f t="shared" si="16"/>
        <v>0</v>
      </c>
      <c r="M306" s="473">
        <f t="shared" si="16"/>
        <v>0</v>
      </c>
      <c r="N306" s="473">
        <f t="shared" si="16"/>
        <v>0</v>
      </c>
      <c r="O306" s="473">
        <f t="shared" si="16"/>
        <v>0</v>
      </c>
      <c r="P306" s="473">
        <f t="shared" si="16"/>
        <v>0</v>
      </c>
      <c r="Q306" s="473">
        <f t="shared" si="16"/>
        <v>280000</v>
      </c>
      <c r="R306" s="472">
        <f t="shared" si="16"/>
        <v>0</v>
      </c>
    </row>
    <row r="307" spans="1:18" ht="14.45" hidden="1" customHeight="1" outlineLevel="2" x14ac:dyDescent="0.25">
      <c r="A307" s="472">
        <v>3</v>
      </c>
      <c r="B307" s="472" t="s">
        <v>1634</v>
      </c>
      <c r="C307" s="472">
        <v>221</v>
      </c>
      <c r="D307" s="472" t="s">
        <v>1811</v>
      </c>
      <c r="E307" s="472">
        <v>221</v>
      </c>
      <c r="F307" s="472" t="s">
        <v>393</v>
      </c>
      <c r="G307" s="473">
        <v>0</v>
      </c>
      <c r="H307" s="472"/>
      <c r="I307" s="473">
        <v>0</v>
      </c>
      <c r="J307" s="473">
        <v>0</v>
      </c>
      <c r="K307" s="473">
        <v>0</v>
      </c>
      <c r="L307" s="473">
        <v>0</v>
      </c>
      <c r="M307" s="473">
        <v>0</v>
      </c>
      <c r="N307" s="473">
        <v>0</v>
      </c>
      <c r="O307" s="473">
        <v>0</v>
      </c>
      <c r="P307" s="473">
        <v>0</v>
      </c>
      <c r="Q307" s="473">
        <v>0</v>
      </c>
      <c r="R307" s="472"/>
    </row>
    <row r="308" spans="1:18" ht="14.45" hidden="1" customHeight="1" outlineLevel="2" x14ac:dyDescent="0.25">
      <c r="A308" s="472">
        <v>36</v>
      </c>
      <c r="B308" s="472" t="s">
        <v>1634</v>
      </c>
      <c r="C308" s="472">
        <v>221</v>
      </c>
      <c r="D308" s="472" t="s">
        <v>1813</v>
      </c>
      <c r="E308" s="472">
        <v>221</v>
      </c>
      <c r="F308" s="472" t="s">
        <v>393</v>
      </c>
      <c r="G308" s="473">
        <v>3000</v>
      </c>
      <c r="H308" s="472"/>
      <c r="I308" s="473">
        <v>0</v>
      </c>
      <c r="J308" s="473">
        <v>0</v>
      </c>
      <c r="K308" s="473">
        <v>0</v>
      </c>
      <c r="L308" s="473">
        <v>0</v>
      </c>
      <c r="M308" s="473">
        <v>0</v>
      </c>
      <c r="N308" s="473">
        <v>0</v>
      </c>
      <c r="O308" s="473">
        <v>0</v>
      </c>
      <c r="P308" s="473">
        <v>0</v>
      </c>
      <c r="Q308" s="473">
        <v>3000</v>
      </c>
      <c r="R308" s="472"/>
    </row>
    <row r="309" spans="1:18" ht="14.45" hidden="1" customHeight="1" outlineLevel="2" x14ac:dyDescent="0.25">
      <c r="A309" s="472">
        <v>70</v>
      </c>
      <c r="B309" s="472" t="s">
        <v>1634</v>
      </c>
      <c r="C309" s="472">
        <v>221</v>
      </c>
      <c r="D309" s="472" t="s">
        <v>1814</v>
      </c>
      <c r="E309" s="472">
        <v>221</v>
      </c>
      <c r="F309" s="472" t="s">
        <v>393</v>
      </c>
      <c r="G309" s="473">
        <v>0</v>
      </c>
      <c r="H309" s="472"/>
      <c r="I309" s="473">
        <v>0</v>
      </c>
      <c r="J309" s="473">
        <v>0</v>
      </c>
      <c r="K309" s="473">
        <v>0</v>
      </c>
      <c r="L309" s="473">
        <v>0</v>
      </c>
      <c r="M309" s="473">
        <v>0</v>
      </c>
      <c r="N309" s="473">
        <v>0</v>
      </c>
      <c r="O309" s="473">
        <v>0</v>
      </c>
      <c r="P309" s="473">
        <v>0</v>
      </c>
      <c r="Q309" s="473">
        <v>0</v>
      </c>
      <c r="R309" s="472"/>
    </row>
    <row r="310" spans="1:18" ht="14.45" hidden="1" customHeight="1" outlineLevel="2" x14ac:dyDescent="0.25">
      <c r="A310" s="472">
        <v>244</v>
      </c>
      <c r="B310" s="472" t="s">
        <v>1634</v>
      </c>
      <c r="C310" s="472">
        <v>221</v>
      </c>
      <c r="D310" s="472" t="s">
        <v>1819</v>
      </c>
      <c r="E310" s="472">
        <v>221</v>
      </c>
      <c r="F310" s="472" t="s">
        <v>393</v>
      </c>
      <c r="G310" s="473">
        <v>5000</v>
      </c>
      <c r="H310" s="472"/>
      <c r="I310" s="473">
        <v>0</v>
      </c>
      <c r="J310" s="473">
        <v>0</v>
      </c>
      <c r="K310" s="473">
        <v>0</v>
      </c>
      <c r="L310" s="473">
        <v>0</v>
      </c>
      <c r="M310" s="473">
        <v>0</v>
      </c>
      <c r="N310" s="473">
        <v>0</v>
      </c>
      <c r="O310" s="473">
        <v>0</v>
      </c>
      <c r="P310" s="473">
        <v>0</v>
      </c>
      <c r="Q310" s="473">
        <v>5000</v>
      </c>
      <c r="R310" s="472"/>
    </row>
    <row r="311" spans="1:18" ht="14.45" hidden="1" customHeight="1" outlineLevel="2" x14ac:dyDescent="0.25">
      <c r="A311" s="472">
        <v>344</v>
      </c>
      <c r="B311" s="472" t="s">
        <v>1634</v>
      </c>
      <c r="C311" s="472">
        <v>221</v>
      </c>
      <c r="D311" s="472" t="s">
        <v>1821</v>
      </c>
      <c r="E311" s="472">
        <v>221</v>
      </c>
      <c r="F311" s="472" t="s">
        <v>393</v>
      </c>
      <c r="G311" s="473">
        <v>12000</v>
      </c>
      <c r="H311" s="473">
        <v>0</v>
      </c>
      <c r="I311" s="473">
        <v>0</v>
      </c>
      <c r="J311" s="473">
        <v>0</v>
      </c>
      <c r="K311" s="473">
        <v>0</v>
      </c>
      <c r="L311" s="473">
        <v>0</v>
      </c>
      <c r="M311" s="473">
        <v>0</v>
      </c>
      <c r="N311" s="473">
        <v>0</v>
      </c>
      <c r="O311" s="473">
        <v>0</v>
      </c>
      <c r="P311" s="473">
        <v>0</v>
      </c>
      <c r="Q311" s="473">
        <v>12000</v>
      </c>
      <c r="R311" s="472"/>
    </row>
    <row r="312" spans="1:18" ht="14.45" hidden="1" customHeight="1" outlineLevel="2" x14ac:dyDescent="0.25">
      <c r="A312" s="472">
        <v>391</v>
      </c>
      <c r="B312" s="472" t="s">
        <v>1634</v>
      </c>
      <c r="C312" s="472">
        <v>221</v>
      </c>
      <c r="D312" s="472" t="s">
        <v>1822</v>
      </c>
      <c r="E312" s="472">
        <v>221</v>
      </c>
      <c r="F312" s="472" t="s">
        <v>393</v>
      </c>
      <c r="G312" s="473">
        <v>10000</v>
      </c>
      <c r="H312" s="472"/>
      <c r="I312" s="473">
        <v>0</v>
      </c>
      <c r="J312" s="473">
        <v>0</v>
      </c>
      <c r="K312" s="473">
        <v>0</v>
      </c>
      <c r="L312" s="473">
        <v>0</v>
      </c>
      <c r="M312" s="473">
        <v>0</v>
      </c>
      <c r="N312" s="473">
        <v>0</v>
      </c>
      <c r="O312" s="473">
        <v>0</v>
      </c>
      <c r="P312" s="473">
        <v>0</v>
      </c>
      <c r="Q312" s="473">
        <v>10000</v>
      </c>
      <c r="R312" s="472"/>
    </row>
    <row r="313" spans="1:18" ht="14.45" hidden="1" customHeight="1" outlineLevel="2" x14ac:dyDescent="0.25">
      <c r="A313" s="472">
        <v>536</v>
      </c>
      <c r="B313" s="472" t="s">
        <v>1634</v>
      </c>
      <c r="C313" s="472">
        <v>221</v>
      </c>
      <c r="D313" s="472" t="s">
        <v>1827</v>
      </c>
      <c r="E313" s="472">
        <v>221</v>
      </c>
      <c r="F313" s="472" t="s">
        <v>393</v>
      </c>
      <c r="G313" s="473">
        <v>840000</v>
      </c>
      <c r="H313" s="472"/>
      <c r="I313" s="473">
        <v>0</v>
      </c>
      <c r="J313" s="473">
        <v>0</v>
      </c>
      <c r="K313" s="473">
        <v>0</v>
      </c>
      <c r="L313" s="473">
        <v>0</v>
      </c>
      <c r="M313" s="473">
        <v>0</v>
      </c>
      <c r="N313" s="473">
        <v>0</v>
      </c>
      <c r="O313" s="473">
        <v>0</v>
      </c>
      <c r="P313" s="473">
        <v>0</v>
      </c>
      <c r="Q313" s="473">
        <v>840000</v>
      </c>
      <c r="R313" s="472"/>
    </row>
    <row r="314" spans="1:18" ht="14.45" hidden="1" customHeight="1" outlineLevel="2" x14ac:dyDescent="0.25">
      <c r="A314" s="472">
        <v>570</v>
      </c>
      <c r="B314" s="472" t="s">
        <v>1634</v>
      </c>
      <c r="C314" s="472">
        <v>221</v>
      </c>
      <c r="D314" s="472" t="s">
        <v>1828</v>
      </c>
      <c r="E314" s="472">
        <v>221</v>
      </c>
      <c r="F314" s="472" t="s">
        <v>393</v>
      </c>
      <c r="G314" s="473">
        <v>30000</v>
      </c>
      <c r="H314" s="472"/>
      <c r="I314" s="473">
        <v>0</v>
      </c>
      <c r="J314" s="473">
        <v>0</v>
      </c>
      <c r="K314" s="473">
        <v>0</v>
      </c>
      <c r="L314" s="473">
        <v>0</v>
      </c>
      <c r="M314" s="473">
        <v>0</v>
      </c>
      <c r="N314" s="473">
        <v>0</v>
      </c>
      <c r="O314" s="473">
        <v>0</v>
      </c>
      <c r="P314" s="473">
        <v>0</v>
      </c>
      <c r="Q314" s="473">
        <v>30000</v>
      </c>
      <c r="R314" s="472"/>
    </row>
    <row r="315" spans="1:18" ht="14.45" hidden="1" customHeight="1" outlineLevel="2" x14ac:dyDescent="0.25">
      <c r="A315" s="472">
        <v>649</v>
      </c>
      <c r="B315" s="472" t="s">
        <v>1634</v>
      </c>
      <c r="C315" s="472">
        <v>221</v>
      </c>
      <c r="D315" s="472" t="s">
        <v>1252</v>
      </c>
      <c r="E315" s="472">
        <v>221</v>
      </c>
      <c r="F315" s="472" t="s">
        <v>393</v>
      </c>
      <c r="G315" s="473">
        <v>35000</v>
      </c>
      <c r="H315" s="473">
        <v>0</v>
      </c>
      <c r="I315" s="473">
        <v>0</v>
      </c>
      <c r="J315" s="473">
        <v>0</v>
      </c>
      <c r="K315" s="473">
        <v>0</v>
      </c>
      <c r="L315" s="473">
        <v>0</v>
      </c>
      <c r="M315" s="473">
        <v>0</v>
      </c>
      <c r="N315" s="473">
        <v>0</v>
      </c>
      <c r="O315" s="473">
        <v>0</v>
      </c>
      <c r="P315" s="473">
        <v>0</v>
      </c>
      <c r="Q315" s="473">
        <v>35000</v>
      </c>
      <c r="R315" s="472"/>
    </row>
    <row r="316" spans="1:18" ht="14.45" hidden="1" customHeight="1" outlineLevel="2" x14ac:dyDescent="0.25">
      <c r="A316" s="472">
        <v>686</v>
      </c>
      <c r="B316" s="472" t="s">
        <v>1634</v>
      </c>
      <c r="C316" s="472">
        <v>221</v>
      </c>
      <c r="D316" s="472" t="s">
        <v>1830</v>
      </c>
      <c r="E316" s="472">
        <v>221</v>
      </c>
      <c r="F316" s="472" t="s">
        <v>393</v>
      </c>
      <c r="G316" s="473">
        <v>1000</v>
      </c>
      <c r="H316" s="473"/>
      <c r="I316" s="473">
        <v>0</v>
      </c>
      <c r="J316" s="473">
        <v>0</v>
      </c>
      <c r="K316" s="473">
        <v>0</v>
      </c>
      <c r="L316" s="473">
        <v>0</v>
      </c>
      <c r="M316" s="473">
        <v>0</v>
      </c>
      <c r="N316" s="473">
        <v>0</v>
      </c>
      <c r="O316" s="473">
        <v>0</v>
      </c>
      <c r="P316" s="473">
        <v>0</v>
      </c>
      <c r="Q316" s="473">
        <v>1000</v>
      </c>
      <c r="R316" s="472"/>
    </row>
    <row r="317" spans="1:18" ht="14.45" hidden="1" customHeight="1" outlineLevel="2" x14ac:dyDescent="0.25">
      <c r="A317" s="472">
        <v>717</v>
      </c>
      <c r="B317" s="472" t="s">
        <v>1634</v>
      </c>
      <c r="C317" s="472">
        <v>221</v>
      </c>
      <c r="D317" s="472" t="s">
        <v>1831</v>
      </c>
      <c r="E317" s="472">
        <v>221</v>
      </c>
      <c r="F317" s="472" t="s">
        <v>393</v>
      </c>
      <c r="G317" s="473">
        <v>1000</v>
      </c>
      <c r="H317" s="473"/>
      <c r="I317" s="473">
        <v>0</v>
      </c>
      <c r="J317" s="473">
        <v>0</v>
      </c>
      <c r="K317" s="473">
        <v>0</v>
      </c>
      <c r="L317" s="473">
        <v>0</v>
      </c>
      <c r="M317" s="473">
        <v>0</v>
      </c>
      <c r="N317" s="473">
        <v>0</v>
      </c>
      <c r="O317" s="473">
        <v>0</v>
      </c>
      <c r="P317" s="473">
        <v>0</v>
      </c>
      <c r="Q317" s="473">
        <v>1000</v>
      </c>
      <c r="R317" s="472"/>
    </row>
    <row r="318" spans="1:18" ht="14.45" hidden="1" customHeight="1" outlineLevel="2" x14ac:dyDescent="0.25">
      <c r="A318" s="472">
        <v>801</v>
      </c>
      <c r="B318" s="472" t="s">
        <v>1634</v>
      </c>
      <c r="C318" s="472">
        <v>221</v>
      </c>
      <c r="D318" s="472" t="s">
        <v>1834</v>
      </c>
      <c r="E318" s="472">
        <v>221</v>
      </c>
      <c r="F318" s="472" t="s">
        <v>393</v>
      </c>
      <c r="G318" s="473">
        <v>100000</v>
      </c>
      <c r="H318" s="473"/>
      <c r="I318" s="473"/>
      <c r="J318" s="473"/>
      <c r="K318" s="473"/>
      <c r="L318" s="473"/>
      <c r="M318" s="473"/>
      <c r="N318" s="473"/>
      <c r="O318" s="473"/>
      <c r="P318" s="473"/>
      <c r="Q318" s="473">
        <v>100000</v>
      </c>
      <c r="R318" s="472"/>
    </row>
    <row r="319" spans="1:18" ht="14.45" hidden="1" customHeight="1" outlineLevel="2" x14ac:dyDescent="0.25">
      <c r="A319" s="472">
        <v>1068</v>
      </c>
      <c r="B319" s="472" t="s">
        <v>1634</v>
      </c>
      <c r="C319" s="472">
        <v>221</v>
      </c>
      <c r="D319" s="472" t="s">
        <v>1833</v>
      </c>
      <c r="E319" s="472">
        <v>221</v>
      </c>
      <c r="F319" s="472" t="s">
        <v>393</v>
      </c>
      <c r="G319" s="473">
        <v>15000</v>
      </c>
      <c r="H319" s="473"/>
      <c r="I319" s="473"/>
      <c r="J319" s="473"/>
      <c r="K319" s="473"/>
      <c r="L319" s="473"/>
      <c r="M319" s="473"/>
      <c r="N319" s="473"/>
      <c r="O319" s="473"/>
      <c r="P319" s="473"/>
      <c r="Q319" s="473">
        <v>15000</v>
      </c>
      <c r="R319" s="472"/>
    </row>
    <row r="320" spans="1:18" ht="14.45" customHeight="1" outlineLevel="1" collapsed="1" x14ac:dyDescent="0.25">
      <c r="A320" s="472"/>
      <c r="B320" s="472"/>
      <c r="C320" s="490" t="s">
        <v>2007</v>
      </c>
      <c r="D320" s="472"/>
      <c r="E320" s="472"/>
      <c r="F320" s="472"/>
      <c r="G320" s="473">
        <f t="shared" ref="G320:R320" si="17">SUBTOTAL(9,G307:G319)</f>
        <v>1052000</v>
      </c>
      <c r="H320" s="473">
        <f t="shared" si="17"/>
        <v>0</v>
      </c>
      <c r="I320" s="473">
        <f t="shared" si="17"/>
        <v>0</v>
      </c>
      <c r="J320" s="473">
        <f t="shared" si="17"/>
        <v>0</v>
      </c>
      <c r="K320" s="473">
        <f t="shared" si="17"/>
        <v>0</v>
      </c>
      <c r="L320" s="473">
        <f t="shared" si="17"/>
        <v>0</v>
      </c>
      <c r="M320" s="473">
        <f t="shared" si="17"/>
        <v>0</v>
      </c>
      <c r="N320" s="473">
        <f t="shared" si="17"/>
        <v>0</v>
      </c>
      <c r="O320" s="473">
        <f t="shared" si="17"/>
        <v>0</v>
      </c>
      <c r="P320" s="473">
        <f t="shared" si="17"/>
        <v>0</v>
      </c>
      <c r="Q320" s="473">
        <f t="shared" si="17"/>
        <v>1052000</v>
      </c>
      <c r="R320" s="472">
        <f t="shared" si="17"/>
        <v>0</v>
      </c>
    </row>
    <row r="321" spans="1:18" ht="14.45" hidden="1" customHeight="1" outlineLevel="2" x14ac:dyDescent="0.25">
      <c r="A321" s="489">
        <v>1175</v>
      </c>
      <c r="B321" s="472" t="s">
        <v>1634</v>
      </c>
      <c r="C321" s="472">
        <v>222</v>
      </c>
      <c r="D321" s="489" t="s">
        <v>1819</v>
      </c>
      <c r="E321" s="472">
        <v>222</v>
      </c>
      <c r="F321" s="472" t="s">
        <v>394</v>
      </c>
      <c r="G321" s="473">
        <v>900</v>
      </c>
      <c r="H321" s="473"/>
      <c r="I321" s="473"/>
      <c r="J321" s="473"/>
      <c r="K321" s="473"/>
      <c r="L321" s="473"/>
      <c r="M321" s="473"/>
      <c r="N321" s="473"/>
      <c r="O321" s="473"/>
      <c r="P321" s="473"/>
      <c r="Q321" s="473">
        <v>900</v>
      </c>
      <c r="R321" s="472" t="s">
        <v>1921</v>
      </c>
    </row>
    <row r="322" spans="1:18" ht="14.45" customHeight="1" outlineLevel="1" collapsed="1" x14ac:dyDescent="0.25">
      <c r="A322" s="489"/>
      <c r="B322" s="472"/>
      <c r="C322" s="490" t="s">
        <v>2008</v>
      </c>
      <c r="D322" s="489"/>
      <c r="E322" s="472"/>
      <c r="F322" s="472"/>
      <c r="G322" s="473">
        <f t="shared" ref="G322:R322" si="18">SUBTOTAL(9,G321:G321)</f>
        <v>900</v>
      </c>
      <c r="H322" s="473">
        <f t="shared" si="18"/>
        <v>0</v>
      </c>
      <c r="I322" s="473">
        <f t="shared" si="18"/>
        <v>0</v>
      </c>
      <c r="J322" s="473">
        <f t="shared" si="18"/>
        <v>0</v>
      </c>
      <c r="K322" s="473">
        <f t="shared" si="18"/>
        <v>0</v>
      </c>
      <c r="L322" s="473">
        <f t="shared" si="18"/>
        <v>0</v>
      </c>
      <c r="M322" s="473">
        <f t="shared" si="18"/>
        <v>0</v>
      </c>
      <c r="N322" s="473">
        <f t="shared" si="18"/>
        <v>0</v>
      </c>
      <c r="O322" s="473">
        <f t="shared" si="18"/>
        <v>0</v>
      </c>
      <c r="P322" s="473">
        <f t="shared" si="18"/>
        <v>0</v>
      </c>
      <c r="Q322" s="473">
        <f t="shared" si="18"/>
        <v>900</v>
      </c>
      <c r="R322" s="472">
        <f t="shared" si="18"/>
        <v>0</v>
      </c>
    </row>
    <row r="323" spans="1:18" ht="14.45" hidden="1" customHeight="1" outlineLevel="2" x14ac:dyDescent="0.25">
      <c r="A323" s="472">
        <v>345</v>
      </c>
      <c r="B323" s="472" t="s">
        <v>1634</v>
      </c>
      <c r="C323" s="472">
        <v>223</v>
      </c>
      <c r="D323" s="472" t="s">
        <v>1979</v>
      </c>
      <c r="E323" s="472">
        <v>223</v>
      </c>
      <c r="F323" s="472" t="s">
        <v>395</v>
      </c>
      <c r="G323" s="473">
        <v>5000</v>
      </c>
      <c r="H323" s="473">
        <v>0</v>
      </c>
      <c r="I323" s="473">
        <v>0</v>
      </c>
      <c r="J323" s="473">
        <v>0</v>
      </c>
      <c r="K323" s="473">
        <v>0</v>
      </c>
      <c r="L323" s="473">
        <v>0</v>
      </c>
      <c r="M323" s="473">
        <v>0</v>
      </c>
      <c r="N323" s="473">
        <v>0</v>
      </c>
      <c r="O323" s="473">
        <v>0</v>
      </c>
      <c r="P323" s="473">
        <v>0</v>
      </c>
      <c r="Q323" s="473">
        <v>5000</v>
      </c>
      <c r="R323" s="472"/>
    </row>
    <row r="324" spans="1:18" ht="14.45" hidden="1" customHeight="1" outlineLevel="2" x14ac:dyDescent="0.25">
      <c r="A324" s="472">
        <v>392</v>
      </c>
      <c r="B324" s="472" t="s">
        <v>1634</v>
      </c>
      <c r="C324" s="472">
        <v>223</v>
      </c>
      <c r="D324" s="472" t="s">
        <v>1822</v>
      </c>
      <c r="E324" s="472">
        <v>223</v>
      </c>
      <c r="F324" s="472" t="s">
        <v>395</v>
      </c>
      <c r="G324" s="473">
        <v>1500</v>
      </c>
      <c r="H324" s="472"/>
      <c r="I324" s="473">
        <v>0</v>
      </c>
      <c r="J324" s="473">
        <v>0</v>
      </c>
      <c r="K324" s="473">
        <v>0</v>
      </c>
      <c r="L324" s="473">
        <v>0</v>
      </c>
      <c r="M324" s="473">
        <v>0</v>
      </c>
      <c r="N324" s="473">
        <v>0</v>
      </c>
      <c r="O324" s="473">
        <v>0</v>
      </c>
      <c r="P324" s="473">
        <v>0</v>
      </c>
      <c r="Q324" s="473">
        <v>1500</v>
      </c>
      <c r="R324" s="472"/>
    </row>
    <row r="325" spans="1:18" ht="14.45" hidden="1" customHeight="1" outlineLevel="2" x14ac:dyDescent="0.25">
      <c r="A325" s="472">
        <v>718</v>
      </c>
      <c r="B325" s="472" t="s">
        <v>1634</v>
      </c>
      <c r="C325" s="472">
        <v>223</v>
      </c>
      <c r="D325" s="472" t="s">
        <v>1831</v>
      </c>
      <c r="E325" s="472">
        <v>223</v>
      </c>
      <c r="F325" s="472" t="s">
        <v>395</v>
      </c>
      <c r="G325" s="473">
        <v>1000</v>
      </c>
      <c r="H325" s="473"/>
      <c r="I325" s="473">
        <v>0</v>
      </c>
      <c r="J325" s="473">
        <v>0</v>
      </c>
      <c r="K325" s="473">
        <v>0</v>
      </c>
      <c r="L325" s="473">
        <v>0</v>
      </c>
      <c r="M325" s="473">
        <v>0</v>
      </c>
      <c r="N325" s="473">
        <v>0</v>
      </c>
      <c r="O325" s="473">
        <v>0</v>
      </c>
      <c r="P325" s="473">
        <v>0</v>
      </c>
      <c r="Q325" s="473">
        <v>1000</v>
      </c>
      <c r="R325" s="472"/>
    </row>
    <row r="326" spans="1:18" ht="14.45" hidden="1" customHeight="1" outlineLevel="2" x14ac:dyDescent="0.25">
      <c r="A326" s="489">
        <v>1176</v>
      </c>
      <c r="B326" s="472" t="s">
        <v>1634</v>
      </c>
      <c r="C326" s="472">
        <v>223</v>
      </c>
      <c r="D326" s="489" t="s">
        <v>1819</v>
      </c>
      <c r="E326" s="472">
        <v>223</v>
      </c>
      <c r="F326" s="472" t="s">
        <v>395</v>
      </c>
      <c r="G326" s="473">
        <v>600</v>
      </c>
      <c r="H326" s="473"/>
      <c r="I326" s="473"/>
      <c r="J326" s="473"/>
      <c r="K326" s="473"/>
      <c r="L326" s="473"/>
      <c r="M326" s="473"/>
      <c r="N326" s="473"/>
      <c r="O326" s="473"/>
      <c r="P326" s="473"/>
      <c r="Q326" s="473">
        <v>600</v>
      </c>
      <c r="R326" s="472" t="s">
        <v>1921</v>
      </c>
    </row>
    <row r="327" spans="1:18" ht="14.45" customHeight="1" outlineLevel="1" collapsed="1" x14ac:dyDescent="0.25">
      <c r="A327" s="489"/>
      <c r="B327" s="472"/>
      <c r="C327" s="490" t="s">
        <v>2009</v>
      </c>
      <c r="D327" s="489"/>
      <c r="E327" s="472"/>
      <c r="F327" s="472"/>
      <c r="G327" s="473">
        <f t="shared" ref="G327:R327" si="19">SUBTOTAL(9,G323:G326)</f>
        <v>8100</v>
      </c>
      <c r="H327" s="473">
        <f t="shared" si="19"/>
        <v>0</v>
      </c>
      <c r="I327" s="473">
        <f t="shared" si="19"/>
        <v>0</v>
      </c>
      <c r="J327" s="473">
        <f t="shared" si="19"/>
        <v>0</v>
      </c>
      <c r="K327" s="473">
        <f t="shared" si="19"/>
        <v>0</v>
      </c>
      <c r="L327" s="473">
        <f t="shared" si="19"/>
        <v>0</v>
      </c>
      <c r="M327" s="473">
        <f t="shared" si="19"/>
        <v>0</v>
      </c>
      <c r="N327" s="473">
        <f t="shared" si="19"/>
        <v>0</v>
      </c>
      <c r="O327" s="473">
        <f t="shared" si="19"/>
        <v>0</v>
      </c>
      <c r="P327" s="473">
        <f t="shared" si="19"/>
        <v>0</v>
      </c>
      <c r="Q327" s="473">
        <f t="shared" si="19"/>
        <v>8100</v>
      </c>
      <c r="R327" s="472">
        <f t="shared" si="19"/>
        <v>0</v>
      </c>
    </row>
    <row r="328" spans="1:18" ht="14.45" hidden="1" customHeight="1" outlineLevel="2" x14ac:dyDescent="0.25">
      <c r="A328" s="472">
        <v>38</v>
      </c>
      <c r="B328" s="472" t="s">
        <v>1634</v>
      </c>
      <c r="C328" s="472">
        <v>234</v>
      </c>
      <c r="D328" s="472" t="s">
        <v>1813</v>
      </c>
      <c r="E328" s="472">
        <v>234</v>
      </c>
      <c r="F328" s="472" t="s">
        <v>400</v>
      </c>
      <c r="G328" s="473">
        <v>0</v>
      </c>
      <c r="H328" s="472"/>
      <c r="I328" s="473">
        <v>0</v>
      </c>
      <c r="J328" s="473">
        <v>0</v>
      </c>
      <c r="K328" s="473">
        <v>0</v>
      </c>
      <c r="L328" s="473">
        <v>0</v>
      </c>
      <c r="M328" s="473">
        <v>0</v>
      </c>
      <c r="N328" s="473">
        <v>0</v>
      </c>
      <c r="O328" s="473">
        <v>0</v>
      </c>
      <c r="P328" s="473">
        <v>0</v>
      </c>
      <c r="Q328" s="473">
        <v>0</v>
      </c>
      <c r="R328" s="472"/>
    </row>
    <row r="329" spans="1:18" ht="14.45" hidden="1" customHeight="1" outlineLevel="2" x14ac:dyDescent="0.25">
      <c r="A329" s="472">
        <v>72</v>
      </c>
      <c r="B329" s="472" t="s">
        <v>1634</v>
      </c>
      <c r="C329" s="472">
        <v>234</v>
      </c>
      <c r="D329" s="472" t="s">
        <v>1814</v>
      </c>
      <c r="E329" s="472">
        <v>234</v>
      </c>
      <c r="F329" s="472" t="s">
        <v>400</v>
      </c>
      <c r="G329" s="473">
        <v>0</v>
      </c>
      <c r="H329" s="472"/>
      <c r="I329" s="473">
        <v>0</v>
      </c>
      <c r="J329" s="473">
        <v>0</v>
      </c>
      <c r="K329" s="473">
        <v>0</v>
      </c>
      <c r="L329" s="473">
        <v>0</v>
      </c>
      <c r="M329" s="473">
        <v>0</v>
      </c>
      <c r="N329" s="473">
        <v>0</v>
      </c>
      <c r="O329" s="473">
        <v>0</v>
      </c>
      <c r="P329" s="473">
        <v>0</v>
      </c>
      <c r="Q329" s="473">
        <v>0</v>
      </c>
      <c r="R329" s="472"/>
    </row>
    <row r="330" spans="1:18" ht="14.45" customHeight="1" outlineLevel="1" collapsed="1" x14ac:dyDescent="0.25">
      <c r="A330" s="472"/>
      <c r="B330" s="472"/>
      <c r="C330" s="490" t="s">
        <v>2010</v>
      </c>
      <c r="D330" s="472"/>
      <c r="E330" s="472"/>
      <c r="F330" s="472"/>
      <c r="G330" s="473">
        <f t="shared" ref="G330:R330" si="20">SUBTOTAL(9,G328:G329)</f>
        <v>0</v>
      </c>
      <c r="H330" s="472">
        <f t="shared" si="20"/>
        <v>0</v>
      </c>
      <c r="I330" s="473">
        <f t="shared" si="20"/>
        <v>0</v>
      </c>
      <c r="J330" s="473">
        <f t="shared" si="20"/>
        <v>0</v>
      </c>
      <c r="K330" s="473">
        <f t="shared" si="20"/>
        <v>0</v>
      </c>
      <c r="L330" s="473">
        <f t="shared" si="20"/>
        <v>0</v>
      </c>
      <c r="M330" s="473">
        <f t="shared" si="20"/>
        <v>0</v>
      </c>
      <c r="N330" s="473">
        <f t="shared" si="20"/>
        <v>0</v>
      </c>
      <c r="O330" s="473">
        <f t="shared" si="20"/>
        <v>0</v>
      </c>
      <c r="P330" s="473">
        <f t="shared" si="20"/>
        <v>0</v>
      </c>
      <c r="Q330" s="473">
        <f t="shared" si="20"/>
        <v>0</v>
      </c>
      <c r="R330" s="472">
        <f t="shared" si="20"/>
        <v>0</v>
      </c>
    </row>
    <row r="331" spans="1:18" ht="14.45" hidden="1" customHeight="1" outlineLevel="2" x14ac:dyDescent="0.25">
      <c r="A331" s="472">
        <v>1265</v>
      </c>
      <c r="B331" s="472" t="s">
        <v>1634</v>
      </c>
      <c r="C331" s="472">
        <v>241</v>
      </c>
      <c r="D331" s="472" t="s">
        <v>1929</v>
      </c>
      <c r="E331" s="472">
        <v>241</v>
      </c>
      <c r="F331" s="472" t="s">
        <v>407</v>
      </c>
      <c r="G331" s="473">
        <v>133000</v>
      </c>
      <c r="H331" s="473"/>
      <c r="I331" s="473"/>
      <c r="J331" s="473"/>
      <c r="K331" s="473"/>
      <c r="L331" s="473"/>
      <c r="M331" s="473"/>
      <c r="N331" s="473"/>
      <c r="O331" s="473"/>
      <c r="P331" s="473"/>
      <c r="Q331" s="473">
        <v>133000</v>
      </c>
      <c r="R331" s="472"/>
    </row>
    <row r="332" spans="1:18" ht="14.45" customHeight="1" outlineLevel="1" collapsed="1" x14ac:dyDescent="0.25">
      <c r="A332" s="472"/>
      <c r="B332" s="472"/>
      <c r="C332" s="490" t="s">
        <v>2011</v>
      </c>
      <c r="D332" s="472"/>
      <c r="E332" s="472"/>
      <c r="F332" s="472"/>
      <c r="G332" s="473">
        <f t="shared" ref="G332:R332" si="21">SUBTOTAL(9,G331:G331)</f>
        <v>133000</v>
      </c>
      <c r="H332" s="473">
        <f t="shared" si="21"/>
        <v>0</v>
      </c>
      <c r="I332" s="473">
        <f t="shared" si="21"/>
        <v>0</v>
      </c>
      <c r="J332" s="473">
        <f t="shared" si="21"/>
        <v>0</v>
      </c>
      <c r="K332" s="473">
        <f t="shared" si="21"/>
        <v>0</v>
      </c>
      <c r="L332" s="473">
        <f t="shared" si="21"/>
        <v>0</v>
      </c>
      <c r="M332" s="473">
        <f t="shared" si="21"/>
        <v>0</v>
      </c>
      <c r="N332" s="473">
        <f t="shared" si="21"/>
        <v>0</v>
      </c>
      <c r="O332" s="473">
        <f t="shared" si="21"/>
        <v>0</v>
      </c>
      <c r="P332" s="473">
        <f t="shared" si="21"/>
        <v>0</v>
      </c>
      <c r="Q332" s="473">
        <f t="shared" si="21"/>
        <v>133000</v>
      </c>
      <c r="R332" s="472">
        <f t="shared" si="21"/>
        <v>0</v>
      </c>
    </row>
    <row r="333" spans="1:18" ht="14.45" hidden="1" customHeight="1" outlineLevel="2" x14ac:dyDescent="0.25">
      <c r="A333" s="472">
        <v>74</v>
      </c>
      <c r="B333" s="472" t="s">
        <v>1634</v>
      </c>
      <c r="C333" s="472">
        <v>242</v>
      </c>
      <c r="D333" s="472" t="s">
        <v>1814</v>
      </c>
      <c r="E333" s="472">
        <v>242</v>
      </c>
      <c r="F333" s="472" t="s">
        <v>408</v>
      </c>
      <c r="G333" s="473">
        <v>400000</v>
      </c>
      <c r="H333" s="472"/>
      <c r="I333" s="473">
        <v>0</v>
      </c>
      <c r="J333" s="473">
        <v>0</v>
      </c>
      <c r="K333" s="473">
        <v>0</v>
      </c>
      <c r="L333" s="473">
        <v>0</v>
      </c>
      <c r="M333" s="473">
        <v>0</v>
      </c>
      <c r="N333" s="473">
        <v>0</v>
      </c>
      <c r="O333" s="473">
        <v>0</v>
      </c>
      <c r="P333" s="473">
        <v>0</v>
      </c>
      <c r="Q333" s="473">
        <v>400000</v>
      </c>
      <c r="R333" s="472"/>
    </row>
    <row r="334" spans="1:18" ht="14.45" hidden="1" customHeight="1" outlineLevel="2" x14ac:dyDescent="0.25">
      <c r="A334" s="472">
        <v>246</v>
      </c>
      <c r="B334" s="472" t="s">
        <v>1634</v>
      </c>
      <c r="C334" s="472">
        <v>242</v>
      </c>
      <c r="D334" s="472" t="s">
        <v>1819</v>
      </c>
      <c r="E334" s="472">
        <v>242</v>
      </c>
      <c r="F334" s="472" t="s">
        <v>408</v>
      </c>
      <c r="G334" s="473">
        <v>20000</v>
      </c>
      <c r="H334" s="472"/>
      <c r="I334" s="473">
        <v>0</v>
      </c>
      <c r="J334" s="473">
        <v>0</v>
      </c>
      <c r="K334" s="473">
        <v>0</v>
      </c>
      <c r="L334" s="473">
        <v>0</v>
      </c>
      <c r="M334" s="473">
        <v>0</v>
      </c>
      <c r="N334" s="473">
        <v>0</v>
      </c>
      <c r="O334" s="473">
        <v>0</v>
      </c>
      <c r="P334" s="473">
        <v>0</v>
      </c>
      <c r="Q334" s="473">
        <v>20000</v>
      </c>
      <c r="R334" s="472"/>
    </row>
    <row r="335" spans="1:18" ht="14.45" hidden="1" customHeight="1" outlineLevel="2" x14ac:dyDescent="0.25">
      <c r="A335" s="472">
        <v>416</v>
      </c>
      <c r="B335" s="472" t="s">
        <v>1634</v>
      </c>
      <c r="C335" s="472">
        <v>242</v>
      </c>
      <c r="D335" s="472" t="s">
        <v>1823</v>
      </c>
      <c r="E335" s="472">
        <v>242</v>
      </c>
      <c r="F335" s="472" t="s">
        <v>408</v>
      </c>
      <c r="G335" s="473">
        <v>23000</v>
      </c>
      <c r="H335" s="472"/>
      <c r="I335" s="473">
        <v>0</v>
      </c>
      <c r="J335" s="473">
        <v>0</v>
      </c>
      <c r="K335" s="473">
        <v>0</v>
      </c>
      <c r="L335" s="473">
        <v>0</v>
      </c>
      <c r="M335" s="473">
        <v>0</v>
      </c>
      <c r="N335" s="473">
        <v>0</v>
      </c>
      <c r="O335" s="473">
        <v>0</v>
      </c>
      <c r="P335" s="473">
        <v>0</v>
      </c>
      <c r="Q335" s="473">
        <v>23000</v>
      </c>
      <c r="R335" s="472"/>
    </row>
    <row r="336" spans="1:18" ht="14.45" hidden="1" customHeight="1" outlineLevel="2" x14ac:dyDescent="0.25">
      <c r="A336" s="472">
        <v>1266</v>
      </c>
      <c r="B336" s="472" t="s">
        <v>1634</v>
      </c>
      <c r="C336" s="472">
        <v>242</v>
      </c>
      <c r="D336" s="472" t="s">
        <v>1929</v>
      </c>
      <c r="E336" s="472">
        <v>242</v>
      </c>
      <c r="F336" s="472" t="s">
        <v>408</v>
      </c>
      <c r="G336" s="473">
        <v>30000</v>
      </c>
      <c r="H336" s="473"/>
      <c r="I336" s="473"/>
      <c r="J336" s="473"/>
      <c r="K336" s="473"/>
      <c r="L336" s="473"/>
      <c r="M336" s="473"/>
      <c r="N336" s="473"/>
      <c r="O336" s="473"/>
      <c r="P336" s="473"/>
      <c r="Q336" s="473">
        <v>30000</v>
      </c>
      <c r="R336" s="472"/>
    </row>
    <row r="337" spans="1:18" ht="14.45" customHeight="1" outlineLevel="1" collapsed="1" x14ac:dyDescent="0.25">
      <c r="A337" s="472"/>
      <c r="B337" s="472"/>
      <c r="C337" s="490" t="s">
        <v>2012</v>
      </c>
      <c r="D337" s="472"/>
      <c r="E337" s="472"/>
      <c r="F337" s="472"/>
      <c r="G337" s="473">
        <f t="shared" ref="G337:R337" si="22">SUBTOTAL(9,G333:G336)</f>
        <v>473000</v>
      </c>
      <c r="H337" s="473">
        <f t="shared" si="22"/>
        <v>0</v>
      </c>
      <c r="I337" s="473">
        <f t="shared" si="22"/>
        <v>0</v>
      </c>
      <c r="J337" s="473">
        <f t="shared" si="22"/>
        <v>0</v>
      </c>
      <c r="K337" s="473">
        <f t="shared" si="22"/>
        <v>0</v>
      </c>
      <c r="L337" s="473">
        <f t="shared" si="22"/>
        <v>0</v>
      </c>
      <c r="M337" s="473">
        <f t="shared" si="22"/>
        <v>0</v>
      </c>
      <c r="N337" s="473">
        <f t="shared" si="22"/>
        <v>0</v>
      </c>
      <c r="O337" s="473">
        <f t="shared" si="22"/>
        <v>0</v>
      </c>
      <c r="P337" s="473">
        <f t="shared" si="22"/>
        <v>0</v>
      </c>
      <c r="Q337" s="473">
        <f t="shared" si="22"/>
        <v>473000</v>
      </c>
      <c r="R337" s="472">
        <f t="shared" si="22"/>
        <v>0</v>
      </c>
    </row>
    <row r="338" spans="1:18" ht="14.45" hidden="1" customHeight="1" outlineLevel="2" x14ac:dyDescent="0.25">
      <c r="A338" s="472">
        <v>75</v>
      </c>
      <c r="B338" s="472" t="s">
        <v>1634</v>
      </c>
      <c r="C338" s="472">
        <v>243</v>
      </c>
      <c r="D338" s="472" t="s">
        <v>1814</v>
      </c>
      <c r="E338" s="472">
        <v>243</v>
      </c>
      <c r="F338" s="472" t="s">
        <v>409</v>
      </c>
      <c r="G338" s="473">
        <v>10000</v>
      </c>
      <c r="H338" s="472"/>
      <c r="I338" s="473">
        <v>0</v>
      </c>
      <c r="J338" s="473">
        <v>0</v>
      </c>
      <c r="K338" s="473">
        <v>0</v>
      </c>
      <c r="L338" s="473">
        <v>0</v>
      </c>
      <c r="M338" s="473">
        <v>0</v>
      </c>
      <c r="N338" s="473">
        <v>0</v>
      </c>
      <c r="O338" s="473">
        <v>0</v>
      </c>
      <c r="P338" s="473">
        <v>0</v>
      </c>
      <c r="Q338" s="473">
        <v>10000</v>
      </c>
      <c r="R338" s="472"/>
    </row>
    <row r="339" spans="1:18" ht="14.45" hidden="1" customHeight="1" outlineLevel="2" x14ac:dyDescent="0.25">
      <c r="A339" s="472">
        <v>247</v>
      </c>
      <c r="B339" s="472" t="s">
        <v>1634</v>
      </c>
      <c r="C339" s="472">
        <v>243</v>
      </c>
      <c r="D339" s="472" t="s">
        <v>1819</v>
      </c>
      <c r="E339" s="472">
        <v>243</v>
      </c>
      <c r="F339" s="472" t="s">
        <v>409</v>
      </c>
      <c r="G339" s="473">
        <v>1500</v>
      </c>
      <c r="H339" s="472"/>
      <c r="I339" s="473">
        <v>0</v>
      </c>
      <c r="J339" s="473">
        <v>0</v>
      </c>
      <c r="K339" s="473">
        <v>0</v>
      </c>
      <c r="L339" s="473">
        <v>0</v>
      </c>
      <c r="M339" s="473">
        <v>0</v>
      </c>
      <c r="N339" s="473">
        <v>0</v>
      </c>
      <c r="O339" s="473">
        <v>0</v>
      </c>
      <c r="P339" s="473">
        <v>0</v>
      </c>
      <c r="Q339" s="473">
        <v>1500</v>
      </c>
      <c r="R339" s="472"/>
    </row>
    <row r="340" spans="1:18" ht="14.45" hidden="1" customHeight="1" outlineLevel="2" x14ac:dyDescent="0.25">
      <c r="A340" s="472">
        <v>347</v>
      </c>
      <c r="B340" s="472" t="s">
        <v>1634</v>
      </c>
      <c r="C340" s="472">
        <v>243</v>
      </c>
      <c r="D340" s="472" t="s">
        <v>1821</v>
      </c>
      <c r="E340" s="472">
        <v>243</v>
      </c>
      <c r="F340" s="472" t="s">
        <v>409</v>
      </c>
      <c r="G340" s="473">
        <v>6000</v>
      </c>
      <c r="H340" s="473">
        <v>0</v>
      </c>
      <c r="I340" s="473">
        <v>0</v>
      </c>
      <c r="J340" s="473">
        <v>0</v>
      </c>
      <c r="K340" s="473">
        <v>0</v>
      </c>
      <c r="L340" s="473">
        <v>0</v>
      </c>
      <c r="M340" s="473">
        <v>0</v>
      </c>
      <c r="N340" s="473">
        <v>0</v>
      </c>
      <c r="O340" s="473">
        <v>0</v>
      </c>
      <c r="P340" s="473">
        <v>0</v>
      </c>
      <c r="Q340" s="473">
        <v>6000</v>
      </c>
      <c r="R340" s="472"/>
    </row>
    <row r="341" spans="1:18" ht="14.45" hidden="1" customHeight="1" outlineLevel="2" x14ac:dyDescent="0.25">
      <c r="A341" s="472">
        <v>417</v>
      </c>
      <c r="B341" s="472" t="s">
        <v>1634</v>
      </c>
      <c r="C341" s="472">
        <v>243</v>
      </c>
      <c r="D341" s="472" t="s">
        <v>1823</v>
      </c>
      <c r="E341" s="472">
        <v>243</v>
      </c>
      <c r="F341" s="472" t="s">
        <v>409</v>
      </c>
      <c r="G341" s="473">
        <v>4500</v>
      </c>
      <c r="H341" s="472"/>
      <c r="I341" s="473">
        <v>0</v>
      </c>
      <c r="J341" s="473">
        <v>0</v>
      </c>
      <c r="K341" s="473">
        <v>0</v>
      </c>
      <c r="L341" s="473">
        <v>0</v>
      </c>
      <c r="M341" s="473">
        <v>0</v>
      </c>
      <c r="N341" s="473">
        <v>0</v>
      </c>
      <c r="O341" s="473">
        <v>0</v>
      </c>
      <c r="P341" s="473">
        <v>0</v>
      </c>
      <c r="Q341" s="473">
        <v>4500</v>
      </c>
      <c r="R341" s="472"/>
    </row>
    <row r="342" spans="1:18" ht="14.45" hidden="1" customHeight="1" outlineLevel="2" x14ac:dyDescent="0.25">
      <c r="A342" s="472">
        <v>1267</v>
      </c>
      <c r="B342" s="472" t="s">
        <v>1634</v>
      </c>
      <c r="C342" s="472">
        <v>243</v>
      </c>
      <c r="D342" s="472" t="s">
        <v>1929</v>
      </c>
      <c r="E342" s="472">
        <v>243</v>
      </c>
      <c r="F342" s="472" t="s">
        <v>409</v>
      </c>
      <c r="G342" s="473">
        <v>8500</v>
      </c>
      <c r="H342" s="473"/>
      <c r="I342" s="473"/>
      <c r="J342" s="473"/>
      <c r="K342" s="473"/>
      <c r="L342" s="473"/>
      <c r="M342" s="473"/>
      <c r="N342" s="473"/>
      <c r="O342" s="473"/>
      <c r="P342" s="473"/>
      <c r="Q342" s="473">
        <v>8500</v>
      </c>
      <c r="R342" s="472"/>
    </row>
    <row r="343" spans="1:18" ht="14.45" customHeight="1" outlineLevel="1" collapsed="1" x14ac:dyDescent="0.25">
      <c r="A343" s="472"/>
      <c r="B343" s="472"/>
      <c r="C343" s="490" t="s">
        <v>2013</v>
      </c>
      <c r="D343" s="472"/>
      <c r="E343" s="472"/>
      <c r="F343" s="472"/>
      <c r="G343" s="473">
        <f t="shared" ref="G343:R343" si="23">SUBTOTAL(9,G338:G342)</f>
        <v>30500</v>
      </c>
      <c r="H343" s="473">
        <f t="shared" si="23"/>
        <v>0</v>
      </c>
      <c r="I343" s="473">
        <f t="shared" si="23"/>
        <v>0</v>
      </c>
      <c r="J343" s="473">
        <f t="shared" si="23"/>
        <v>0</v>
      </c>
      <c r="K343" s="473">
        <f t="shared" si="23"/>
        <v>0</v>
      </c>
      <c r="L343" s="473">
        <f t="shared" si="23"/>
        <v>0</v>
      </c>
      <c r="M343" s="473">
        <f t="shared" si="23"/>
        <v>0</v>
      </c>
      <c r="N343" s="473">
        <f t="shared" si="23"/>
        <v>0</v>
      </c>
      <c r="O343" s="473">
        <f t="shared" si="23"/>
        <v>0</v>
      </c>
      <c r="P343" s="473">
        <f t="shared" si="23"/>
        <v>0</v>
      </c>
      <c r="Q343" s="473">
        <f t="shared" si="23"/>
        <v>30500</v>
      </c>
      <c r="R343" s="472">
        <f t="shared" si="23"/>
        <v>0</v>
      </c>
    </row>
    <row r="344" spans="1:18" ht="14.45" hidden="1" customHeight="1" outlineLevel="2" x14ac:dyDescent="0.25">
      <c r="A344" s="472">
        <v>76</v>
      </c>
      <c r="B344" s="472" t="s">
        <v>1634</v>
      </c>
      <c r="C344" s="472">
        <v>244</v>
      </c>
      <c r="D344" s="472" t="s">
        <v>1814</v>
      </c>
      <c r="E344" s="472">
        <v>244</v>
      </c>
      <c r="F344" s="472" t="s">
        <v>410</v>
      </c>
      <c r="G344" s="473">
        <v>50000</v>
      </c>
      <c r="H344" s="472"/>
      <c r="I344" s="473">
        <v>0</v>
      </c>
      <c r="J344" s="473">
        <v>0</v>
      </c>
      <c r="K344" s="473">
        <v>0</v>
      </c>
      <c r="L344" s="473">
        <v>0</v>
      </c>
      <c r="M344" s="473">
        <v>0</v>
      </c>
      <c r="N344" s="473">
        <v>0</v>
      </c>
      <c r="O344" s="473">
        <v>0</v>
      </c>
      <c r="P344" s="473">
        <v>0</v>
      </c>
      <c r="Q344" s="473">
        <v>50000</v>
      </c>
      <c r="R344" s="472"/>
    </row>
    <row r="345" spans="1:18" ht="14.45" hidden="1" customHeight="1" outlineLevel="2" x14ac:dyDescent="0.25">
      <c r="A345" s="472">
        <v>194</v>
      </c>
      <c r="B345" s="472" t="s">
        <v>1634</v>
      </c>
      <c r="C345" s="472">
        <v>244</v>
      </c>
      <c r="D345" s="472" t="s">
        <v>1817</v>
      </c>
      <c r="E345" s="472">
        <v>244</v>
      </c>
      <c r="F345" s="472" t="s">
        <v>410</v>
      </c>
      <c r="G345" s="473">
        <v>5000</v>
      </c>
      <c r="H345" s="472"/>
      <c r="I345" s="473">
        <v>0</v>
      </c>
      <c r="J345" s="473">
        <v>0</v>
      </c>
      <c r="K345" s="473">
        <v>0</v>
      </c>
      <c r="L345" s="473">
        <v>0</v>
      </c>
      <c r="M345" s="473">
        <v>0</v>
      </c>
      <c r="N345" s="473">
        <v>0</v>
      </c>
      <c r="O345" s="473">
        <v>0</v>
      </c>
      <c r="P345" s="473">
        <v>0</v>
      </c>
      <c r="Q345" s="473">
        <v>5000</v>
      </c>
      <c r="R345" s="472"/>
    </row>
    <row r="346" spans="1:18" ht="14.45" hidden="1" customHeight="1" outlineLevel="2" x14ac:dyDescent="0.25">
      <c r="A346" s="472">
        <v>348</v>
      </c>
      <c r="B346" s="472" t="s">
        <v>1634</v>
      </c>
      <c r="C346" s="472">
        <v>244</v>
      </c>
      <c r="D346" s="472" t="s">
        <v>1821</v>
      </c>
      <c r="E346" s="472">
        <v>244</v>
      </c>
      <c r="F346" s="472" t="s">
        <v>410</v>
      </c>
      <c r="G346" s="473">
        <v>3000</v>
      </c>
      <c r="H346" s="473">
        <v>0</v>
      </c>
      <c r="I346" s="473">
        <v>0</v>
      </c>
      <c r="J346" s="473">
        <v>0</v>
      </c>
      <c r="K346" s="473">
        <v>0</v>
      </c>
      <c r="L346" s="473">
        <v>0</v>
      </c>
      <c r="M346" s="473">
        <v>0</v>
      </c>
      <c r="N346" s="473">
        <v>0</v>
      </c>
      <c r="O346" s="473">
        <v>0</v>
      </c>
      <c r="P346" s="473">
        <v>0</v>
      </c>
      <c r="Q346" s="473">
        <v>3000</v>
      </c>
      <c r="R346" s="472"/>
    </row>
    <row r="347" spans="1:18" ht="14.45" hidden="1" customHeight="1" outlineLevel="2" x14ac:dyDescent="0.25">
      <c r="A347" s="472">
        <v>720</v>
      </c>
      <c r="B347" s="472" t="s">
        <v>1634</v>
      </c>
      <c r="C347" s="472">
        <v>244</v>
      </c>
      <c r="D347" s="472" t="s">
        <v>1831</v>
      </c>
      <c r="E347" s="472">
        <v>244</v>
      </c>
      <c r="F347" s="472" t="s">
        <v>410</v>
      </c>
      <c r="G347" s="473">
        <v>1000</v>
      </c>
      <c r="H347" s="473"/>
      <c r="I347" s="473">
        <v>0</v>
      </c>
      <c r="J347" s="473">
        <v>0</v>
      </c>
      <c r="K347" s="473">
        <v>0</v>
      </c>
      <c r="L347" s="473">
        <v>0</v>
      </c>
      <c r="M347" s="473">
        <v>0</v>
      </c>
      <c r="N347" s="473">
        <v>0</v>
      </c>
      <c r="O347" s="473">
        <v>0</v>
      </c>
      <c r="P347" s="473">
        <v>0</v>
      </c>
      <c r="Q347" s="473">
        <v>1000</v>
      </c>
      <c r="R347" s="472"/>
    </row>
    <row r="348" spans="1:18" ht="14.45" customHeight="1" outlineLevel="1" collapsed="1" x14ac:dyDescent="0.25">
      <c r="A348" s="472"/>
      <c r="B348" s="472"/>
      <c r="C348" s="490" t="s">
        <v>2014</v>
      </c>
      <c r="D348" s="472"/>
      <c r="E348" s="472"/>
      <c r="F348" s="472"/>
      <c r="G348" s="473">
        <f t="shared" ref="G348:R348" si="24">SUBTOTAL(9,G344:G347)</f>
        <v>59000</v>
      </c>
      <c r="H348" s="473">
        <f t="shared" si="24"/>
        <v>0</v>
      </c>
      <c r="I348" s="473">
        <f t="shared" si="24"/>
        <v>0</v>
      </c>
      <c r="J348" s="473">
        <f t="shared" si="24"/>
        <v>0</v>
      </c>
      <c r="K348" s="473">
        <f t="shared" si="24"/>
        <v>0</v>
      </c>
      <c r="L348" s="473">
        <f t="shared" si="24"/>
        <v>0</v>
      </c>
      <c r="M348" s="473">
        <f t="shared" si="24"/>
        <v>0</v>
      </c>
      <c r="N348" s="473">
        <f t="shared" si="24"/>
        <v>0</v>
      </c>
      <c r="O348" s="473">
        <f t="shared" si="24"/>
        <v>0</v>
      </c>
      <c r="P348" s="473">
        <f t="shared" si="24"/>
        <v>0</v>
      </c>
      <c r="Q348" s="473">
        <f t="shared" si="24"/>
        <v>59000</v>
      </c>
      <c r="R348" s="472">
        <f t="shared" si="24"/>
        <v>0</v>
      </c>
    </row>
    <row r="349" spans="1:18" ht="14.45" hidden="1" customHeight="1" outlineLevel="2" x14ac:dyDescent="0.25">
      <c r="A349" s="472">
        <v>77</v>
      </c>
      <c r="B349" s="472" t="s">
        <v>1634</v>
      </c>
      <c r="C349" s="472">
        <v>245</v>
      </c>
      <c r="D349" s="472" t="s">
        <v>1814</v>
      </c>
      <c r="E349" s="472">
        <v>245</v>
      </c>
      <c r="F349" s="472" t="s">
        <v>411</v>
      </c>
      <c r="G349" s="473">
        <v>10000</v>
      </c>
      <c r="H349" s="472"/>
      <c r="I349" s="473">
        <v>0</v>
      </c>
      <c r="J349" s="473">
        <v>0</v>
      </c>
      <c r="K349" s="473">
        <v>0</v>
      </c>
      <c r="L349" s="473">
        <v>0</v>
      </c>
      <c r="M349" s="473">
        <v>0</v>
      </c>
      <c r="N349" s="473">
        <v>0</v>
      </c>
      <c r="O349" s="473">
        <v>0</v>
      </c>
      <c r="P349" s="473">
        <v>0</v>
      </c>
      <c r="Q349" s="473">
        <v>10000</v>
      </c>
      <c r="R349" s="472"/>
    </row>
    <row r="350" spans="1:18" ht="14.45" hidden="1" customHeight="1" outlineLevel="2" x14ac:dyDescent="0.25">
      <c r="A350" s="472">
        <v>248</v>
      </c>
      <c r="B350" s="472" t="s">
        <v>1634</v>
      </c>
      <c r="C350" s="472">
        <v>245</v>
      </c>
      <c r="D350" s="472" t="s">
        <v>1819</v>
      </c>
      <c r="E350" s="472">
        <v>245</v>
      </c>
      <c r="F350" s="472" t="s">
        <v>411</v>
      </c>
      <c r="G350" s="473">
        <v>1000</v>
      </c>
      <c r="H350" s="472"/>
      <c r="I350" s="473">
        <v>0</v>
      </c>
      <c r="J350" s="473">
        <v>0</v>
      </c>
      <c r="K350" s="473">
        <v>0</v>
      </c>
      <c r="L350" s="473">
        <v>0</v>
      </c>
      <c r="M350" s="473">
        <v>0</v>
      </c>
      <c r="N350" s="473">
        <v>0</v>
      </c>
      <c r="O350" s="473">
        <v>0</v>
      </c>
      <c r="P350" s="473">
        <v>0</v>
      </c>
      <c r="Q350" s="473">
        <v>1000</v>
      </c>
      <c r="R350" s="472"/>
    </row>
    <row r="351" spans="1:18" ht="14.45" customHeight="1" outlineLevel="1" collapsed="1" x14ac:dyDescent="0.25">
      <c r="A351" s="472"/>
      <c r="B351" s="472"/>
      <c r="C351" s="490" t="s">
        <v>2015</v>
      </c>
      <c r="D351" s="472"/>
      <c r="E351" s="472"/>
      <c r="F351" s="472"/>
      <c r="G351" s="473">
        <f t="shared" ref="G351:R351" si="25">SUBTOTAL(9,G349:G350)</f>
        <v>11000</v>
      </c>
      <c r="H351" s="472">
        <f t="shared" si="25"/>
        <v>0</v>
      </c>
      <c r="I351" s="473">
        <f t="shared" si="25"/>
        <v>0</v>
      </c>
      <c r="J351" s="473">
        <f t="shared" si="25"/>
        <v>0</v>
      </c>
      <c r="K351" s="473">
        <f t="shared" si="25"/>
        <v>0</v>
      </c>
      <c r="L351" s="473">
        <f t="shared" si="25"/>
        <v>0</v>
      </c>
      <c r="M351" s="473">
        <f t="shared" si="25"/>
        <v>0</v>
      </c>
      <c r="N351" s="473">
        <f t="shared" si="25"/>
        <v>0</v>
      </c>
      <c r="O351" s="473">
        <f t="shared" si="25"/>
        <v>0</v>
      </c>
      <c r="P351" s="473">
        <f t="shared" si="25"/>
        <v>0</v>
      </c>
      <c r="Q351" s="473">
        <f t="shared" si="25"/>
        <v>11000</v>
      </c>
      <c r="R351" s="472">
        <f t="shared" si="25"/>
        <v>0</v>
      </c>
    </row>
    <row r="352" spans="1:18" ht="14.45" hidden="1" customHeight="1" outlineLevel="2" x14ac:dyDescent="0.25">
      <c r="A352" s="472">
        <v>5</v>
      </c>
      <c r="B352" s="472" t="s">
        <v>1634</v>
      </c>
      <c r="C352" s="472">
        <v>246</v>
      </c>
      <c r="D352" s="472" t="s">
        <v>1811</v>
      </c>
      <c r="E352" s="472">
        <v>246</v>
      </c>
      <c r="F352" s="472" t="s">
        <v>412</v>
      </c>
      <c r="G352" s="473">
        <v>360000</v>
      </c>
      <c r="H352" s="472"/>
      <c r="I352" s="473">
        <v>0</v>
      </c>
      <c r="J352" s="473">
        <v>0</v>
      </c>
      <c r="K352" s="473">
        <v>0</v>
      </c>
      <c r="L352" s="473">
        <v>0</v>
      </c>
      <c r="M352" s="473">
        <v>0</v>
      </c>
      <c r="N352" s="473">
        <v>0</v>
      </c>
      <c r="O352" s="473">
        <v>0</v>
      </c>
      <c r="P352" s="473">
        <v>0</v>
      </c>
      <c r="Q352" s="473">
        <v>360000</v>
      </c>
      <c r="R352" s="472"/>
    </row>
    <row r="353" spans="1:18" ht="14.45" hidden="1" customHeight="1" outlineLevel="2" x14ac:dyDescent="0.25">
      <c r="A353" s="472">
        <v>78</v>
      </c>
      <c r="B353" s="472" t="s">
        <v>1634</v>
      </c>
      <c r="C353" s="472">
        <v>246</v>
      </c>
      <c r="D353" s="472" t="s">
        <v>1814</v>
      </c>
      <c r="E353" s="472">
        <v>246</v>
      </c>
      <c r="F353" s="472" t="s">
        <v>412</v>
      </c>
      <c r="G353" s="473">
        <v>0</v>
      </c>
      <c r="H353" s="472"/>
      <c r="I353" s="473">
        <v>0</v>
      </c>
      <c r="J353" s="473">
        <v>0</v>
      </c>
      <c r="K353" s="473">
        <v>0</v>
      </c>
      <c r="L353" s="473">
        <v>0</v>
      </c>
      <c r="M353" s="473">
        <v>0</v>
      </c>
      <c r="N353" s="473">
        <v>0</v>
      </c>
      <c r="O353" s="473">
        <v>0</v>
      </c>
      <c r="P353" s="473">
        <v>0</v>
      </c>
      <c r="Q353" s="473">
        <v>0</v>
      </c>
      <c r="R353" s="472"/>
    </row>
    <row r="354" spans="1:18" ht="14.45" hidden="1" customHeight="1" outlineLevel="2" x14ac:dyDescent="0.25">
      <c r="A354" s="472">
        <v>249</v>
      </c>
      <c r="B354" s="472" t="s">
        <v>1634</v>
      </c>
      <c r="C354" s="472">
        <v>246</v>
      </c>
      <c r="D354" s="472" t="s">
        <v>1819</v>
      </c>
      <c r="E354" s="472">
        <v>246</v>
      </c>
      <c r="F354" s="472" t="s">
        <v>412</v>
      </c>
      <c r="G354" s="473">
        <v>0</v>
      </c>
      <c r="H354" s="472"/>
      <c r="I354" s="473">
        <v>0</v>
      </c>
      <c r="J354" s="473">
        <v>0</v>
      </c>
      <c r="K354" s="473">
        <v>0</v>
      </c>
      <c r="L354" s="473">
        <v>0</v>
      </c>
      <c r="M354" s="473">
        <v>0</v>
      </c>
      <c r="N354" s="473">
        <v>0</v>
      </c>
      <c r="O354" s="473">
        <v>0</v>
      </c>
      <c r="P354" s="473">
        <v>0</v>
      </c>
      <c r="Q354" s="473">
        <v>0</v>
      </c>
      <c r="R354" s="472"/>
    </row>
    <row r="355" spans="1:18" ht="14.45" hidden="1" customHeight="1" outlineLevel="2" x14ac:dyDescent="0.25">
      <c r="A355" s="472">
        <v>721</v>
      </c>
      <c r="B355" s="472" t="s">
        <v>1634</v>
      </c>
      <c r="C355" s="472">
        <v>246</v>
      </c>
      <c r="D355" s="472" t="s">
        <v>1831</v>
      </c>
      <c r="E355" s="472">
        <v>246</v>
      </c>
      <c r="F355" s="472" t="s">
        <v>412</v>
      </c>
      <c r="G355" s="473">
        <v>0</v>
      </c>
      <c r="H355" s="473"/>
      <c r="I355" s="473">
        <v>0</v>
      </c>
      <c r="J355" s="473">
        <v>0</v>
      </c>
      <c r="K355" s="473">
        <v>0</v>
      </c>
      <c r="L355" s="473">
        <v>0</v>
      </c>
      <c r="M355" s="473">
        <v>0</v>
      </c>
      <c r="N355" s="473">
        <v>0</v>
      </c>
      <c r="O355" s="473">
        <v>0</v>
      </c>
      <c r="P355" s="473">
        <v>0</v>
      </c>
      <c r="Q355" s="473">
        <v>0</v>
      </c>
      <c r="R355" s="472"/>
    </row>
    <row r="356" spans="1:18" ht="14.45" hidden="1" customHeight="1" outlineLevel="2" x14ac:dyDescent="0.25">
      <c r="A356" s="489">
        <v>1186</v>
      </c>
      <c r="B356" s="472" t="s">
        <v>1634</v>
      </c>
      <c r="C356" s="472">
        <v>246</v>
      </c>
      <c r="D356" s="489" t="s">
        <v>1793</v>
      </c>
      <c r="E356" s="472">
        <v>246</v>
      </c>
      <c r="F356" s="472" t="s">
        <v>412</v>
      </c>
      <c r="G356" s="473">
        <v>0</v>
      </c>
      <c r="H356" s="473"/>
      <c r="I356" s="473"/>
      <c r="J356" s="473"/>
      <c r="K356" s="473"/>
      <c r="L356" s="473"/>
      <c r="M356" s="473"/>
      <c r="N356" s="473"/>
      <c r="O356" s="473"/>
      <c r="P356" s="473"/>
      <c r="Q356" s="473">
        <v>0</v>
      </c>
      <c r="R356" s="472" t="s">
        <v>1925</v>
      </c>
    </row>
    <row r="357" spans="1:18" ht="14.45" hidden="1" customHeight="1" outlineLevel="2" x14ac:dyDescent="0.25">
      <c r="A357" s="472">
        <v>1268</v>
      </c>
      <c r="B357" s="472" t="s">
        <v>1634</v>
      </c>
      <c r="C357" s="472">
        <v>246</v>
      </c>
      <c r="D357" s="472" t="s">
        <v>1929</v>
      </c>
      <c r="E357" s="472">
        <v>246</v>
      </c>
      <c r="F357" s="472" t="s">
        <v>412</v>
      </c>
      <c r="G357" s="473">
        <v>0</v>
      </c>
      <c r="H357" s="473"/>
      <c r="I357" s="473"/>
      <c r="J357" s="473"/>
      <c r="K357" s="473"/>
      <c r="L357" s="473"/>
      <c r="M357" s="473"/>
      <c r="N357" s="473"/>
      <c r="O357" s="473"/>
      <c r="P357" s="473"/>
      <c r="Q357" s="473">
        <v>0</v>
      </c>
      <c r="R357" s="472"/>
    </row>
    <row r="358" spans="1:18" ht="14.45" customHeight="1" outlineLevel="1" collapsed="1" x14ac:dyDescent="0.25">
      <c r="A358" s="472"/>
      <c r="B358" s="472"/>
      <c r="C358" s="490" t="s">
        <v>2016</v>
      </c>
      <c r="D358" s="472"/>
      <c r="E358" s="472"/>
      <c r="F358" s="472"/>
      <c r="G358" s="473">
        <f t="shared" ref="G358:R358" si="26">SUBTOTAL(9,G352:G357)</f>
        <v>360000</v>
      </c>
      <c r="H358" s="473">
        <f t="shared" si="26"/>
        <v>0</v>
      </c>
      <c r="I358" s="473">
        <f t="shared" si="26"/>
        <v>0</v>
      </c>
      <c r="J358" s="473">
        <f t="shared" si="26"/>
        <v>0</v>
      </c>
      <c r="K358" s="473">
        <f t="shared" si="26"/>
        <v>0</v>
      </c>
      <c r="L358" s="473">
        <f t="shared" si="26"/>
        <v>0</v>
      </c>
      <c r="M358" s="473">
        <f t="shared" si="26"/>
        <v>0</v>
      </c>
      <c r="N358" s="473">
        <f t="shared" si="26"/>
        <v>0</v>
      </c>
      <c r="O358" s="473">
        <f t="shared" si="26"/>
        <v>0</v>
      </c>
      <c r="P358" s="473">
        <f t="shared" si="26"/>
        <v>0</v>
      </c>
      <c r="Q358" s="473">
        <f t="shared" si="26"/>
        <v>360000</v>
      </c>
      <c r="R358" s="472">
        <f t="shared" si="26"/>
        <v>0</v>
      </c>
    </row>
    <row r="359" spans="1:18" ht="14.45" hidden="1" customHeight="1" outlineLevel="2" x14ac:dyDescent="0.25">
      <c r="A359" s="472">
        <v>79</v>
      </c>
      <c r="B359" s="472" t="s">
        <v>1634</v>
      </c>
      <c r="C359" s="472">
        <v>247</v>
      </c>
      <c r="D359" s="472" t="s">
        <v>1814</v>
      </c>
      <c r="E359" s="472">
        <v>247</v>
      </c>
      <c r="F359" s="472" t="s">
        <v>413</v>
      </c>
      <c r="G359" s="473">
        <v>315000</v>
      </c>
      <c r="H359" s="472"/>
      <c r="I359" s="473">
        <v>0</v>
      </c>
      <c r="J359" s="473">
        <v>0</v>
      </c>
      <c r="K359" s="473">
        <v>0</v>
      </c>
      <c r="L359" s="473">
        <v>0</v>
      </c>
      <c r="M359" s="473">
        <v>0</v>
      </c>
      <c r="N359" s="473">
        <v>0</v>
      </c>
      <c r="O359" s="473">
        <v>0</v>
      </c>
      <c r="P359" s="473">
        <v>0</v>
      </c>
      <c r="Q359" s="473">
        <v>315000</v>
      </c>
      <c r="R359" s="472"/>
    </row>
    <row r="360" spans="1:18" ht="14.45" hidden="1" customHeight="1" outlineLevel="2" x14ac:dyDescent="0.25">
      <c r="A360" s="472">
        <v>250</v>
      </c>
      <c r="B360" s="472" t="s">
        <v>1634</v>
      </c>
      <c r="C360" s="472">
        <v>247</v>
      </c>
      <c r="D360" s="472" t="s">
        <v>1819</v>
      </c>
      <c r="E360" s="472">
        <v>247</v>
      </c>
      <c r="F360" s="472" t="s">
        <v>413</v>
      </c>
      <c r="G360" s="473">
        <v>0</v>
      </c>
      <c r="H360" s="472"/>
      <c r="I360" s="473">
        <v>0</v>
      </c>
      <c r="J360" s="473">
        <v>0</v>
      </c>
      <c r="K360" s="473">
        <v>0</v>
      </c>
      <c r="L360" s="473">
        <v>0</v>
      </c>
      <c r="M360" s="473">
        <v>0</v>
      </c>
      <c r="N360" s="473">
        <v>0</v>
      </c>
      <c r="O360" s="473">
        <v>0</v>
      </c>
      <c r="P360" s="473">
        <v>0</v>
      </c>
      <c r="Q360" s="473">
        <v>0</v>
      </c>
      <c r="R360" s="472"/>
    </row>
    <row r="361" spans="1:18" ht="14.45" hidden="1" customHeight="1" outlineLevel="2" x14ac:dyDescent="0.25">
      <c r="A361" s="472">
        <v>349</v>
      </c>
      <c r="B361" s="472" t="s">
        <v>1634</v>
      </c>
      <c r="C361" s="472">
        <v>247</v>
      </c>
      <c r="D361" s="472" t="s">
        <v>1821</v>
      </c>
      <c r="E361" s="472">
        <v>247</v>
      </c>
      <c r="F361" s="472" t="s">
        <v>413</v>
      </c>
      <c r="G361" s="473">
        <v>0</v>
      </c>
      <c r="H361" s="473">
        <v>0</v>
      </c>
      <c r="I361" s="473">
        <v>0</v>
      </c>
      <c r="J361" s="473">
        <v>0</v>
      </c>
      <c r="K361" s="473">
        <v>0</v>
      </c>
      <c r="L361" s="473">
        <v>0</v>
      </c>
      <c r="M361" s="473">
        <v>0</v>
      </c>
      <c r="N361" s="473">
        <v>0</v>
      </c>
      <c r="O361" s="473">
        <v>0</v>
      </c>
      <c r="P361" s="473">
        <v>0</v>
      </c>
      <c r="Q361" s="473">
        <v>0</v>
      </c>
      <c r="R361" s="472"/>
    </row>
    <row r="362" spans="1:18" ht="14.45" hidden="1" customHeight="1" outlineLevel="2" x14ac:dyDescent="0.25">
      <c r="A362" s="472">
        <v>1269</v>
      </c>
      <c r="B362" s="472" t="s">
        <v>1634</v>
      </c>
      <c r="C362" s="472">
        <v>247</v>
      </c>
      <c r="D362" s="472" t="s">
        <v>1929</v>
      </c>
      <c r="E362" s="472">
        <v>247</v>
      </c>
      <c r="F362" s="472" t="s">
        <v>413</v>
      </c>
      <c r="G362" s="473">
        <v>15000</v>
      </c>
      <c r="H362" s="473"/>
      <c r="I362" s="473"/>
      <c r="J362" s="473"/>
      <c r="K362" s="473"/>
      <c r="L362" s="473"/>
      <c r="M362" s="473"/>
      <c r="N362" s="473"/>
      <c r="O362" s="473"/>
      <c r="P362" s="473"/>
      <c r="Q362" s="473">
        <v>15000</v>
      </c>
      <c r="R362" s="472"/>
    </row>
    <row r="363" spans="1:18" ht="14.45" customHeight="1" outlineLevel="1" collapsed="1" x14ac:dyDescent="0.25">
      <c r="A363" s="472"/>
      <c r="B363" s="472"/>
      <c r="C363" s="490" t="s">
        <v>2017</v>
      </c>
      <c r="D363" s="472"/>
      <c r="E363" s="472"/>
      <c r="F363" s="472"/>
      <c r="G363" s="473">
        <f t="shared" ref="G363:R363" si="27">SUBTOTAL(9,G359:G362)</f>
        <v>330000</v>
      </c>
      <c r="H363" s="473">
        <f t="shared" si="27"/>
        <v>0</v>
      </c>
      <c r="I363" s="473">
        <f t="shared" si="27"/>
        <v>0</v>
      </c>
      <c r="J363" s="473">
        <f t="shared" si="27"/>
        <v>0</v>
      </c>
      <c r="K363" s="473">
        <f t="shared" si="27"/>
        <v>0</v>
      </c>
      <c r="L363" s="473">
        <f t="shared" si="27"/>
        <v>0</v>
      </c>
      <c r="M363" s="473">
        <f t="shared" si="27"/>
        <v>0</v>
      </c>
      <c r="N363" s="473">
        <f t="shared" si="27"/>
        <v>0</v>
      </c>
      <c r="O363" s="473">
        <f t="shared" si="27"/>
        <v>0</v>
      </c>
      <c r="P363" s="473">
        <f t="shared" si="27"/>
        <v>0</v>
      </c>
      <c r="Q363" s="473">
        <f t="shared" si="27"/>
        <v>330000</v>
      </c>
      <c r="R363" s="472">
        <f t="shared" si="27"/>
        <v>0</v>
      </c>
    </row>
    <row r="364" spans="1:18" ht="14.45" hidden="1" customHeight="1" outlineLevel="2" x14ac:dyDescent="0.25">
      <c r="A364" s="472">
        <v>80</v>
      </c>
      <c r="B364" s="472" t="s">
        <v>1634</v>
      </c>
      <c r="C364" s="472">
        <v>248</v>
      </c>
      <c r="D364" s="472" t="s">
        <v>1814</v>
      </c>
      <c r="E364" s="472">
        <v>248</v>
      </c>
      <c r="F364" s="472" t="s">
        <v>414</v>
      </c>
      <c r="G364" s="473">
        <v>50000</v>
      </c>
      <c r="H364" s="472"/>
      <c r="I364" s="473">
        <v>0</v>
      </c>
      <c r="J364" s="473">
        <v>0</v>
      </c>
      <c r="K364" s="473">
        <v>0</v>
      </c>
      <c r="L364" s="473">
        <v>0</v>
      </c>
      <c r="M364" s="473">
        <v>0</v>
      </c>
      <c r="N364" s="473">
        <v>0</v>
      </c>
      <c r="O364" s="473">
        <v>0</v>
      </c>
      <c r="P364" s="473">
        <v>0</v>
      </c>
      <c r="Q364" s="473">
        <v>50000</v>
      </c>
      <c r="R364" s="472"/>
    </row>
    <row r="365" spans="1:18" ht="14.45" hidden="1" customHeight="1" outlineLevel="2" x14ac:dyDescent="0.25">
      <c r="A365" s="472">
        <v>251</v>
      </c>
      <c r="B365" s="472" t="s">
        <v>1634</v>
      </c>
      <c r="C365" s="472">
        <v>248</v>
      </c>
      <c r="D365" s="472" t="s">
        <v>1819</v>
      </c>
      <c r="E365" s="472">
        <v>248</v>
      </c>
      <c r="F365" s="472" t="s">
        <v>414</v>
      </c>
      <c r="G365" s="473">
        <v>0</v>
      </c>
      <c r="H365" s="472"/>
      <c r="I365" s="473">
        <v>0</v>
      </c>
      <c r="J365" s="473">
        <v>0</v>
      </c>
      <c r="K365" s="473">
        <v>0</v>
      </c>
      <c r="L365" s="473">
        <v>0</v>
      </c>
      <c r="M365" s="473">
        <v>0</v>
      </c>
      <c r="N365" s="473">
        <v>0</v>
      </c>
      <c r="O365" s="473">
        <v>0</v>
      </c>
      <c r="P365" s="473">
        <v>0</v>
      </c>
      <c r="Q365" s="473">
        <v>0</v>
      </c>
      <c r="R365" s="472"/>
    </row>
    <row r="366" spans="1:18" ht="14.45" hidden="1" customHeight="1" outlineLevel="2" x14ac:dyDescent="0.25">
      <c r="A366" s="472">
        <v>722</v>
      </c>
      <c r="B366" s="472" t="s">
        <v>1634</v>
      </c>
      <c r="C366" s="472">
        <v>248</v>
      </c>
      <c r="D366" s="472" t="s">
        <v>1831</v>
      </c>
      <c r="E366" s="472">
        <v>248</v>
      </c>
      <c r="F366" s="472" t="s">
        <v>414</v>
      </c>
      <c r="G366" s="473">
        <v>0</v>
      </c>
      <c r="H366" s="473"/>
      <c r="I366" s="473">
        <v>0</v>
      </c>
      <c r="J366" s="473">
        <v>0</v>
      </c>
      <c r="K366" s="473">
        <v>0</v>
      </c>
      <c r="L366" s="473">
        <v>0</v>
      </c>
      <c r="M366" s="473">
        <v>0</v>
      </c>
      <c r="N366" s="473">
        <v>0</v>
      </c>
      <c r="O366" s="473">
        <v>0</v>
      </c>
      <c r="P366" s="473">
        <v>0</v>
      </c>
      <c r="Q366" s="473">
        <v>0</v>
      </c>
      <c r="R366" s="472"/>
    </row>
    <row r="367" spans="1:18" ht="14.45" customHeight="1" outlineLevel="1" collapsed="1" x14ac:dyDescent="0.25">
      <c r="A367" s="472"/>
      <c r="B367" s="472"/>
      <c r="C367" s="490" t="s">
        <v>2018</v>
      </c>
      <c r="D367" s="472"/>
      <c r="E367" s="472"/>
      <c r="F367" s="472"/>
      <c r="G367" s="473">
        <f t="shared" ref="G367:R367" si="28">SUBTOTAL(9,G364:G366)</f>
        <v>50000</v>
      </c>
      <c r="H367" s="473">
        <f t="shared" si="28"/>
        <v>0</v>
      </c>
      <c r="I367" s="473">
        <f t="shared" si="28"/>
        <v>0</v>
      </c>
      <c r="J367" s="473">
        <f t="shared" si="28"/>
        <v>0</v>
      </c>
      <c r="K367" s="473">
        <f t="shared" si="28"/>
        <v>0</v>
      </c>
      <c r="L367" s="473">
        <f t="shared" si="28"/>
        <v>0</v>
      </c>
      <c r="M367" s="473">
        <f t="shared" si="28"/>
        <v>0</v>
      </c>
      <c r="N367" s="473">
        <f t="shared" si="28"/>
        <v>0</v>
      </c>
      <c r="O367" s="473">
        <f t="shared" si="28"/>
        <v>0</v>
      </c>
      <c r="P367" s="473">
        <f t="shared" si="28"/>
        <v>0</v>
      </c>
      <c r="Q367" s="473">
        <f t="shared" si="28"/>
        <v>50000</v>
      </c>
      <c r="R367" s="472">
        <f t="shared" si="28"/>
        <v>0</v>
      </c>
    </row>
    <row r="368" spans="1:18" hidden="1" outlineLevel="2" x14ac:dyDescent="0.25">
      <c r="A368" s="472">
        <v>81</v>
      </c>
      <c r="B368" s="472" t="s">
        <v>1634</v>
      </c>
      <c r="C368" s="472">
        <v>249</v>
      </c>
      <c r="D368" s="472" t="s">
        <v>1814</v>
      </c>
      <c r="E368" s="472">
        <v>249</v>
      </c>
      <c r="F368" s="472" t="s">
        <v>415</v>
      </c>
      <c r="G368" s="473">
        <v>350000</v>
      </c>
      <c r="H368" s="472"/>
      <c r="I368" s="473">
        <v>0</v>
      </c>
      <c r="J368" s="473">
        <v>0</v>
      </c>
      <c r="K368" s="473">
        <v>0</v>
      </c>
      <c r="L368" s="473">
        <v>0</v>
      </c>
      <c r="M368" s="473">
        <v>0</v>
      </c>
      <c r="N368" s="473">
        <v>0</v>
      </c>
      <c r="O368" s="473">
        <v>0</v>
      </c>
      <c r="P368" s="473">
        <v>0</v>
      </c>
      <c r="Q368" s="473">
        <v>350000</v>
      </c>
      <c r="R368" s="472"/>
    </row>
    <row r="369" spans="1:18" ht="14.45" hidden="1" customHeight="1" outlineLevel="2" x14ac:dyDescent="0.25">
      <c r="A369" s="472">
        <v>195</v>
      </c>
      <c r="B369" s="472" t="s">
        <v>1634</v>
      </c>
      <c r="C369" s="472">
        <v>249</v>
      </c>
      <c r="D369" s="472" t="s">
        <v>1817</v>
      </c>
      <c r="E369" s="472">
        <v>249</v>
      </c>
      <c r="F369" s="472" t="s">
        <v>415</v>
      </c>
      <c r="G369" s="473">
        <v>0</v>
      </c>
      <c r="H369" s="472"/>
      <c r="I369" s="473">
        <v>0</v>
      </c>
      <c r="J369" s="473">
        <v>0</v>
      </c>
      <c r="K369" s="473">
        <v>0</v>
      </c>
      <c r="L369" s="473">
        <v>0</v>
      </c>
      <c r="M369" s="473">
        <v>0</v>
      </c>
      <c r="N369" s="473">
        <v>0</v>
      </c>
      <c r="O369" s="473">
        <v>0</v>
      </c>
      <c r="P369" s="473">
        <v>0</v>
      </c>
      <c r="Q369" s="473">
        <v>0</v>
      </c>
      <c r="R369" s="472"/>
    </row>
    <row r="370" spans="1:18" ht="14.45" hidden="1" customHeight="1" outlineLevel="2" x14ac:dyDescent="0.25">
      <c r="A370" s="472">
        <v>252</v>
      </c>
      <c r="B370" s="472" t="s">
        <v>1634</v>
      </c>
      <c r="C370" s="472">
        <v>249</v>
      </c>
      <c r="D370" s="472" t="s">
        <v>1819</v>
      </c>
      <c r="E370" s="472">
        <v>249</v>
      </c>
      <c r="F370" s="472" t="s">
        <v>415</v>
      </c>
      <c r="G370" s="473">
        <v>0</v>
      </c>
      <c r="H370" s="472"/>
      <c r="I370" s="473">
        <v>0</v>
      </c>
      <c r="J370" s="473">
        <v>0</v>
      </c>
      <c r="K370" s="473">
        <v>0</v>
      </c>
      <c r="L370" s="473">
        <v>0</v>
      </c>
      <c r="M370" s="473">
        <v>0</v>
      </c>
      <c r="N370" s="473">
        <v>0</v>
      </c>
      <c r="O370" s="473">
        <v>0</v>
      </c>
      <c r="P370" s="473">
        <v>0</v>
      </c>
      <c r="Q370" s="473">
        <v>0</v>
      </c>
      <c r="R370" s="472"/>
    </row>
    <row r="371" spans="1:18" ht="14.45" hidden="1" customHeight="1" outlineLevel="2" x14ac:dyDescent="0.25">
      <c r="A371" s="472">
        <v>308</v>
      </c>
      <c r="B371" s="472" t="s">
        <v>1634</v>
      </c>
      <c r="C371" s="472">
        <v>249</v>
      </c>
      <c r="D371" s="472" t="s">
        <v>1820</v>
      </c>
      <c r="E371" s="472">
        <v>249</v>
      </c>
      <c r="F371" s="472" t="s">
        <v>415</v>
      </c>
      <c r="G371" s="473">
        <v>0</v>
      </c>
      <c r="H371" s="472"/>
      <c r="I371" s="473">
        <v>0</v>
      </c>
      <c r="J371" s="473">
        <v>0</v>
      </c>
      <c r="K371" s="473">
        <v>0</v>
      </c>
      <c r="L371" s="473">
        <v>0</v>
      </c>
      <c r="M371" s="473">
        <v>0</v>
      </c>
      <c r="N371" s="473">
        <v>0</v>
      </c>
      <c r="O371" s="473">
        <v>0</v>
      </c>
      <c r="P371" s="473">
        <v>0</v>
      </c>
      <c r="Q371" s="473">
        <v>0</v>
      </c>
      <c r="R371" s="472"/>
    </row>
    <row r="372" spans="1:18" ht="14.45" hidden="1" customHeight="1" outlineLevel="2" x14ac:dyDescent="0.25">
      <c r="A372" s="472">
        <v>350</v>
      </c>
      <c r="B372" s="472" t="s">
        <v>1634</v>
      </c>
      <c r="C372" s="472">
        <v>249</v>
      </c>
      <c r="D372" s="472" t="s">
        <v>1821</v>
      </c>
      <c r="E372" s="472">
        <v>249</v>
      </c>
      <c r="F372" s="472" t="s">
        <v>415</v>
      </c>
      <c r="G372" s="473">
        <v>0</v>
      </c>
      <c r="H372" s="473">
        <v>0</v>
      </c>
      <c r="I372" s="473">
        <v>0</v>
      </c>
      <c r="J372" s="473">
        <v>0</v>
      </c>
      <c r="K372" s="473">
        <v>0</v>
      </c>
      <c r="L372" s="473">
        <v>0</v>
      </c>
      <c r="M372" s="473">
        <v>0</v>
      </c>
      <c r="N372" s="473">
        <v>0</v>
      </c>
      <c r="O372" s="473">
        <v>0</v>
      </c>
      <c r="P372" s="473">
        <v>0</v>
      </c>
      <c r="Q372" s="473">
        <v>0</v>
      </c>
      <c r="R372" s="472"/>
    </row>
    <row r="373" spans="1:18" ht="14.45" hidden="1" customHeight="1" outlineLevel="2" x14ac:dyDescent="0.25">
      <c r="A373" s="472">
        <v>418</v>
      </c>
      <c r="B373" s="472" t="s">
        <v>1634</v>
      </c>
      <c r="C373" s="472">
        <v>249</v>
      </c>
      <c r="D373" s="472" t="s">
        <v>1823</v>
      </c>
      <c r="E373" s="472">
        <v>249</v>
      </c>
      <c r="F373" s="472" t="s">
        <v>415</v>
      </c>
      <c r="G373" s="473">
        <v>5000</v>
      </c>
      <c r="H373" s="472"/>
      <c r="I373" s="473">
        <v>0</v>
      </c>
      <c r="J373" s="473">
        <v>0</v>
      </c>
      <c r="K373" s="473">
        <v>0</v>
      </c>
      <c r="L373" s="473">
        <v>0</v>
      </c>
      <c r="M373" s="473">
        <v>0</v>
      </c>
      <c r="N373" s="473">
        <v>0</v>
      </c>
      <c r="O373" s="473">
        <v>0</v>
      </c>
      <c r="P373" s="473">
        <v>0</v>
      </c>
      <c r="Q373" s="473">
        <v>5000</v>
      </c>
      <c r="R373" s="472"/>
    </row>
    <row r="374" spans="1:18" ht="14.45" hidden="1" customHeight="1" outlineLevel="2" x14ac:dyDescent="0.25">
      <c r="A374" s="472">
        <v>475</v>
      </c>
      <c r="B374" s="472" t="s">
        <v>1634</v>
      </c>
      <c r="C374" s="472">
        <v>249</v>
      </c>
      <c r="D374" s="472" t="s">
        <v>1825</v>
      </c>
      <c r="E374" s="472">
        <v>249</v>
      </c>
      <c r="F374" s="472" t="s">
        <v>415</v>
      </c>
      <c r="G374" s="473">
        <v>8000</v>
      </c>
      <c r="H374" s="472"/>
      <c r="I374" s="473">
        <v>0</v>
      </c>
      <c r="J374" s="473">
        <v>0</v>
      </c>
      <c r="K374" s="473">
        <v>0</v>
      </c>
      <c r="L374" s="473">
        <v>0</v>
      </c>
      <c r="M374" s="473">
        <v>0</v>
      </c>
      <c r="N374" s="473">
        <v>0</v>
      </c>
      <c r="O374" s="473">
        <v>0</v>
      </c>
      <c r="P374" s="473">
        <v>0</v>
      </c>
      <c r="Q374" s="473">
        <v>8000</v>
      </c>
      <c r="R374" s="472"/>
    </row>
    <row r="375" spans="1:18" ht="14.45" hidden="1" customHeight="1" outlineLevel="2" x14ac:dyDescent="0.25">
      <c r="A375" s="472">
        <v>614</v>
      </c>
      <c r="B375" s="472" t="s">
        <v>1634</v>
      </c>
      <c r="C375" s="472">
        <v>249</v>
      </c>
      <c r="D375" s="472" t="s">
        <v>1829</v>
      </c>
      <c r="E375" s="472">
        <v>249</v>
      </c>
      <c r="F375" s="472" t="s">
        <v>415</v>
      </c>
      <c r="G375" s="473">
        <v>30000</v>
      </c>
      <c r="H375" s="472"/>
      <c r="I375" s="473">
        <v>0</v>
      </c>
      <c r="J375" s="473">
        <v>0</v>
      </c>
      <c r="K375" s="473">
        <v>0</v>
      </c>
      <c r="L375" s="473">
        <v>0</v>
      </c>
      <c r="M375" s="473">
        <v>0</v>
      </c>
      <c r="N375" s="473">
        <v>0</v>
      </c>
      <c r="O375" s="473">
        <v>0</v>
      </c>
      <c r="P375" s="473">
        <v>0</v>
      </c>
      <c r="Q375" s="473">
        <v>30000</v>
      </c>
      <c r="R375" s="472"/>
    </row>
    <row r="376" spans="1:18" ht="14.45" hidden="1" customHeight="1" outlineLevel="2" x14ac:dyDescent="0.25">
      <c r="A376" s="489">
        <v>1239</v>
      </c>
      <c r="B376" s="472" t="s">
        <v>1634</v>
      </c>
      <c r="C376" s="472">
        <v>249</v>
      </c>
      <c r="D376" s="472" t="s">
        <v>1800</v>
      </c>
      <c r="E376" s="472">
        <v>249</v>
      </c>
      <c r="F376" s="472" t="s">
        <v>415</v>
      </c>
      <c r="G376" s="473">
        <v>15000</v>
      </c>
      <c r="H376" s="473"/>
      <c r="I376" s="473"/>
      <c r="J376" s="473"/>
      <c r="K376" s="473"/>
      <c r="L376" s="473"/>
      <c r="M376" s="473"/>
      <c r="N376" s="473"/>
      <c r="O376" s="473"/>
      <c r="P376" s="473"/>
      <c r="Q376" s="473">
        <v>15000</v>
      </c>
      <c r="R376" s="472"/>
    </row>
    <row r="377" spans="1:18" ht="14.45" hidden="1" customHeight="1" outlineLevel="2" x14ac:dyDescent="0.25">
      <c r="A377" s="472">
        <v>1270</v>
      </c>
      <c r="B377" s="472" t="s">
        <v>1634</v>
      </c>
      <c r="C377" s="472">
        <v>249</v>
      </c>
      <c r="D377" s="472" t="s">
        <v>1929</v>
      </c>
      <c r="E377" s="472">
        <v>249</v>
      </c>
      <c r="F377" s="526" t="s">
        <v>1930</v>
      </c>
      <c r="G377" s="473">
        <v>13000</v>
      </c>
      <c r="H377" s="473"/>
      <c r="I377" s="473"/>
      <c r="J377" s="473"/>
      <c r="K377" s="473"/>
      <c r="L377" s="473"/>
      <c r="M377" s="473"/>
      <c r="N377" s="473"/>
      <c r="O377" s="473"/>
      <c r="P377" s="473"/>
      <c r="Q377" s="473">
        <v>13000</v>
      </c>
      <c r="R377" s="472"/>
    </row>
    <row r="378" spans="1:18" ht="14.45" customHeight="1" outlineLevel="1" collapsed="1" x14ac:dyDescent="0.25">
      <c r="A378" s="472"/>
      <c r="B378" s="472"/>
      <c r="C378" s="490" t="s">
        <v>2019</v>
      </c>
      <c r="D378" s="472"/>
      <c r="E378" s="472"/>
      <c r="F378" s="526"/>
      <c r="G378" s="473">
        <f t="shared" ref="G378:R378" si="29">SUBTOTAL(9,G368:G377)</f>
        <v>421000</v>
      </c>
      <c r="H378" s="473">
        <f t="shared" si="29"/>
        <v>0</v>
      </c>
      <c r="I378" s="473">
        <f t="shared" si="29"/>
        <v>0</v>
      </c>
      <c r="J378" s="473">
        <f t="shared" si="29"/>
        <v>0</v>
      </c>
      <c r="K378" s="473">
        <f t="shared" si="29"/>
        <v>0</v>
      </c>
      <c r="L378" s="473">
        <f t="shared" si="29"/>
        <v>0</v>
      </c>
      <c r="M378" s="473">
        <f t="shared" si="29"/>
        <v>0</v>
      </c>
      <c r="N378" s="473">
        <f t="shared" si="29"/>
        <v>0</v>
      </c>
      <c r="O378" s="473">
        <f t="shared" si="29"/>
        <v>0</v>
      </c>
      <c r="P378" s="473">
        <f t="shared" si="29"/>
        <v>0</v>
      </c>
      <c r="Q378" s="473">
        <f t="shared" si="29"/>
        <v>421000</v>
      </c>
      <c r="R378" s="472">
        <f t="shared" si="29"/>
        <v>0</v>
      </c>
    </row>
    <row r="379" spans="1:18" ht="14.45" hidden="1" customHeight="1" outlineLevel="2" x14ac:dyDescent="0.25">
      <c r="A379" s="472">
        <v>420</v>
      </c>
      <c r="B379" s="472" t="s">
        <v>1634</v>
      </c>
      <c r="C379" s="472">
        <v>252</v>
      </c>
      <c r="D379" s="472" t="s">
        <v>1823</v>
      </c>
      <c r="E379" s="472">
        <v>252</v>
      </c>
      <c r="F379" s="472" t="s">
        <v>418</v>
      </c>
      <c r="G379" s="473">
        <v>95200</v>
      </c>
      <c r="H379" s="472"/>
      <c r="I379" s="473">
        <v>0</v>
      </c>
      <c r="J379" s="473">
        <v>0</v>
      </c>
      <c r="K379" s="473">
        <v>0</v>
      </c>
      <c r="L379" s="473">
        <v>0</v>
      </c>
      <c r="M379" s="473">
        <v>0</v>
      </c>
      <c r="N379" s="473">
        <v>0</v>
      </c>
      <c r="O379" s="473">
        <v>0</v>
      </c>
      <c r="P379" s="473">
        <v>0</v>
      </c>
      <c r="Q379" s="473">
        <v>95200</v>
      </c>
      <c r="R379" s="472"/>
    </row>
    <row r="380" spans="1:18" ht="14.45" customHeight="1" outlineLevel="1" collapsed="1" x14ac:dyDescent="0.25">
      <c r="A380" s="472"/>
      <c r="B380" s="472"/>
      <c r="C380" s="490" t="s">
        <v>2020</v>
      </c>
      <c r="D380" s="472"/>
      <c r="E380" s="472"/>
      <c r="F380" s="472"/>
      <c r="G380" s="473">
        <f t="shared" ref="G380:R380" si="30">SUBTOTAL(9,G379:G379)</f>
        <v>95200</v>
      </c>
      <c r="H380" s="472">
        <f t="shared" si="30"/>
        <v>0</v>
      </c>
      <c r="I380" s="473">
        <f t="shared" si="30"/>
        <v>0</v>
      </c>
      <c r="J380" s="473">
        <f t="shared" si="30"/>
        <v>0</v>
      </c>
      <c r="K380" s="473">
        <f t="shared" si="30"/>
        <v>0</v>
      </c>
      <c r="L380" s="473">
        <f t="shared" si="30"/>
        <v>0</v>
      </c>
      <c r="M380" s="473">
        <f t="shared" si="30"/>
        <v>0</v>
      </c>
      <c r="N380" s="473">
        <f t="shared" si="30"/>
        <v>0</v>
      </c>
      <c r="O380" s="473">
        <f t="shared" si="30"/>
        <v>0</v>
      </c>
      <c r="P380" s="473">
        <f t="shared" si="30"/>
        <v>0</v>
      </c>
      <c r="Q380" s="473">
        <f t="shared" si="30"/>
        <v>95200</v>
      </c>
      <c r="R380" s="472">
        <f t="shared" si="30"/>
        <v>0</v>
      </c>
    </row>
    <row r="381" spans="1:18" ht="14.45" hidden="1" customHeight="1" outlineLevel="2" x14ac:dyDescent="0.25">
      <c r="A381" s="472">
        <v>572</v>
      </c>
      <c r="B381" s="472" t="s">
        <v>1634</v>
      </c>
      <c r="C381" s="472">
        <v>253</v>
      </c>
      <c r="D381" s="472" t="s">
        <v>1828</v>
      </c>
      <c r="E381" s="472">
        <v>253</v>
      </c>
      <c r="F381" s="472" t="s">
        <v>419</v>
      </c>
      <c r="G381" s="473">
        <v>0</v>
      </c>
      <c r="H381" s="472"/>
      <c r="I381" s="473">
        <v>0</v>
      </c>
      <c r="J381" s="473">
        <v>0</v>
      </c>
      <c r="K381" s="473">
        <v>0</v>
      </c>
      <c r="L381" s="473">
        <v>0</v>
      </c>
      <c r="M381" s="473">
        <v>0</v>
      </c>
      <c r="N381" s="473">
        <v>0</v>
      </c>
      <c r="O381" s="473">
        <v>0</v>
      </c>
      <c r="P381" s="473">
        <v>0</v>
      </c>
      <c r="Q381" s="473">
        <v>0</v>
      </c>
      <c r="R381" s="472"/>
    </row>
    <row r="382" spans="1:18" ht="14.45" hidden="1" customHeight="1" outlineLevel="2" x14ac:dyDescent="0.25">
      <c r="A382" s="489">
        <v>1214</v>
      </c>
      <c r="B382" s="472" t="s">
        <v>1634</v>
      </c>
      <c r="C382" s="472">
        <v>253</v>
      </c>
      <c r="D382" s="472" t="s">
        <v>1912</v>
      </c>
      <c r="E382" s="472">
        <v>253</v>
      </c>
      <c r="F382" s="472" t="s">
        <v>419</v>
      </c>
      <c r="G382" s="520">
        <v>1000000</v>
      </c>
      <c r="H382" s="473"/>
      <c r="I382" s="473"/>
      <c r="J382" s="473"/>
      <c r="K382" s="473"/>
      <c r="L382" s="473"/>
      <c r="M382" s="473"/>
      <c r="N382" s="473"/>
      <c r="O382" s="473"/>
      <c r="P382" s="473"/>
      <c r="Q382" s="473">
        <v>1000000</v>
      </c>
      <c r="R382" s="472"/>
    </row>
    <row r="383" spans="1:18" ht="14.45" customHeight="1" outlineLevel="1" collapsed="1" x14ac:dyDescent="0.25">
      <c r="A383" s="489"/>
      <c r="B383" s="472"/>
      <c r="C383" s="490" t="s">
        <v>2021</v>
      </c>
      <c r="D383" s="472"/>
      <c r="E383" s="472"/>
      <c r="F383" s="472"/>
      <c r="G383" s="470">
        <f t="shared" ref="G383:R383" si="31">SUBTOTAL(9,G381:G382)</f>
        <v>1000000</v>
      </c>
      <c r="H383" s="473">
        <f t="shared" si="31"/>
        <v>0</v>
      </c>
      <c r="I383" s="473">
        <f t="shared" si="31"/>
        <v>0</v>
      </c>
      <c r="J383" s="473">
        <f t="shared" si="31"/>
        <v>0</v>
      </c>
      <c r="K383" s="473">
        <f t="shared" si="31"/>
        <v>0</v>
      </c>
      <c r="L383" s="473">
        <f t="shared" si="31"/>
        <v>0</v>
      </c>
      <c r="M383" s="473">
        <f t="shared" si="31"/>
        <v>0</v>
      </c>
      <c r="N383" s="473">
        <f t="shared" si="31"/>
        <v>0</v>
      </c>
      <c r="O383" s="473">
        <f t="shared" si="31"/>
        <v>0</v>
      </c>
      <c r="P383" s="473">
        <f t="shared" si="31"/>
        <v>0</v>
      </c>
      <c r="Q383" s="473">
        <f t="shared" si="31"/>
        <v>1000000</v>
      </c>
      <c r="R383" s="472">
        <f t="shared" si="31"/>
        <v>0</v>
      </c>
    </row>
    <row r="384" spans="1:18" ht="14.45" hidden="1" customHeight="1" outlineLevel="2" x14ac:dyDescent="0.25">
      <c r="A384" s="472">
        <v>573</v>
      </c>
      <c r="B384" s="472" t="s">
        <v>1634</v>
      </c>
      <c r="C384" s="472">
        <v>254</v>
      </c>
      <c r="D384" s="472" t="s">
        <v>1828</v>
      </c>
      <c r="E384" s="472">
        <v>254</v>
      </c>
      <c r="F384" s="472" t="s">
        <v>420</v>
      </c>
      <c r="G384" s="473">
        <v>0</v>
      </c>
      <c r="H384" s="472"/>
      <c r="I384" s="473">
        <v>0</v>
      </c>
      <c r="J384" s="473">
        <v>0</v>
      </c>
      <c r="K384" s="473">
        <v>0</v>
      </c>
      <c r="L384" s="473">
        <v>0</v>
      </c>
      <c r="M384" s="473">
        <v>0</v>
      </c>
      <c r="N384" s="473">
        <v>0</v>
      </c>
      <c r="O384" s="473">
        <v>0</v>
      </c>
      <c r="P384" s="473">
        <v>0</v>
      </c>
      <c r="Q384" s="473">
        <v>0</v>
      </c>
      <c r="R384" s="472"/>
    </row>
    <row r="385" spans="1:18" ht="14.45" customHeight="1" outlineLevel="1" collapsed="1" x14ac:dyDescent="0.25">
      <c r="A385" s="472"/>
      <c r="B385" s="472"/>
      <c r="C385" s="490" t="s">
        <v>2022</v>
      </c>
      <c r="D385" s="472"/>
      <c r="E385" s="472"/>
      <c r="F385" s="472"/>
      <c r="G385" s="473">
        <f t="shared" ref="G385:R385" si="32">SUBTOTAL(9,G384:G384)</f>
        <v>0</v>
      </c>
      <c r="H385" s="472">
        <f t="shared" si="32"/>
        <v>0</v>
      </c>
      <c r="I385" s="473">
        <f t="shared" si="32"/>
        <v>0</v>
      </c>
      <c r="J385" s="473">
        <f t="shared" si="32"/>
        <v>0</v>
      </c>
      <c r="K385" s="473">
        <f t="shared" si="32"/>
        <v>0</v>
      </c>
      <c r="L385" s="473">
        <f t="shared" si="32"/>
        <v>0</v>
      </c>
      <c r="M385" s="473">
        <f t="shared" si="32"/>
        <v>0</v>
      </c>
      <c r="N385" s="473">
        <f t="shared" si="32"/>
        <v>0</v>
      </c>
      <c r="O385" s="473">
        <f t="shared" si="32"/>
        <v>0</v>
      </c>
      <c r="P385" s="473">
        <f t="shared" si="32"/>
        <v>0</v>
      </c>
      <c r="Q385" s="473">
        <f t="shared" si="32"/>
        <v>0</v>
      </c>
      <c r="R385" s="472">
        <f t="shared" si="32"/>
        <v>0</v>
      </c>
    </row>
    <row r="386" spans="1:18" ht="14.45" hidden="1" customHeight="1" outlineLevel="2" x14ac:dyDescent="0.25">
      <c r="A386" s="472">
        <v>7</v>
      </c>
      <c r="B386" s="472" t="s">
        <v>1634</v>
      </c>
      <c r="C386" s="472">
        <v>261</v>
      </c>
      <c r="D386" s="472" t="s">
        <v>1811</v>
      </c>
      <c r="E386" s="472">
        <v>261</v>
      </c>
      <c r="F386" s="472" t="s">
        <v>425</v>
      </c>
      <c r="G386" s="473">
        <v>100000</v>
      </c>
      <c r="H386" s="472"/>
      <c r="I386" s="473">
        <v>0</v>
      </c>
      <c r="J386" s="473">
        <v>0</v>
      </c>
      <c r="K386" s="473">
        <v>0</v>
      </c>
      <c r="L386" s="473">
        <v>0</v>
      </c>
      <c r="M386" s="473">
        <v>0</v>
      </c>
      <c r="N386" s="473">
        <v>0</v>
      </c>
      <c r="O386" s="473">
        <v>0</v>
      </c>
      <c r="P386" s="473">
        <v>0</v>
      </c>
      <c r="Q386" s="473">
        <v>100000</v>
      </c>
      <c r="R386" s="472"/>
    </row>
    <row r="387" spans="1:18" ht="14.45" hidden="1" customHeight="1" outlineLevel="2" x14ac:dyDescent="0.25">
      <c r="A387" s="472">
        <v>40</v>
      </c>
      <c r="B387" s="472" t="s">
        <v>1634</v>
      </c>
      <c r="C387" s="472">
        <v>261</v>
      </c>
      <c r="D387" s="472" t="s">
        <v>1813</v>
      </c>
      <c r="E387" s="472">
        <v>261</v>
      </c>
      <c r="F387" s="472" t="s">
        <v>425</v>
      </c>
      <c r="G387" s="473">
        <v>50000</v>
      </c>
      <c r="H387" s="472"/>
      <c r="I387" s="473">
        <v>0</v>
      </c>
      <c r="J387" s="473">
        <v>0</v>
      </c>
      <c r="K387" s="473">
        <v>0</v>
      </c>
      <c r="L387" s="473">
        <v>0</v>
      </c>
      <c r="M387" s="473">
        <v>0</v>
      </c>
      <c r="N387" s="473">
        <v>0</v>
      </c>
      <c r="O387" s="473">
        <v>0</v>
      </c>
      <c r="P387" s="473">
        <v>0</v>
      </c>
      <c r="Q387" s="473">
        <v>50000</v>
      </c>
      <c r="R387" s="472"/>
    </row>
    <row r="388" spans="1:18" ht="14.45" hidden="1" customHeight="1" outlineLevel="2" x14ac:dyDescent="0.25">
      <c r="A388" s="472">
        <v>83</v>
      </c>
      <c r="B388" s="472" t="s">
        <v>1634</v>
      </c>
      <c r="C388" s="472">
        <v>261</v>
      </c>
      <c r="D388" s="472" t="s">
        <v>1814</v>
      </c>
      <c r="E388" s="472">
        <v>261</v>
      </c>
      <c r="F388" s="472" t="s">
        <v>425</v>
      </c>
      <c r="G388" s="532">
        <v>1500000</v>
      </c>
      <c r="H388" s="472"/>
      <c r="I388" s="473">
        <v>0</v>
      </c>
      <c r="J388" s="473">
        <v>0</v>
      </c>
      <c r="K388" s="473">
        <v>0</v>
      </c>
      <c r="L388" s="473">
        <v>0</v>
      </c>
      <c r="M388" s="473">
        <v>0</v>
      </c>
      <c r="N388" s="473">
        <v>0</v>
      </c>
      <c r="O388" s="473">
        <v>0</v>
      </c>
      <c r="P388" s="473">
        <v>0</v>
      </c>
      <c r="Q388" s="473">
        <v>1500000</v>
      </c>
      <c r="R388" s="472"/>
    </row>
    <row r="389" spans="1:18" ht="14.45" hidden="1" customHeight="1" outlineLevel="2" x14ac:dyDescent="0.25">
      <c r="A389" s="472">
        <v>125</v>
      </c>
      <c r="B389" s="472" t="s">
        <v>1634</v>
      </c>
      <c r="C389" s="472">
        <v>261</v>
      </c>
      <c r="D389" s="472" t="s">
        <v>1815</v>
      </c>
      <c r="E389" s="472">
        <v>261</v>
      </c>
      <c r="F389" s="472" t="s">
        <v>425</v>
      </c>
      <c r="G389" s="473">
        <v>18000</v>
      </c>
      <c r="H389" s="473"/>
      <c r="I389" s="473"/>
      <c r="J389" s="473"/>
      <c r="K389" s="473"/>
      <c r="L389" s="473"/>
      <c r="M389" s="473"/>
      <c r="N389" s="473"/>
      <c r="O389" s="473"/>
      <c r="P389" s="473"/>
      <c r="Q389" s="473">
        <v>18000</v>
      </c>
      <c r="R389" s="472"/>
    </row>
    <row r="390" spans="1:18" ht="14.45" hidden="1" customHeight="1" outlineLevel="2" x14ac:dyDescent="0.25">
      <c r="A390" s="472">
        <v>154</v>
      </c>
      <c r="B390" s="472" t="s">
        <v>1634</v>
      </c>
      <c r="C390" s="472">
        <v>261</v>
      </c>
      <c r="D390" s="472" t="s">
        <v>1816</v>
      </c>
      <c r="E390" s="472">
        <v>261</v>
      </c>
      <c r="F390" s="472" t="s">
        <v>425</v>
      </c>
      <c r="G390" s="473">
        <v>12000</v>
      </c>
      <c r="H390" s="473"/>
      <c r="I390" s="473"/>
      <c r="J390" s="473"/>
      <c r="K390" s="473"/>
      <c r="L390" s="473"/>
      <c r="M390" s="473"/>
      <c r="N390" s="473"/>
      <c r="O390" s="473"/>
      <c r="P390" s="473"/>
      <c r="Q390" s="473">
        <v>12000</v>
      </c>
      <c r="R390" s="472"/>
    </row>
    <row r="391" spans="1:18" hidden="1" outlineLevel="2" x14ac:dyDescent="0.25">
      <c r="A391" s="472">
        <v>197</v>
      </c>
      <c r="B391" s="472" t="s">
        <v>1634</v>
      </c>
      <c r="C391" s="472">
        <v>261</v>
      </c>
      <c r="D391" s="472" t="s">
        <v>1817</v>
      </c>
      <c r="E391" s="472">
        <v>261</v>
      </c>
      <c r="F391" s="472" t="s">
        <v>425</v>
      </c>
      <c r="G391" s="473">
        <v>23000</v>
      </c>
      <c r="H391" s="472"/>
      <c r="I391" s="473">
        <v>0</v>
      </c>
      <c r="J391" s="473">
        <v>0</v>
      </c>
      <c r="K391" s="473">
        <v>0</v>
      </c>
      <c r="L391" s="473">
        <v>0</v>
      </c>
      <c r="M391" s="473">
        <v>0</v>
      </c>
      <c r="N391" s="473">
        <v>0</v>
      </c>
      <c r="O391" s="473">
        <v>0</v>
      </c>
      <c r="P391" s="473">
        <v>0</v>
      </c>
      <c r="Q391" s="473">
        <v>23000</v>
      </c>
      <c r="R391" s="472"/>
    </row>
    <row r="392" spans="1:18" ht="14.45" hidden="1" customHeight="1" outlineLevel="2" x14ac:dyDescent="0.25">
      <c r="A392" s="472">
        <v>224</v>
      </c>
      <c r="B392" s="472" t="s">
        <v>1634</v>
      </c>
      <c r="C392" s="472">
        <v>261</v>
      </c>
      <c r="D392" s="472" t="s">
        <v>1818</v>
      </c>
      <c r="E392" s="472">
        <v>261</v>
      </c>
      <c r="F392" s="472" t="s">
        <v>425</v>
      </c>
      <c r="G392" s="493">
        <v>500000</v>
      </c>
      <c r="H392" s="472"/>
      <c r="I392" s="473">
        <v>0</v>
      </c>
      <c r="J392" s="473">
        <v>0</v>
      </c>
      <c r="K392" s="473">
        <v>0</v>
      </c>
      <c r="L392" s="473">
        <v>0</v>
      </c>
      <c r="M392" s="473">
        <v>0</v>
      </c>
      <c r="N392" s="473">
        <v>0</v>
      </c>
      <c r="O392" s="473">
        <v>0</v>
      </c>
      <c r="P392" s="473">
        <v>0</v>
      </c>
      <c r="Q392" s="473">
        <v>500000</v>
      </c>
      <c r="R392" s="472"/>
    </row>
    <row r="393" spans="1:18" ht="14.45" hidden="1" customHeight="1" outlineLevel="2" x14ac:dyDescent="0.25">
      <c r="A393" s="472">
        <v>254</v>
      </c>
      <c r="B393" s="472" t="s">
        <v>1634</v>
      </c>
      <c r="C393" s="472">
        <v>261</v>
      </c>
      <c r="D393" s="472" t="s">
        <v>1819</v>
      </c>
      <c r="E393" s="472">
        <v>261</v>
      </c>
      <c r="F393" s="472" t="s">
        <v>425</v>
      </c>
      <c r="G393" s="473">
        <v>20000</v>
      </c>
      <c r="H393" s="472"/>
      <c r="I393" s="473">
        <v>0</v>
      </c>
      <c r="J393" s="473">
        <v>0</v>
      </c>
      <c r="K393" s="473">
        <v>0</v>
      </c>
      <c r="L393" s="473">
        <v>0</v>
      </c>
      <c r="M393" s="473">
        <v>0</v>
      </c>
      <c r="N393" s="473">
        <v>0</v>
      </c>
      <c r="O393" s="473">
        <v>0</v>
      </c>
      <c r="P393" s="473">
        <v>0</v>
      </c>
      <c r="Q393" s="473">
        <v>20000</v>
      </c>
      <c r="R393" s="472"/>
    </row>
    <row r="394" spans="1:18" ht="14.45" hidden="1" customHeight="1" outlineLevel="2" x14ac:dyDescent="0.25">
      <c r="A394" s="472">
        <v>310</v>
      </c>
      <c r="B394" s="472" t="s">
        <v>1634</v>
      </c>
      <c r="C394" s="472">
        <v>261</v>
      </c>
      <c r="D394" s="472" t="s">
        <v>1820</v>
      </c>
      <c r="E394" s="472">
        <v>261</v>
      </c>
      <c r="F394" s="472" t="s">
        <v>425</v>
      </c>
      <c r="G394" s="473">
        <v>7200</v>
      </c>
      <c r="H394" s="472"/>
      <c r="I394" s="473">
        <v>0</v>
      </c>
      <c r="J394" s="473">
        <v>0</v>
      </c>
      <c r="K394" s="473">
        <v>0</v>
      </c>
      <c r="L394" s="473">
        <v>0</v>
      </c>
      <c r="M394" s="473">
        <v>0</v>
      </c>
      <c r="N394" s="473">
        <v>0</v>
      </c>
      <c r="O394" s="473">
        <v>0</v>
      </c>
      <c r="P394" s="473">
        <v>0</v>
      </c>
      <c r="Q394" s="473">
        <v>7200</v>
      </c>
      <c r="R394" s="472"/>
    </row>
    <row r="395" spans="1:18" ht="14.45" hidden="1" customHeight="1" outlineLevel="2" x14ac:dyDescent="0.25">
      <c r="A395" s="472">
        <v>352</v>
      </c>
      <c r="B395" s="472" t="s">
        <v>1634</v>
      </c>
      <c r="C395" s="472">
        <v>261</v>
      </c>
      <c r="D395" s="472" t="s">
        <v>1821</v>
      </c>
      <c r="E395" s="472">
        <v>261</v>
      </c>
      <c r="F395" s="472" t="s">
        <v>425</v>
      </c>
      <c r="G395" s="473">
        <v>27000</v>
      </c>
      <c r="H395" s="473">
        <v>0</v>
      </c>
      <c r="I395" s="473">
        <v>0</v>
      </c>
      <c r="J395" s="473">
        <v>0</v>
      </c>
      <c r="K395" s="473">
        <v>0</v>
      </c>
      <c r="L395" s="473">
        <v>0</v>
      </c>
      <c r="M395" s="473">
        <v>0</v>
      </c>
      <c r="N395" s="473">
        <v>0</v>
      </c>
      <c r="O395" s="473">
        <v>0</v>
      </c>
      <c r="P395" s="473">
        <v>0</v>
      </c>
      <c r="Q395" s="473">
        <v>27000</v>
      </c>
      <c r="R395" s="472"/>
    </row>
    <row r="396" spans="1:18" ht="14.45" hidden="1" customHeight="1" outlineLevel="2" x14ac:dyDescent="0.25">
      <c r="A396" s="472">
        <v>394</v>
      </c>
      <c r="B396" s="472" t="s">
        <v>1634</v>
      </c>
      <c r="C396" s="472">
        <v>261</v>
      </c>
      <c r="D396" s="472" t="s">
        <v>1822</v>
      </c>
      <c r="E396" s="472">
        <v>261</v>
      </c>
      <c r="F396" s="472" t="s">
        <v>425</v>
      </c>
      <c r="G396" s="473">
        <v>12000</v>
      </c>
      <c r="H396" s="472"/>
      <c r="I396" s="473">
        <v>0</v>
      </c>
      <c r="J396" s="473">
        <v>0</v>
      </c>
      <c r="K396" s="473">
        <v>0</v>
      </c>
      <c r="L396" s="473">
        <v>0</v>
      </c>
      <c r="M396" s="473">
        <v>0</v>
      </c>
      <c r="N396" s="473">
        <v>0</v>
      </c>
      <c r="O396" s="473">
        <v>0</v>
      </c>
      <c r="P396" s="473">
        <v>0</v>
      </c>
      <c r="Q396" s="473">
        <v>12000</v>
      </c>
      <c r="R396" s="472"/>
    </row>
    <row r="397" spans="1:18" ht="14.45" hidden="1" customHeight="1" outlineLevel="2" x14ac:dyDescent="0.25">
      <c r="A397" s="472">
        <v>422</v>
      </c>
      <c r="B397" s="472" t="s">
        <v>1634</v>
      </c>
      <c r="C397" s="472">
        <v>261</v>
      </c>
      <c r="D397" s="472" t="s">
        <v>1823</v>
      </c>
      <c r="E397" s="472">
        <v>261</v>
      </c>
      <c r="F397" s="472" t="s">
        <v>425</v>
      </c>
      <c r="G397" s="493">
        <v>130000</v>
      </c>
      <c r="H397" s="472"/>
      <c r="I397" s="473">
        <v>0</v>
      </c>
      <c r="J397" s="473">
        <v>0</v>
      </c>
      <c r="K397" s="473">
        <v>0</v>
      </c>
      <c r="L397" s="473">
        <v>0</v>
      </c>
      <c r="M397" s="473">
        <v>0</v>
      </c>
      <c r="N397" s="473">
        <v>0</v>
      </c>
      <c r="O397" s="473">
        <v>0</v>
      </c>
      <c r="P397" s="473">
        <v>0</v>
      </c>
      <c r="Q397" s="473">
        <v>130000</v>
      </c>
      <c r="R397" s="472"/>
    </row>
    <row r="398" spans="1:18" ht="14.45" hidden="1" customHeight="1" outlineLevel="2" x14ac:dyDescent="0.25">
      <c r="A398" s="472">
        <v>449</v>
      </c>
      <c r="B398" s="472" t="s">
        <v>1634</v>
      </c>
      <c r="C398" s="472">
        <v>261</v>
      </c>
      <c r="D398" s="472" t="s">
        <v>1824</v>
      </c>
      <c r="E398" s="472">
        <v>261</v>
      </c>
      <c r="F398" s="472" t="s">
        <v>425</v>
      </c>
      <c r="G398" s="473">
        <v>100000</v>
      </c>
      <c r="H398" s="472"/>
      <c r="I398" s="473">
        <v>0</v>
      </c>
      <c r="J398" s="473">
        <v>0</v>
      </c>
      <c r="K398" s="473">
        <v>0</v>
      </c>
      <c r="L398" s="473">
        <v>0</v>
      </c>
      <c r="M398" s="473">
        <v>0</v>
      </c>
      <c r="N398" s="473">
        <v>0</v>
      </c>
      <c r="O398" s="473">
        <v>0</v>
      </c>
      <c r="P398" s="473">
        <v>0</v>
      </c>
      <c r="Q398" s="473">
        <v>100000</v>
      </c>
      <c r="R398" s="472"/>
    </row>
    <row r="399" spans="1:18" ht="14.45" hidden="1" customHeight="1" outlineLevel="2" x14ac:dyDescent="0.25">
      <c r="A399" s="472">
        <v>477</v>
      </c>
      <c r="B399" s="472" t="s">
        <v>1634</v>
      </c>
      <c r="C399" s="472">
        <v>261</v>
      </c>
      <c r="D399" s="472" t="s">
        <v>1825</v>
      </c>
      <c r="E399" s="472">
        <v>261</v>
      </c>
      <c r="F399" s="472" t="s">
        <v>425</v>
      </c>
      <c r="G399" s="473">
        <v>38700</v>
      </c>
      <c r="H399" s="472"/>
      <c r="I399" s="473">
        <v>0</v>
      </c>
      <c r="J399" s="473">
        <v>0</v>
      </c>
      <c r="K399" s="473">
        <v>0</v>
      </c>
      <c r="L399" s="473">
        <v>0</v>
      </c>
      <c r="M399" s="473">
        <v>0</v>
      </c>
      <c r="N399" s="473">
        <v>0</v>
      </c>
      <c r="O399" s="473">
        <v>0</v>
      </c>
      <c r="P399" s="473">
        <v>0</v>
      </c>
      <c r="Q399" s="473">
        <v>38700</v>
      </c>
      <c r="R399" s="472"/>
    </row>
    <row r="400" spans="1:18" ht="14.45" hidden="1" customHeight="1" outlineLevel="2" x14ac:dyDescent="0.25">
      <c r="A400" s="472">
        <v>511</v>
      </c>
      <c r="B400" s="472" t="s">
        <v>1634</v>
      </c>
      <c r="C400" s="472">
        <v>261</v>
      </c>
      <c r="D400" s="472" t="s">
        <v>1826</v>
      </c>
      <c r="E400" s="472">
        <v>261</v>
      </c>
      <c r="F400" s="472" t="s">
        <v>425</v>
      </c>
      <c r="G400" s="473">
        <v>9600</v>
      </c>
      <c r="H400" s="472"/>
      <c r="I400" s="473">
        <v>0</v>
      </c>
      <c r="J400" s="473">
        <v>0</v>
      </c>
      <c r="K400" s="473">
        <v>0</v>
      </c>
      <c r="L400" s="473">
        <v>0</v>
      </c>
      <c r="M400" s="473">
        <v>0</v>
      </c>
      <c r="N400" s="473">
        <v>0</v>
      </c>
      <c r="O400" s="473">
        <v>0</v>
      </c>
      <c r="P400" s="473">
        <v>0</v>
      </c>
      <c r="Q400" s="473">
        <v>9600</v>
      </c>
      <c r="R400" s="472"/>
    </row>
    <row r="401" spans="1:18" ht="14.45" hidden="1" customHeight="1" outlineLevel="2" x14ac:dyDescent="0.25">
      <c r="A401" s="472">
        <v>538</v>
      </c>
      <c r="B401" s="472" t="s">
        <v>1634</v>
      </c>
      <c r="C401" s="472">
        <v>261</v>
      </c>
      <c r="D401" s="472" t="s">
        <v>1827</v>
      </c>
      <c r="E401" s="472">
        <v>261</v>
      </c>
      <c r="F401" s="472" t="s">
        <v>425</v>
      </c>
      <c r="G401" s="473">
        <v>70000</v>
      </c>
      <c r="H401" s="473">
        <v>0</v>
      </c>
      <c r="I401" s="473">
        <v>0</v>
      </c>
      <c r="J401" s="473">
        <v>0</v>
      </c>
      <c r="K401" s="473">
        <v>0</v>
      </c>
      <c r="L401" s="473">
        <v>0</v>
      </c>
      <c r="M401" s="473">
        <v>0</v>
      </c>
      <c r="N401" s="473">
        <v>0</v>
      </c>
      <c r="O401" s="473">
        <v>0</v>
      </c>
      <c r="P401" s="473">
        <v>0</v>
      </c>
      <c r="Q401" s="473">
        <v>70000</v>
      </c>
      <c r="R401" s="472"/>
    </row>
    <row r="402" spans="1:18" ht="14.45" hidden="1" customHeight="1" outlineLevel="2" x14ac:dyDescent="0.25">
      <c r="A402" s="472">
        <v>575</v>
      </c>
      <c r="B402" s="472" t="s">
        <v>1634</v>
      </c>
      <c r="C402" s="472">
        <v>261</v>
      </c>
      <c r="D402" s="472" t="s">
        <v>1828</v>
      </c>
      <c r="E402" s="472">
        <v>261</v>
      </c>
      <c r="F402" s="472" t="s">
        <v>425</v>
      </c>
      <c r="G402" s="473">
        <v>60000</v>
      </c>
      <c r="H402" s="472"/>
      <c r="I402" s="473">
        <v>0</v>
      </c>
      <c r="J402" s="473">
        <v>0</v>
      </c>
      <c r="K402" s="473">
        <v>0</v>
      </c>
      <c r="L402" s="473">
        <v>0</v>
      </c>
      <c r="M402" s="473">
        <v>0</v>
      </c>
      <c r="N402" s="473">
        <v>0</v>
      </c>
      <c r="O402" s="473">
        <v>0</v>
      </c>
      <c r="P402" s="473">
        <v>0</v>
      </c>
      <c r="Q402" s="473">
        <v>60000</v>
      </c>
      <c r="R402" s="472"/>
    </row>
    <row r="403" spans="1:18" ht="14.45" hidden="1" customHeight="1" outlineLevel="2" x14ac:dyDescent="0.25">
      <c r="A403" s="472">
        <v>616</v>
      </c>
      <c r="B403" s="472" t="s">
        <v>1634</v>
      </c>
      <c r="C403" s="472">
        <v>261</v>
      </c>
      <c r="D403" s="472" t="s">
        <v>1829</v>
      </c>
      <c r="E403" s="472">
        <v>261</v>
      </c>
      <c r="F403" s="472" t="s">
        <v>425</v>
      </c>
      <c r="G403" s="473">
        <v>50000</v>
      </c>
      <c r="H403" s="472"/>
      <c r="I403" s="473">
        <v>0</v>
      </c>
      <c r="J403" s="473">
        <v>0</v>
      </c>
      <c r="K403" s="473">
        <v>0</v>
      </c>
      <c r="L403" s="473">
        <v>0</v>
      </c>
      <c r="M403" s="473">
        <v>0</v>
      </c>
      <c r="N403" s="473">
        <v>0</v>
      </c>
      <c r="O403" s="473">
        <v>0</v>
      </c>
      <c r="P403" s="473">
        <v>0</v>
      </c>
      <c r="Q403" s="473">
        <v>50000</v>
      </c>
      <c r="R403" s="472"/>
    </row>
    <row r="404" spans="1:18" ht="14.45" hidden="1" customHeight="1" outlineLevel="2" x14ac:dyDescent="0.25">
      <c r="A404" s="472">
        <v>651</v>
      </c>
      <c r="B404" s="472" t="s">
        <v>1634</v>
      </c>
      <c r="C404" s="472">
        <v>261</v>
      </c>
      <c r="D404" s="472" t="s">
        <v>1252</v>
      </c>
      <c r="E404" s="472">
        <v>261</v>
      </c>
      <c r="F404" s="472" t="s">
        <v>425</v>
      </c>
      <c r="G404" s="473">
        <v>12000</v>
      </c>
      <c r="H404" s="473">
        <v>0</v>
      </c>
      <c r="I404" s="473">
        <v>0</v>
      </c>
      <c r="J404" s="473">
        <v>0</v>
      </c>
      <c r="K404" s="473">
        <v>0</v>
      </c>
      <c r="L404" s="473">
        <v>0</v>
      </c>
      <c r="M404" s="473">
        <v>0</v>
      </c>
      <c r="N404" s="473">
        <v>0</v>
      </c>
      <c r="O404" s="473">
        <v>0</v>
      </c>
      <c r="P404" s="473">
        <v>0</v>
      </c>
      <c r="Q404" s="473">
        <v>12000</v>
      </c>
      <c r="R404" s="472"/>
    </row>
    <row r="405" spans="1:18" ht="14.45" hidden="1" customHeight="1" outlineLevel="2" x14ac:dyDescent="0.25">
      <c r="A405" s="472">
        <v>688</v>
      </c>
      <c r="B405" s="472" t="s">
        <v>1634</v>
      </c>
      <c r="C405" s="472">
        <v>261</v>
      </c>
      <c r="D405" s="472" t="s">
        <v>1830</v>
      </c>
      <c r="E405" s="472">
        <v>261</v>
      </c>
      <c r="F405" s="472" t="s">
        <v>425</v>
      </c>
      <c r="G405" s="473">
        <v>6000</v>
      </c>
      <c r="H405" s="473"/>
      <c r="I405" s="473">
        <v>0</v>
      </c>
      <c r="J405" s="473">
        <v>0</v>
      </c>
      <c r="K405" s="473">
        <v>0</v>
      </c>
      <c r="L405" s="473">
        <v>0</v>
      </c>
      <c r="M405" s="473">
        <v>0</v>
      </c>
      <c r="N405" s="473">
        <v>0</v>
      </c>
      <c r="O405" s="473">
        <v>0</v>
      </c>
      <c r="P405" s="473">
        <v>0</v>
      </c>
      <c r="Q405" s="473">
        <v>6000</v>
      </c>
      <c r="R405" s="472"/>
    </row>
    <row r="406" spans="1:18" ht="14.45" hidden="1" customHeight="1" outlineLevel="2" x14ac:dyDescent="0.25">
      <c r="A406" s="472">
        <v>724</v>
      </c>
      <c r="B406" s="472" t="s">
        <v>1634</v>
      </c>
      <c r="C406" s="472">
        <v>261</v>
      </c>
      <c r="D406" s="472" t="s">
        <v>1831</v>
      </c>
      <c r="E406" s="472">
        <v>261</v>
      </c>
      <c r="F406" s="472" t="s">
        <v>425</v>
      </c>
      <c r="G406" s="473">
        <v>20000</v>
      </c>
      <c r="H406" s="473"/>
      <c r="I406" s="473">
        <v>0</v>
      </c>
      <c r="J406" s="473">
        <v>0</v>
      </c>
      <c r="K406" s="473">
        <v>0</v>
      </c>
      <c r="L406" s="473">
        <v>0</v>
      </c>
      <c r="M406" s="473">
        <v>0</v>
      </c>
      <c r="N406" s="473">
        <v>0</v>
      </c>
      <c r="O406" s="473">
        <v>0</v>
      </c>
      <c r="P406" s="473">
        <v>0</v>
      </c>
      <c r="Q406" s="473">
        <v>20000</v>
      </c>
      <c r="R406" s="472"/>
    </row>
    <row r="407" spans="1:18" ht="14.45" hidden="1" customHeight="1" outlineLevel="2" x14ac:dyDescent="0.25">
      <c r="A407" s="472">
        <v>833</v>
      </c>
      <c r="B407" s="472" t="s">
        <v>1634</v>
      </c>
      <c r="C407" s="472">
        <v>261</v>
      </c>
      <c r="D407" s="472" t="s">
        <v>1834</v>
      </c>
      <c r="E407" s="472">
        <v>261</v>
      </c>
      <c r="F407" s="472" t="s">
        <v>425</v>
      </c>
      <c r="G407" s="473">
        <v>60000</v>
      </c>
      <c r="H407" s="473"/>
      <c r="I407" s="473"/>
      <c r="J407" s="473"/>
      <c r="K407" s="473"/>
      <c r="L407" s="473"/>
      <c r="M407" s="473"/>
      <c r="N407" s="473"/>
      <c r="O407" s="473"/>
      <c r="P407" s="473"/>
      <c r="Q407" s="473">
        <v>60000</v>
      </c>
      <c r="R407" s="472"/>
    </row>
    <row r="408" spans="1:18" ht="14.45" hidden="1" customHeight="1" outlineLevel="2" x14ac:dyDescent="0.25">
      <c r="A408" s="472">
        <v>1070</v>
      </c>
      <c r="B408" s="472" t="s">
        <v>1634</v>
      </c>
      <c r="C408" s="472">
        <v>261</v>
      </c>
      <c r="D408" s="472" t="s">
        <v>1833</v>
      </c>
      <c r="E408" s="472">
        <v>261</v>
      </c>
      <c r="F408" s="472" t="s">
        <v>425</v>
      </c>
      <c r="G408" s="473">
        <v>54000</v>
      </c>
      <c r="H408" s="473"/>
      <c r="I408" s="473"/>
      <c r="J408" s="473"/>
      <c r="K408" s="473"/>
      <c r="L408" s="473"/>
      <c r="M408" s="473"/>
      <c r="N408" s="473"/>
      <c r="O408" s="473"/>
      <c r="P408" s="473"/>
      <c r="Q408" s="473">
        <v>54000</v>
      </c>
      <c r="R408" s="472"/>
    </row>
    <row r="409" spans="1:18" ht="14.45" hidden="1" customHeight="1" outlineLevel="2" x14ac:dyDescent="0.25">
      <c r="A409" s="489">
        <v>1187</v>
      </c>
      <c r="B409" s="472" t="s">
        <v>1634</v>
      </c>
      <c r="C409" s="472">
        <v>261</v>
      </c>
      <c r="D409" s="489" t="s">
        <v>1793</v>
      </c>
      <c r="E409" s="472">
        <v>261</v>
      </c>
      <c r="F409" s="472" t="s">
        <v>425</v>
      </c>
      <c r="G409" s="473">
        <v>18000</v>
      </c>
      <c r="H409" s="473"/>
      <c r="I409" s="473"/>
      <c r="J409" s="473"/>
      <c r="K409" s="473"/>
      <c r="L409" s="473"/>
      <c r="M409" s="473"/>
      <c r="N409" s="473"/>
      <c r="O409" s="473"/>
      <c r="P409" s="473"/>
      <c r="Q409" s="473">
        <v>18000</v>
      </c>
      <c r="R409" s="472" t="s">
        <v>1925</v>
      </c>
    </row>
    <row r="410" spans="1:18" ht="14.45" hidden="1" customHeight="1" outlineLevel="2" x14ac:dyDescent="0.25">
      <c r="A410" s="489">
        <v>1215</v>
      </c>
      <c r="B410" s="472" t="s">
        <v>1634</v>
      </c>
      <c r="C410" s="472">
        <v>261</v>
      </c>
      <c r="D410" s="472" t="s">
        <v>1912</v>
      </c>
      <c r="E410" s="472">
        <v>261</v>
      </c>
      <c r="F410" s="472" t="s">
        <v>425</v>
      </c>
      <c r="G410" s="493">
        <v>101000</v>
      </c>
      <c r="H410" s="473"/>
      <c r="I410" s="473"/>
      <c r="J410" s="473"/>
      <c r="K410" s="473"/>
      <c r="L410" s="473"/>
      <c r="M410" s="473"/>
      <c r="N410" s="473"/>
      <c r="O410" s="473"/>
      <c r="P410" s="473"/>
      <c r="Q410" s="473">
        <v>101000</v>
      </c>
      <c r="R410" s="472"/>
    </row>
    <row r="411" spans="1:18" ht="14.45" hidden="1" customHeight="1" outlineLevel="2" x14ac:dyDescent="0.25">
      <c r="A411" s="489">
        <v>1240</v>
      </c>
      <c r="B411" s="472" t="s">
        <v>1634</v>
      </c>
      <c r="C411" s="472">
        <v>261</v>
      </c>
      <c r="D411" s="472" t="s">
        <v>1800</v>
      </c>
      <c r="E411" s="472">
        <v>261</v>
      </c>
      <c r="F411" s="472" t="s">
        <v>400</v>
      </c>
      <c r="G411" s="493">
        <v>0</v>
      </c>
      <c r="H411" s="473"/>
      <c r="I411" s="473"/>
      <c r="J411" s="473"/>
      <c r="K411" s="473"/>
      <c r="L411" s="473"/>
      <c r="M411" s="473"/>
      <c r="N411" s="473"/>
      <c r="O411" s="473"/>
      <c r="P411" s="473"/>
      <c r="Q411" s="473">
        <v>0</v>
      </c>
      <c r="R411" s="472"/>
    </row>
    <row r="412" spans="1:18" ht="14.45" hidden="1" customHeight="1" outlineLevel="2" x14ac:dyDescent="0.25">
      <c r="A412" s="489">
        <v>1263</v>
      </c>
      <c r="B412" s="472" t="s">
        <v>1634</v>
      </c>
      <c r="C412" s="472">
        <v>261</v>
      </c>
      <c r="D412" s="472" t="s">
        <v>1834</v>
      </c>
      <c r="E412" s="472">
        <v>261</v>
      </c>
      <c r="F412" s="472" t="s">
        <v>1927</v>
      </c>
      <c r="G412" s="493">
        <v>200000</v>
      </c>
      <c r="H412" s="473"/>
      <c r="I412" s="473"/>
      <c r="J412" s="473"/>
      <c r="K412" s="473"/>
      <c r="L412" s="473"/>
      <c r="M412" s="473"/>
      <c r="N412" s="473"/>
      <c r="O412" s="473"/>
      <c r="P412" s="473"/>
      <c r="Q412" s="473">
        <v>200000</v>
      </c>
      <c r="R412" s="472"/>
    </row>
    <row r="413" spans="1:18" ht="14.45" customHeight="1" outlineLevel="1" collapsed="1" x14ac:dyDescent="0.25">
      <c r="A413" s="489"/>
      <c r="B413" s="472"/>
      <c r="C413" s="490" t="s">
        <v>2023</v>
      </c>
      <c r="D413" s="472"/>
      <c r="E413" s="472"/>
      <c r="F413" s="472"/>
      <c r="G413" s="493">
        <f t="shared" ref="G413:R413" si="33">SUBTOTAL(9,G386:G412)</f>
        <v>3198500</v>
      </c>
      <c r="H413" s="473">
        <f t="shared" si="33"/>
        <v>0</v>
      </c>
      <c r="I413" s="473">
        <f t="shared" si="33"/>
        <v>0</v>
      </c>
      <c r="J413" s="473">
        <f t="shared" si="33"/>
        <v>0</v>
      </c>
      <c r="K413" s="473">
        <f t="shared" si="33"/>
        <v>0</v>
      </c>
      <c r="L413" s="473">
        <f t="shared" si="33"/>
        <v>0</v>
      </c>
      <c r="M413" s="473">
        <f t="shared" si="33"/>
        <v>0</v>
      </c>
      <c r="N413" s="473">
        <f t="shared" si="33"/>
        <v>0</v>
      </c>
      <c r="O413" s="473">
        <f t="shared" si="33"/>
        <v>0</v>
      </c>
      <c r="P413" s="473">
        <f t="shared" si="33"/>
        <v>0</v>
      </c>
      <c r="Q413" s="473">
        <f t="shared" si="33"/>
        <v>3198500</v>
      </c>
      <c r="R413" s="472">
        <f t="shared" si="33"/>
        <v>0</v>
      </c>
    </row>
    <row r="414" spans="1:18" hidden="1" outlineLevel="2" x14ac:dyDescent="0.25">
      <c r="A414" s="472">
        <v>42</v>
      </c>
      <c r="B414" s="472" t="s">
        <v>1634</v>
      </c>
      <c r="C414" s="472">
        <v>271</v>
      </c>
      <c r="D414" s="472" t="s">
        <v>1813</v>
      </c>
      <c r="E414" s="472">
        <v>271</v>
      </c>
      <c r="F414" s="472" t="s">
        <v>428</v>
      </c>
      <c r="G414" s="473">
        <v>0</v>
      </c>
      <c r="H414" s="472"/>
      <c r="I414" s="473">
        <v>0</v>
      </c>
      <c r="J414" s="473">
        <v>0</v>
      </c>
      <c r="K414" s="473">
        <v>0</v>
      </c>
      <c r="L414" s="473">
        <v>0</v>
      </c>
      <c r="M414" s="473">
        <v>0</v>
      </c>
      <c r="N414" s="473">
        <v>0</v>
      </c>
      <c r="O414" s="473">
        <v>0</v>
      </c>
      <c r="P414" s="473">
        <v>0</v>
      </c>
      <c r="Q414" s="473">
        <v>0</v>
      </c>
      <c r="R414" s="472"/>
    </row>
    <row r="415" spans="1:18" ht="14.45" hidden="1" customHeight="1" outlineLevel="2" x14ac:dyDescent="0.25">
      <c r="A415" s="472">
        <v>127</v>
      </c>
      <c r="B415" s="472" t="s">
        <v>1634</v>
      </c>
      <c r="C415" s="472">
        <v>271</v>
      </c>
      <c r="D415" s="472" t="s">
        <v>1815</v>
      </c>
      <c r="E415" s="472">
        <v>271</v>
      </c>
      <c r="F415" s="472" t="s">
        <v>428</v>
      </c>
      <c r="G415" s="473">
        <v>0</v>
      </c>
      <c r="H415" s="473"/>
      <c r="I415" s="473"/>
      <c r="J415" s="473"/>
      <c r="K415" s="473"/>
      <c r="L415" s="473"/>
      <c r="M415" s="473"/>
      <c r="N415" s="473"/>
      <c r="O415" s="473"/>
      <c r="P415" s="473"/>
      <c r="Q415" s="473">
        <v>0</v>
      </c>
      <c r="R415" s="472"/>
    </row>
    <row r="416" spans="1:18" ht="14.45" hidden="1" customHeight="1" outlineLevel="2" x14ac:dyDescent="0.25">
      <c r="A416" s="472">
        <v>156</v>
      </c>
      <c r="B416" s="472" t="s">
        <v>1634</v>
      </c>
      <c r="C416" s="472">
        <v>271</v>
      </c>
      <c r="D416" s="472" t="s">
        <v>1816</v>
      </c>
      <c r="E416" s="472">
        <v>271</v>
      </c>
      <c r="F416" s="472" t="s">
        <v>428</v>
      </c>
      <c r="G416" s="473">
        <v>0</v>
      </c>
      <c r="H416" s="473"/>
      <c r="I416" s="473"/>
      <c r="J416" s="473"/>
      <c r="K416" s="473"/>
      <c r="L416" s="473"/>
      <c r="M416" s="473"/>
      <c r="N416" s="473"/>
      <c r="O416" s="473"/>
      <c r="P416" s="473"/>
      <c r="Q416" s="473">
        <v>0</v>
      </c>
      <c r="R416" s="472"/>
    </row>
    <row r="417" spans="1:18" ht="14.45" hidden="1" customHeight="1" outlineLevel="2" x14ac:dyDescent="0.25">
      <c r="A417" s="472">
        <v>256</v>
      </c>
      <c r="B417" s="472" t="s">
        <v>1634</v>
      </c>
      <c r="C417" s="472">
        <v>271</v>
      </c>
      <c r="D417" s="472" t="s">
        <v>1819</v>
      </c>
      <c r="E417" s="472">
        <v>271</v>
      </c>
      <c r="F417" s="472" t="s">
        <v>428</v>
      </c>
      <c r="G417" s="473">
        <v>0</v>
      </c>
      <c r="H417" s="472"/>
      <c r="I417" s="473">
        <v>0</v>
      </c>
      <c r="J417" s="473">
        <v>0</v>
      </c>
      <c r="K417" s="473">
        <v>0</v>
      </c>
      <c r="L417" s="473">
        <v>0</v>
      </c>
      <c r="M417" s="473">
        <v>0</v>
      </c>
      <c r="N417" s="473">
        <v>0</v>
      </c>
      <c r="O417" s="473">
        <v>0</v>
      </c>
      <c r="P417" s="473">
        <v>0</v>
      </c>
      <c r="Q417" s="473">
        <v>0</v>
      </c>
      <c r="R417" s="472"/>
    </row>
    <row r="418" spans="1:18" ht="14.45" hidden="1" customHeight="1" outlineLevel="2" x14ac:dyDescent="0.25">
      <c r="A418" s="472">
        <v>312</v>
      </c>
      <c r="B418" s="472" t="s">
        <v>1634</v>
      </c>
      <c r="C418" s="472">
        <v>271</v>
      </c>
      <c r="D418" s="472" t="s">
        <v>1820</v>
      </c>
      <c r="E418" s="472">
        <v>271</v>
      </c>
      <c r="F418" s="472" t="s">
        <v>428</v>
      </c>
      <c r="G418" s="473">
        <v>0</v>
      </c>
      <c r="H418" s="472"/>
      <c r="I418" s="473">
        <v>0</v>
      </c>
      <c r="J418" s="473">
        <v>0</v>
      </c>
      <c r="K418" s="473">
        <v>0</v>
      </c>
      <c r="L418" s="473">
        <v>0</v>
      </c>
      <c r="M418" s="473">
        <v>0</v>
      </c>
      <c r="N418" s="473">
        <v>0</v>
      </c>
      <c r="O418" s="473">
        <v>0</v>
      </c>
      <c r="P418" s="473">
        <v>0</v>
      </c>
      <c r="Q418" s="473">
        <v>0</v>
      </c>
      <c r="R418" s="472"/>
    </row>
    <row r="419" spans="1:18" ht="14.45" hidden="1" customHeight="1" outlineLevel="2" x14ac:dyDescent="0.25">
      <c r="A419" s="472">
        <v>354</v>
      </c>
      <c r="B419" s="472" t="s">
        <v>1634</v>
      </c>
      <c r="C419" s="472">
        <v>271</v>
      </c>
      <c r="D419" s="472" t="s">
        <v>1821</v>
      </c>
      <c r="E419" s="472">
        <v>271</v>
      </c>
      <c r="F419" s="472" t="s">
        <v>428</v>
      </c>
      <c r="G419" s="473">
        <v>0</v>
      </c>
      <c r="H419" s="473">
        <v>0</v>
      </c>
      <c r="I419" s="473">
        <v>0</v>
      </c>
      <c r="J419" s="473">
        <v>0</v>
      </c>
      <c r="K419" s="473">
        <v>0</v>
      </c>
      <c r="L419" s="473">
        <v>0</v>
      </c>
      <c r="M419" s="473">
        <v>0</v>
      </c>
      <c r="N419" s="473">
        <v>0</v>
      </c>
      <c r="O419" s="473">
        <v>0</v>
      </c>
      <c r="P419" s="473">
        <v>0</v>
      </c>
      <c r="Q419" s="473">
        <v>0</v>
      </c>
      <c r="R419" s="472"/>
    </row>
    <row r="420" spans="1:18" ht="14.45" hidden="1" customHeight="1" outlineLevel="2" x14ac:dyDescent="0.25">
      <c r="A420" s="472">
        <v>396</v>
      </c>
      <c r="B420" s="472" t="s">
        <v>1634</v>
      </c>
      <c r="C420" s="472">
        <v>271</v>
      </c>
      <c r="D420" s="472" t="s">
        <v>1822</v>
      </c>
      <c r="E420" s="472">
        <v>271</v>
      </c>
      <c r="F420" s="472" t="s">
        <v>428</v>
      </c>
      <c r="G420" s="473">
        <v>0</v>
      </c>
      <c r="H420" s="472"/>
      <c r="I420" s="473">
        <v>0</v>
      </c>
      <c r="J420" s="473">
        <v>0</v>
      </c>
      <c r="K420" s="473">
        <v>0</v>
      </c>
      <c r="L420" s="473">
        <v>0</v>
      </c>
      <c r="M420" s="473">
        <v>0</v>
      </c>
      <c r="N420" s="473">
        <v>0</v>
      </c>
      <c r="O420" s="473">
        <v>0</v>
      </c>
      <c r="P420" s="473">
        <v>0</v>
      </c>
      <c r="Q420" s="473">
        <v>0</v>
      </c>
      <c r="R420" s="472"/>
    </row>
    <row r="421" spans="1:18" ht="14.45" hidden="1" customHeight="1" outlineLevel="2" x14ac:dyDescent="0.25">
      <c r="A421" s="472">
        <v>451</v>
      </c>
      <c r="B421" s="472" t="s">
        <v>1634</v>
      </c>
      <c r="C421" s="472">
        <v>271</v>
      </c>
      <c r="D421" s="472" t="s">
        <v>1824</v>
      </c>
      <c r="E421" s="472">
        <v>271</v>
      </c>
      <c r="F421" s="472" t="s">
        <v>428</v>
      </c>
      <c r="G421" s="473">
        <v>0</v>
      </c>
      <c r="H421" s="472"/>
      <c r="I421" s="473">
        <v>0</v>
      </c>
      <c r="J421" s="473">
        <v>0</v>
      </c>
      <c r="K421" s="473">
        <v>0</v>
      </c>
      <c r="L421" s="473">
        <v>0</v>
      </c>
      <c r="M421" s="473">
        <v>0</v>
      </c>
      <c r="N421" s="473">
        <v>0</v>
      </c>
      <c r="O421" s="473">
        <v>0</v>
      </c>
      <c r="P421" s="473">
        <v>0</v>
      </c>
      <c r="Q421" s="473">
        <v>0</v>
      </c>
      <c r="R421" s="472"/>
    </row>
    <row r="422" spans="1:18" ht="14.45" hidden="1" customHeight="1" outlineLevel="2" x14ac:dyDescent="0.25">
      <c r="A422" s="472">
        <v>479</v>
      </c>
      <c r="B422" s="472" t="s">
        <v>1634</v>
      </c>
      <c r="C422" s="472">
        <v>271</v>
      </c>
      <c r="D422" s="472" t="s">
        <v>1825</v>
      </c>
      <c r="E422" s="472">
        <v>271</v>
      </c>
      <c r="F422" s="472" t="s">
        <v>428</v>
      </c>
      <c r="G422" s="473">
        <v>0</v>
      </c>
      <c r="H422" s="472"/>
      <c r="I422" s="473">
        <v>0</v>
      </c>
      <c r="J422" s="473">
        <v>0</v>
      </c>
      <c r="K422" s="473">
        <v>0</v>
      </c>
      <c r="L422" s="473">
        <v>0</v>
      </c>
      <c r="M422" s="473">
        <v>0</v>
      </c>
      <c r="N422" s="473">
        <v>0</v>
      </c>
      <c r="O422" s="473">
        <v>0</v>
      </c>
      <c r="P422" s="473">
        <v>0</v>
      </c>
      <c r="Q422" s="473">
        <v>0</v>
      </c>
      <c r="R422" s="472"/>
    </row>
    <row r="423" spans="1:18" ht="14.45" hidden="1" customHeight="1" outlineLevel="2" x14ac:dyDescent="0.25">
      <c r="A423" s="472">
        <v>577</v>
      </c>
      <c r="B423" s="472" t="s">
        <v>1634</v>
      </c>
      <c r="C423" s="472">
        <v>271</v>
      </c>
      <c r="D423" s="472" t="s">
        <v>1828</v>
      </c>
      <c r="E423" s="472">
        <v>271</v>
      </c>
      <c r="F423" s="472" t="s">
        <v>428</v>
      </c>
      <c r="G423" s="473">
        <v>0</v>
      </c>
      <c r="H423" s="472"/>
      <c r="I423" s="473">
        <v>0</v>
      </c>
      <c r="J423" s="473">
        <v>0</v>
      </c>
      <c r="K423" s="473">
        <v>0</v>
      </c>
      <c r="L423" s="473">
        <v>0</v>
      </c>
      <c r="M423" s="473">
        <v>0</v>
      </c>
      <c r="N423" s="473">
        <v>0</v>
      </c>
      <c r="O423" s="473">
        <v>0</v>
      </c>
      <c r="P423" s="473">
        <v>0</v>
      </c>
      <c r="Q423" s="473">
        <v>0</v>
      </c>
      <c r="R423" s="472"/>
    </row>
    <row r="424" spans="1:18" ht="14.45" hidden="1" customHeight="1" outlineLevel="2" x14ac:dyDescent="0.25">
      <c r="A424" s="472">
        <v>618</v>
      </c>
      <c r="B424" s="472" t="s">
        <v>1634</v>
      </c>
      <c r="C424" s="472">
        <v>271</v>
      </c>
      <c r="D424" s="472" t="s">
        <v>1829</v>
      </c>
      <c r="E424" s="472">
        <v>271</v>
      </c>
      <c r="F424" s="472" t="s">
        <v>428</v>
      </c>
      <c r="G424" s="473">
        <v>0</v>
      </c>
      <c r="H424" s="472"/>
      <c r="I424" s="473">
        <v>0</v>
      </c>
      <c r="J424" s="473">
        <v>0</v>
      </c>
      <c r="K424" s="473">
        <v>0</v>
      </c>
      <c r="L424" s="473">
        <v>0</v>
      </c>
      <c r="M424" s="473">
        <v>0</v>
      </c>
      <c r="N424" s="473">
        <v>0</v>
      </c>
      <c r="O424" s="473">
        <v>0</v>
      </c>
      <c r="P424" s="473">
        <v>0</v>
      </c>
      <c r="Q424" s="473">
        <v>0</v>
      </c>
      <c r="R424" s="472"/>
    </row>
    <row r="425" spans="1:18" ht="14.45" hidden="1" customHeight="1" outlineLevel="2" x14ac:dyDescent="0.25">
      <c r="A425" s="472">
        <v>690</v>
      </c>
      <c r="B425" s="472" t="s">
        <v>1634</v>
      </c>
      <c r="C425" s="472">
        <v>271</v>
      </c>
      <c r="D425" s="472" t="s">
        <v>1830</v>
      </c>
      <c r="E425" s="472">
        <v>271</v>
      </c>
      <c r="F425" s="472" t="s">
        <v>428</v>
      </c>
      <c r="G425" s="473">
        <v>0</v>
      </c>
      <c r="H425" s="473"/>
      <c r="I425" s="473">
        <v>0</v>
      </c>
      <c r="J425" s="473">
        <v>0</v>
      </c>
      <c r="K425" s="473">
        <v>0</v>
      </c>
      <c r="L425" s="473">
        <v>0</v>
      </c>
      <c r="M425" s="473">
        <v>0</v>
      </c>
      <c r="N425" s="473">
        <v>0</v>
      </c>
      <c r="O425" s="473">
        <v>0</v>
      </c>
      <c r="P425" s="473">
        <v>0</v>
      </c>
      <c r="Q425" s="473">
        <v>0</v>
      </c>
      <c r="R425" s="472"/>
    </row>
    <row r="426" spans="1:18" ht="14.45" hidden="1" customHeight="1" outlineLevel="2" x14ac:dyDescent="0.25">
      <c r="A426" s="472">
        <v>836</v>
      </c>
      <c r="B426" s="472" t="s">
        <v>1634</v>
      </c>
      <c r="C426" s="472">
        <v>271</v>
      </c>
      <c r="D426" s="472" t="s">
        <v>1834</v>
      </c>
      <c r="E426" s="472">
        <v>271</v>
      </c>
      <c r="F426" s="472" t="s">
        <v>428</v>
      </c>
      <c r="G426" s="473">
        <v>0</v>
      </c>
      <c r="H426" s="473"/>
      <c r="I426" s="473"/>
      <c r="J426" s="473"/>
      <c r="K426" s="473"/>
      <c r="L426" s="473"/>
      <c r="M426" s="473"/>
      <c r="N426" s="473"/>
      <c r="O426" s="473"/>
      <c r="P426" s="473"/>
      <c r="Q426" s="473">
        <v>0</v>
      </c>
      <c r="R426" s="472"/>
    </row>
    <row r="427" spans="1:18" ht="14.45" hidden="1" customHeight="1" outlineLevel="2" x14ac:dyDescent="0.25">
      <c r="A427" s="472">
        <v>1072</v>
      </c>
      <c r="B427" s="472" t="s">
        <v>1634</v>
      </c>
      <c r="C427" s="472">
        <v>271</v>
      </c>
      <c r="D427" s="472" t="s">
        <v>1833</v>
      </c>
      <c r="E427" s="472">
        <v>271</v>
      </c>
      <c r="F427" s="472" t="s">
        <v>428</v>
      </c>
      <c r="G427" s="473">
        <v>9000</v>
      </c>
      <c r="H427" s="473"/>
      <c r="I427" s="473"/>
      <c r="J427" s="473"/>
      <c r="K427" s="473"/>
      <c r="L427" s="473"/>
      <c r="M427" s="473"/>
      <c r="N427" s="473"/>
      <c r="O427" s="473"/>
      <c r="P427" s="473"/>
      <c r="Q427" s="473">
        <v>9000</v>
      </c>
      <c r="R427" s="472"/>
    </row>
    <row r="428" spans="1:18" ht="14.45" hidden="1" customHeight="1" outlineLevel="2" x14ac:dyDescent="0.25">
      <c r="A428" s="489">
        <v>1188</v>
      </c>
      <c r="B428" s="472" t="s">
        <v>1634</v>
      </c>
      <c r="C428" s="472">
        <v>271</v>
      </c>
      <c r="D428" s="489" t="s">
        <v>1793</v>
      </c>
      <c r="E428" s="472">
        <v>271</v>
      </c>
      <c r="F428" s="472" t="s">
        <v>428</v>
      </c>
      <c r="G428" s="473"/>
      <c r="H428" s="473"/>
      <c r="I428" s="473"/>
      <c r="J428" s="473"/>
      <c r="K428" s="473"/>
      <c r="L428" s="473"/>
      <c r="M428" s="473"/>
      <c r="N428" s="473"/>
      <c r="O428" s="473"/>
      <c r="P428" s="473"/>
      <c r="Q428" s="473">
        <v>0</v>
      </c>
      <c r="R428" s="472" t="s">
        <v>1925</v>
      </c>
    </row>
    <row r="429" spans="1:18" hidden="1" outlineLevel="2" x14ac:dyDescent="0.25">
      <c r="A429" s="489">
        <v>1216</v>
      </c>
      <c r="B429" s="472" t="s">
        <v>1634</v>
      </c>
      <c r="C429" s="472">
        <v>271</v>
      </c>
      <c r="D429" s="472" t="s">
        <v>1912</v>
      </c>
      <c r="E429" s="472">
        <v>271</v>
      </c>
      <c r="F429" s="472" t="s">
        <v>428</v>
      </c>
      <c r="G429" s="473">
        <v>150000</v>
      </c>
      <c r="H429" s="473"/>
      <c r="I429" s="473"/>
      <c r="J429" s="473"/>
      <c r="K429" s="473"/>
      <c r="L429" s="473"/>
      <c r="M429" s="473"/>
      <c r="N429" s="473"/>
      <c r="O429" s="473"/>
      <c r="P429" s="473"/>
      <c r="Q429" s="473">
        <v>150000</v>
      </c>
      <c r="R429" s="472"/>
    </row>
    <row r="430" spans="1:18" outlineLevel="1" collapsed="1" x14ac:dyDescent="0.25">
      <c r="A430" s="489"/>
      <c r="B430" s="472"/>
      <c r="C430" s="490" t="s">
        <v>2024</v>
      </c>
      <c r="D430" s="472"/>
      <c r="E430" s="472"/>
      <c r="F430" s="472"/>
      <c r="G430" s="473">
        <f t="shared" ref="G430:R430" si="34">SUBTOTAL(9,G414:G429)</f>
        <v>159000</v>
      </c>
      <c r="H430" s="473">
        <f t="shared" si="34"/>
        <v>0</v>
      </c>
      <c r="I430" s="473">
        <f t="shared" si="34"/>
        <v>0</v>
      </c>
      <c r="J430" s="473">
        <f t="shared" si="34"/>
        <v>0</v>
      </c>
      <c r="K430" s="473">
        <f t="shared" si="34"/>
        <v>0</v>
      </c>
      <c r="L430" s="473">
        <f t="shared" si="34"/>
        <v>0</v>
      </c>
      <c r="M430" s="473">
        <f t="shared" si="34"/>
        <v>0</v>
      </c>
      <c r="N430" s="473">
        <f t="shared" si="34"/>
        <v>0</v>
      </c>
      <c r="O430" s="473">
        <f t="shared" si="34"/>
        <v>0</v>
      </c>
      <c r="P430" s="473">
        <f t="shared" si="34"/>
        <v>0</v>
      </c>
      <c r="Q430" s="473">
        <f t="shared" si="34"/>
        <v>159000</v>
      </c>
      <c r="R430" s="472">
        <f t="shared" si="34"/>
        <v>0</v>
      </c>
    </row>
    <row r="431" spans="1:18" ht="14.45" hidden="1" customHeight="1" outlineLevel="2" x14ac:dyDescent="0.25">
      <c r="A431" s="472">
        <v>9</v>
      </c>
      <c r="B431" s="472" t="s">
        <v>1634</v>
      </c>
      <c r="C431" s="472">
        <v>272</v>
      </c>
      <c r="D431" s="472" t="s">
        <v>1811</v>
      </c>
      <c r="E431" s="472">
        <v>272</v>
      </c>
      <c r="F431" s="472" t="s">
        <v>429</v>
      </c>
      <c r="G431" s="473">
        <v>10000</v>
      </c>
      <c r="H431" s="472"/>
      <c r="I431" s="473">
        <v>0</v>
      </c>
      <c r="J431" s="473">
        <v>0</v>
      </c>
      <c r="K431" s="473">
        <v>0</v>
      </c>
      <c r="L431" s="473">
        <v>0</v>
      </c>
      <c r="M431" s="473">
        <v>0</v>
      </c>
      <c r="N431" s="473">
        <v>0</v>
      </c>
      <c r="O431" s="473">
        <v>0</v>
      </c>
      <c r="P431" s="473">
        <v>0</v>
      </c>
      <c r="Q431" s="473">
        <v>10000</v>
      </c>
      <c r="R431" s="472"/>
    </row>
    <row r="432" spans="1:18" ht="14.45" hidden="1" customHeight="1" outlineLevel="2" x14ac:dyDescent="0.25">
      <c r="A432" s="472">
        <v>85</v>
      </c>
      <c r="B432" s="472" t="s">
        <v>1634</v>
      </c>
      <c r="C432" s="472">
        <v>272</v>
      </c>
      <c r="D432" s="472" t="s">
        <v>1814</v>
      </c>
      <c r="E432" s="472">
        <v>272</v>
      </c>
      <c r="F432" s="472" t="s">
        <v>429</v>
      </c>
      <c r="G432" s="473">
        <v>50000</v>
      </c>
      <c r="H432" s="472"/>
      <c r="I432" s="473">
        <v>0</v>
      </c>
      <c r="J432" s="473">
        <v>0</v>
      </c>
      <c r="K432" s="473">
        <v>0</v>
      </c>
      <c r="L432" s="473">
        <v>0</v>
      </c>
      <c r="M432" s="473">
        <v>0</v>
      </c>
      <c r="N432" s="473">
        <v>0</v>
      </c>
      <c r="O432" s="473">
        <v>0</v>
      </c>
      <c r="P432" s="473">
        <v>0</v>
      </c>
      <c r="Q432" s="473">
        <v>50000</v>
      </c>
      <c r="R432" s="472"/>
    </row>
    <row r="433" spans="1:18" ht="14.45" hidden="1" customHeight="1" outlineLevel="2" x14ac:dyDescent="0.25">
      <c r="A433" s="472">
        <v>226</v>
      </c>
      <c r="B433" s="472" t="s">
        <v>1634</v>
      </c>
      <c r="C433" s="472">
        <v>272</v>
      </c>
      <c r="D433" s="472" t="s">
        <v>1818</v>
      </c>
      <c r="E433" s="472">
        <v>272</v>
      </c>
      <c r="F433" s="472" t="s">
        <v>429</v>
      </c>
      <c r="G433" s="473">
        <v>45000</v>
      </c>
      <c r="H433" s="472"/>
      <c r="I433" s="473">
        <v>0</v>
      </c>
      <c r="J433" s="473">
        <v>0</v>
      </c>
      <c r="K433" s="473">
        <v>0</v>
      </c>
      <c r="L433" s="473">
        <v>0</v>
      </c>
      <c r="M433" s="473">
        <v>0</v>
      </c>
      <c r="N433" s="473">
        <v>0</v>
      </c>
      <c r="O433" s="473">
        <v>0</v>
      </c>
      <c r="P433" s="473">
        <v>0</v>
      </c>
      <c r="Q433" s="473">
        <v>45000</v>
      </c>
      <c r="R433" s="472"/>
    </row>
    <row r="434" spans="1:18" ht="14.45" hidden="1" customHeight="1" outlineLevel="2" x14ac:dyDescent="0.25">
      <c r="A434" s="472">
        <v>424</v>
      </c>
      <c r="B434" s="472" t="s">
        <v>1634</v>
      </c>
      <c r="C434" s="472">
        <v>272</v>
      </c>
      <c r="D434" s="472" t="s">
        <v>1823</v>
      </c>
      <c r="E434" s="472">
        <v>272</v>
      </c>
      <c r="F434" s="472" t="s">
        <v>429</v>
      </c>
      <c r="G434" s="473">
        <v>15000</v>
      </c>
      <c r="H434" s="472"/>
      <c r="I434" s="473">
        <v>0</v>
      </c>
      <c r="J434" s="473">
        <v>0</v>
      </c>
      <c r="K434" s="473">
        <v>0</v>
      </c>
      <c r="L434" s="473">
        <v>0</v>
      </c>
      <c r="M434" s="473">
        <v>0</v>
      </c>
      <c r="N434" s="473">
        <v>0</v>
      </c>
      <c r="O434" s="473">
        <v>0</v>
      </c>
      <c r="P434" s="473">
        <v>0</v>
      </c>
      <c r="Q434" s="473">
        <v>15000</v>
      </c>
      <c r="R434" s="472"/>
    </row>
    <row r="435" spans="1:18" ht="14.45" hidden="1" customHeight="1" outlineLevel="2" x14ac:dyDescent="0.25">
      <c r="A435" s="472">
        <v>540</v>
      </c>
      <c r="B435" s="472" t="s">
        <v>1634</v>
      </c>
      <c r="C435" s="472">
        <v>272</v>
      </c>
      <c r="D435" s="472" t="s">
        <v>1827</v>
      </c>
      <c r="E435" s="472">
        <v>272</v>
      </c>
      <c r="F435" s="472" t="s">
        <v>429</v>
      </c>
      <c r="G435" s="473">
        <v>70000</v>
      </c>
      <c r="H435" s="473">
        <v>0</v>
      </c>
      <c r="I435" s="473">
        <v>0</v>
      </c>
      <c r="J435" s="473">
        <v>0</v>
      </c>
      <c r="K435" s="473">
        <v>0</v>
      </c>
      <c r="L435" s="473">
        <v>0</v>
      </c>
      <c r="M435" s="473">
        <v>0</v>
      </c>
      <c r="N435" s="473">
        <v>0</v>
      </c>
      <c r="O435" s="473">
        <v>0</v>
      </c>
      <c r="P435" s="473">
        <v>0</v>
      </c>
      <c r="Q435" s="473">
        <v>70000</v>
      </c>
      <c r="R435" s="472"/>
    </row>
    <row r="436" spans="1:18" ht="14.45" customHeight="1" outlineLevel="1" collapsed="1" x14ac:dyDescent="0.25">
      <c r="A436" s="472"/>
      <c r="B436" s="472"/>
      <c r="C436" s="490" t="s">
        <v>2025</v>
      </c>
      <c r="D436" s="472"/>
      <c r="E436" s="472"/>
      <c r="F436" s="472"/>
      <c r="G436" s="473">
        <f t="shared" ref="G436:R436" si="35">SUBTOTAL(9,G431:G435)</f>
        <v>190000</v>
      </c>
      <c r="H436" s="473">
        <f t="shared" si="35"/>
        <v>0</v>
      </c>
      <c r="I436" s="473">
        <f t="shared" si="35"/>
        <v>0</v>
      </c>
      <c r="J436" s="473">
        <f t="shared" si="35"/>
        <v>0</v>
      </c>
      <c r="K436" s="473">
        <f t="shared" si="35"/>
        <v>0</v>
      </c>
      <c r="L436" s="473">
        <f t="shared" si="35"/>
        <v>0</v>
      </c>
      <c r="M436" s="473">
        <f t="shared" si="35"/>
        <v>0</v>
      </c>
      <c r="N436" s="473">
        <f t="shared" si="35"/>
        <v>0</v>
      </c>
      <c r="O436" s="473">
        <f t="shared" si="35"/>
        <v>0</v>
      </c>
      <c r="P436" s="473">
        <f t="shared" si="35"/>
        <v>0</v>
      </c>
      <c r="Q436" s="473">
        <f t="shared" si="35"/>
        <v>190000</v>
      </c>
      <c r="R436" s="472">
        <f t="shared" si="35"/>
        <v>0</v>
      </c>
    </row>
    <row r="437" spans="1:18" ht="14.45" hidden="1" customHeight="1" outlineLevel="2" x14ac:dyDescent="0.25">
      <c r="A437" s="472">
        <v>355</v>
      </c>
      <c r="B437" s="472" t="s">
        <v>1634</v>
      </c>
      <c r="C437" s="472">
        <v>273</v>
      </c>
      <c r="D437" s="472" t="s">
        <v>1821</v>
      </c>
      <c r="E437" s="472">
        <v>273</v>
      </c>
      <c r="F437" s="472" t="s">
        <v>430</v>
      </c>
      <c r="G437" s="473">
        <v>100000</v>
      </c>
      <c r="H437" s="473">
        <v>0</v>
      </c>
      <c r="I437" s="473">
        <v>0</v>
      </c>
      <c r="J437" s="473">
        <v>0</v>
      </c>
      <c r="K437" s="473">
        <v>0</v>
      </c>
      <c r="L437" s="473">
        <v>0</v>
      </c>
      <c r="M437" s="473">
        <v>0</v>
      </c>
      <c r="N437" s="473">
        <v>0</v>
      </c>
      <c r="O437" s="473">
        <v>0</v>
      </c>
      <c r="P437" s="473">
        <v>0</v>
      </c>
      <c r="Q437" s="473">
        <v>100000</v>
      </c>
      <c r="R437" s="472"/>
    </row>
    <row r="438" spans="1:18" ht="14.45" hidden="1" customHeight="1" outlineLevel="2" x14ac:dyDescent="0.25">
      <c r="A438" s="489">
        <v>1246</v>
      </c>
      <c r="B438" s="472" t="s">
        <v>1634</v>
      </c>
      <c r="C438" s="472">
        <v>273</v>
      </c>
      <c r="D438" s="472" t="s">
        <v>1804</v>
      </c>
      <c r="E438" s="472">
        <v>273</v>
      </c>
      <c r="F438" s="472" t="s">
        <v>430</v>
      </c>
      <c r="G438" s="473">
        <v>1000</v>
      </c>
      <c r="H438" s="473"/>
      <c r="I438" s="473"/>
      <c r="J438" s="473"/>
      <c r="K438" s="473"/>
      <c r="L438" s="473"/>
      <c r="M438" s="473"/>
      <c r="N438" s="473"/>
      <c r="O438" s="473"/>
      <c r="P438" s="473"/>
      <c r="Q438" s="473">
        <v>1000</v>
      </c>
      <c r="R438" s="472"/>
    </row>
    <row r="439" spans="1:18" ht="14.45" customHeight="1" outlineLevel="1" collapsed="1" x14ac:dyDescent="0.25">
      <c r="A439" s="489"/>
      <c r="B439" s="472"/>
      <c r="C439" s="490" t="s">
        <v>2026</v>
      </c>
      <c r="D439" s="472"/>
      <c r="E439" s="472"/>
      <c r="F439" s="472"/>
      <c r="G439" s="473">
        <f t="shared" ref="G439:R439" si="36">SUBTOTAL(9,G437:G438)</f>
        <v>101000</v>
      </c>
      <c r="H439" s="473">
        <f t="shared" si="36"/>
        <v>0</v>
      </c>
      <c r="I439" s="473">
        <f t="shared" si="36"/>
        <v>0</v>
      </c>
      <c r="J439" s="473">
        <f t="shared" si="36"/>
        <v>0</v>
      </c>
      <c r="K439" s="473">
        <f t="shared" si="36"/>
        <v>0</v>
      </c>
      <c r="L439" s="473">
        <f t="shared" si="36"/>
        <v>0</v>
      </c>
      <c r="M439" s="473">
        <f t="shared" si="36"/>
        <v>0</v>
      </c>
      <c r="N439" s="473">
        <f t="shared" si="36"/>
        <v>0</v>
      </c>
      <c r="O439" s="473">
        <f t="shared" si="36"/>
        <v>0</v>
      </c>
      <c r="P439" s="473">
        <f t="shared" si="36"/>
        <v>0</v>
      </c>
      <c r="Q439" s="473">
        <f t="shared" si="36"/>
        <v>101000</v>
      </c>
      <c r="R439" s="472">
        <f t="shared" si="36"/>
        <v>0</v>
      </c>
    </row>
    <row r="440" spans="1:18" ht="14.45" hidden="1" customHeight="1" outlineLevel="2" x14ac:dyDescent="0.25">
      <c r="A440" s="472">
        <v>257</v>
      </c>
      <c r="B440" s="472" t="s">
        <v>1634</v>
      </c>
      <c r="C440" s="472">
        <v>274</v>
      </c>
      <c r="D440" s="472" t="s">
        <v>1819</v>
      </c>
      <c r="E440" s="472">
        <v>274</v>
      </c>
      <c r="F440" s="472" t="s">
        <v>431</v>
      </c>
      <c r="G440" s="473">
        <v>20000</v>
      </c>
      <c r="H440" s="472"/>
      <c r="I440" s="473">
        <v>0</v>
      </c>
      <c r="J440" s="473">
        <v>0</v>
      </c>
      <c r="K440" s="473">
        <v>0</v>
      </c>
      <c r="L440" s="473">
        <v>0</v>
      </c>
      <c r="M440" s="473">
        <v>0</v>
      </c>
      <c r="N440" s="473">
        <v>0</v>
      </c>
      <c r="O440" s="473">
        <v>0</v>
      </c>
      <c r="P440" s="473">
        <v>0</v>
      </c>
      <c r="Q440" s="473">
        <v>20000</v>
      </c>
      <c r="R440" s="472"/>
    </row>
    <row r="441" spans="1:18" ht="14.45" hidden="1" customHeight="1" outlineLevel="2" x14ac:dyDescent="0.25">
      <c r="A441" s="472">
        <v>726</v>
      </c>
      <c r="B441" s="472" t="s">
        <v>1634</v>
      </c>
      <c r="C441" s="472">
        <v>274</v>
      </c>
      <c r="D441" s="472" t="s">
        <v>1831</v>
      </c>
      <c r="E441" s="472">
        <v>274</v>
      </c>
      <c r="F441" s="472" t="s">
        <v>431</v>
      </c>
      <c r="G441" s="473">
        <v>1000</v>
      </c>
      <c r="H441" s="473"/>
      <c r="I441" s="473">
        <v>0</v>
      </c>
      <c r="J441" s="473">
        <v>0</v>
      </c>
      <c r="K441" s="473">
        <v>0</v>
      </c>
      <c r="L441" s="473">
        <v>0</v>
      </c>
      <c r="M441" s="473">
        <v>0</v>
      </c>
      <c r="N441" s="473">
        <v>0</v>
      </c>
      <c r="O441" s="473">
        <v>0</v>
      </c>
      <c r="P441" s="473">
        <v>0</v>
      </c>
      <c r="Q441" s="473">
        <v>1000</v>
      </c>
      <c r="R441" s="472"/>
    </row>
    <row r="442" spans="1:18" ht="14.45" customHeight="1" outlineLevel="1" collapsed="1" x14ac:dyDescent="0.25">
      <c r="A442" s="472"/>
      <c r="B442" s="472"/>
      <c r="C442" s="490" t="s">
        <v>2027</v>
      </c>
      <c r="D442" s="472"/>
      <c r="E442" s="472"/>
      <c r="F442" s="472"/>
      <c r="G442" s="473">
        <f t="shared" ref="G442:R442" si="37">SUBTOTAL(9,G440:G441)</f>
        <v>21000</v>
      </c>
      <c r="H442" s="473">
        <f t="shared" si="37"/>
        <v>0</v>
      </c>
      <c r="I442" s="473">
        <f t="shared" si="37"/>
        <v>0</v>
      </c>
      <c r="J442" s="473">
        <f t="shared" si="37"/>
        <v>0</v>
      </c>
      <c r="K442" s="473">
        <f t="shared" si="37"/>
        <v>0</v>
      </c>
      <c r="L442" s="473">
        <f t="shared" si="37"/>
        <v>0</v>
      </c>
      <c r="M442" s="473">
        <f t="shared" si="37"/>
        <v>0</v>
      </c>
      <c r="N442" s="473">
        <f t="shared" si="37"/>
        <v>0</v>
      </c>
      <c r="O442" s="473">
        <f t="shared" si="37"/>
        <v>0</v>
      </c>
      <c r="P442" s="473">
        <f t="shared" si="37"/>
        <v>0</v>
      </c>
      <c r="Q442" s="473">
        <f t="shared" si="37"/>
        <v>21000</v>
      </c>
      <c r="R442" s="472">
        <f t="shared" si="37"/>
        <v>0</v>
      </c>
    </row>
    <row r="443" spans="1:18" ht="14.45" hidden="1" customHeight="1" outlineLevel="2" x14ac:dyDescent="0.25">
      <c r="A443" s="472">
        <v>258</v>
      </c>
      <c r="B443" s="472" t="s">
        <v>1634</v>
      </c>
      <c r="C443" s="472">
        <v>275</v>
      </c>
      <c r="D443" s="472" t="s">
        <v>1819</v>
      </c>
      <c r="E443" s="472">
        <v>275</v>
      </c>
      <c r="F443" s="472" t="s">
        <v>432</v>
      </c>
      <c r="G443" s="473">
        <v>5000</v>
      </c>
      <c r="H443" s="472"/>
      <c r="I443" s="473">
        <v>0</v>
      </c>
      <c r="J443" s="473">
        <v>0</v>
      </c>
      <c r="K443" s="473">
        <v>0</v>
      </c>
      <c r="L443" s="473">
        <v>0</v>
      </c>
      <c r="M443" s="473">
        <v>0</v>
      </c>
      <c r="N443" s="473">
        <v>0</v>
      </c>
      <c r="O443" s="473">
        <v>0</v>
      </c>
      <c r="P443" s="473">
        <v>0</v>
      </c>
      <c r="Q443" s="473">
        <v>5000</v>
      </c>
      <c r="R443" s="472"/>
    </row>
    <row r="444" spans="1:18" ht="14.45" customHeight="1" outlineLevel="1" collapsed="1" x14ac:dyDescent="0.25">
      <c r="A444" s="472"/>
      <c r="B444" s="472"/>
      <c r="C444" s="490" t="s">
        <v>2028</v>
      </c>
      <c r="D444" s="472"/>
      <c r="E444" s="472"/>
      <c r="F444" s="472"/>
      <c r="G444" s="473">
        <f t="shared" ref="G444:R444" si="38">SUBTOTAL(9,G443:G443)</f>
        <v>5000</v>
      </c>
      <c r="H444" s="472">
        <f t="shared" si="38"/>
        <v>0</v>
      </c>
      <c r="I444" s="473">
        <f t="shared" si="38"/>
        <v>0</v>
      </c>
      <c r="J444" s="473">
        <f t="shared" si="38"/>
        <v>0</v>
      </c>
      <c r="K444" s="473">
        <f t="shared" si="38"/>
        <v>0</v>
      </c>
      <c r="L444" s="473">
        <f t="shared" si="38"/>
        <v>0</v>
      </c>
      <c r="M444" s="473">
        <f t="shared" si="38"/>
        <v>0</v>
      </c>
      <c r="N444" s="473">
        <f t="shared" si="38"/>
        <v>0</v>
      </c>
      <c r="O444" s="473">
        <f t="shared" si="38"/>
        <v>0</v>
      </c>
      <c r="P444" s="473">
        <f t="shared" si="38"/>
        <v>0</v>
      </c>
      <c r="Q444" s="473">
        <f t="shared" si="38"/>
        <v>5000</v>
      </c>
      <c r="R444" s="472">
        <f t="shared" si="38"/>
        <v>0</v>
      </c>
    </row>
    <row r="445" spans="1:18" ht="14.45" hidden="1" customHeight="1" outlineLevel="2" x14ac:dyDescent="0.25">
      <c r="A445" s="472">
        <v>11</v>
      </c>
      <c r="B445" s="472" t="s">
        <v>1634</v>
      </c>
      <c r="C445" s="472">
        <v>291</v>
      </c>
      <c r="D445" s="472" t="s">
        <v>1811</v>
      </c>
      <c r="E445" s="472">
        <v>291</v>
      </c>
      <c r="F445" s="472" t="s">
        <v>438</v>
      </c>
      <c r="G445" s="473">
        <v>12000</v>
      </c>
      <c r="H445" s="472"/>
      <c r="I445" s="473">
        <v>0</v>
      </c>
      <c r="J445" s="473">
        <v>0</v>
      </c>
      <c r="K445" s="473">
        <v>0</v>
      </c>
      <c r="L445" s="473">
        <v>0</v>
      </c>
      <c r="M445" s="473">
        <v>0</v>
      </c>
      <c r="N445" s="473">
        <v>0</v>
      </c>
      <c r="O445" s="473">
        <v>0</v>
      </c>
      <c r="P445" s="473">
        <v>0</v>
      </c>
      <c r="Q445" s="473">
        <v>12000</v>
      </c>
      <c r="R445" s="472"/>
    </row>
    <row r="446" spans="1:18" ht="14.45" hidden="1" customHeight="1" outlineLevel="2" x14ac:dyDescent="0.25">
      <c r="A446" s="472">
        <v>87</v>
      </c>
      <c r="B446" s="472" t="s">
        <v>1634</v>
      </c>
      <c r="C446" s="472">
        <v>291</v>
      </c>
      <c r="D446" s="472" t="s">
        <v>1814</v>
      </c>
      <c r="E446" s="472">
        <v>291</v>
      </c>
      <c r="F446" s="472" t="s">
        <v>438</v>
      </c>
      <c r="G446" s="473">
        <v>120000</v>
      </c>
      <c r="H446" s="472"/>
      <c r="I446" s="473">
        <v>0</v>
      </c>
      <c r="J446" s="473">
        <v>0</v>
      </c>
      <c r="K446" s="473">
        <v>0</v>
      </c>
      <c r="L446" s="473">
        <v>0</v>
      </c>
      <c r="M446" s="473">
        <v>0</v>
      </c>
      <c r="N446" s="473">
        <v>0</v>
      </c>
      <c r="O446" s="473">
        <v>0</v>
      </c>
      <c r="P446" s="473">
        <v>0</v>
      </c>
      <c r="Q446" s="473">
        <v>120000</v>
      </c>
      <c r="R446" s="472"/>
    </row>
    <row r="447" spans="1:18" ht="14.45" hidden="1" customHeight="1" outlineLevel="2" x14ac:dyDescent="0.25">
      <c r="A447" s="472">
        <v>426</v>
      </c>
      <c r="B447" s="472" t="s">
        <v>1634</v>
      </c>
      <c r="C447" s="472">
        <v>291</v>
      </c>
      <c r="D447" s="472" t="s">
        <v>1823</v>
      </c>
      <c r="E447" s="472">
        <v>291</v>
      </c>
      <c r="F447" s="472" t="s">
        <v>438</v>
      </c>
      <c r="G447" s="473">
        <v>15700</v>
      </c>
      <c r="H447" s="472"/>
      <c r="I447" s="473">
        <v>0</v>
      </c>
      <c r="J447" s="473">
        <v>0</v>
      </c>
      <c r="K447" s="473">
        <v>0</v>
      </c>
      <c r="L447" s="473">
        <v>0</v>
      </c>
      <c r="M447" s="473">
        <v>0</v>
      </c>
      <c r="N447" s="473">
        <v>0</v>
      </c>
      <c r="O447" s="473">
        <v>0</v>
      </c>
      <c r="P447" s="473">
        <v>0</v>
      </c>
      <c r="Q447" s="473">
        <v>15700</v>
      </c>
      <c r="R447" s="472"/>
    </row>
    <row r="448" spans="1:18" ht="14.45" hidden="1" customHeight="1" outlineLevel="2" x14ac:dyDescent="0.25">
      <c r="A448" s="472">
        <v>481</v>
      </c>
      <c r="B448" s="472" t="s">
        <v>1634</v>
      </c>
      <c r="C448" s="472">
        <v>291</v>
      </c>
      <c r="D448" s="472" t="s">
        <v>1825</v>
      </c>
      <c r="E448" s="472">
        <v>291</v>
      </c>
      <c r="F448" s="472" t="s">
        <v>438</v>
      </c>
      <c r="G448" s="473">
        <v>16000</v>
      </c>
      <c r="H448" s="472"/>
      <c r="I448" s="473">
        <v>0</v>
      </c>
      <c r="J448" s="473">
        <v>0</v>
      </c>
      <c r="K448" s="473">
        <v>0</v>
      </c>
      <c r="L448" s="473">
        <v>0</v>
      </c>
      <c r="M448" s="473">
        <v>0</v>
      </c>
      <c r="N448" s="473">
        <v>0</v>
      </c>
      <c r="O448" s="473">
        <v>0</v>
      </c>
      <c r="P448" s="473">
        <v>0</v>
      </c>
      <c r="Q448" s="473">
        <v>16000</v>
      </c>
      <c r="R448" s="472"/>
    </row>
    <row r="449" spans="1:18" ht="14.45" hidden="1" customHeight="1" outlineLevel="2" x14ac:dyDescent="0.25">
      <c r="A449" s="472">
        <v>1271</v>
      </c>
      <c r="B449" s="472" t="s">
        <v>1634</v>
      </c>
      <c r="C449" s="472">
        <v>291</v>
      </c>
      <c r="D449" s="472" t="s">
        <v>1929</v>
      </c>
      <c r="E449" s="472">
        <v>291</v>
      </c>
      <c r="F449" s="526" t="s">
        <v>438</v>
      </c>
      <c r="G449" s="473">
        <v>2500</v>
      </c>
      <c r="H449" s="473"/>
      <c r="I449" s="473"/>
      <c r="J449" s="473"/>
      <c r="K449" s="473"/>
      <c r="L449" s="473"/>
      <c r="M449" s="473"/>
      <c r="N449" s="473"/>
      <c r="O449" s="473"/>
      <c r="P449" s="473"/>
      <c r="Q449" s="473">
        <v>2500</v>
      </c>
      <c r="R449" s="472"/>
    </row>
    <row r="450" spans="1:18" ht="14.45" customHeight="1" outlineLevel="1" collapsed="1" x14ac:dyDescent="0.25">
      <c r="A450" s="472"/>
      <c r="B450" s="472"/>
      <c r="C450" s="490" t="s">
        <v>2029</v>
      </c>
      <c r="D450" s="472"/>
      <c r="E450" s="472"/>
      <c r="F450" s="526"/>
      <c r="G450" s="473">
        <f t="shared" ref="G450:R450" si="39">SUBTOTAL(9,G445:G449)</f>
        <v>166200</v>
      </c>
      <c r="H450" s="473">
        <f t="shared" si="39"/>
        <v>0</v>
      </c>
      <c r="I450" s="473">
        <f t="shared" si="39"/>
        <v>0</v>
      </c>
      <c r="J450" s="473">
        <f t="shared" si="39"/>
        <v>0</v>
      </c>
      <c r="K450" s="473">
        <f t="shared" si="39"/>
        <v>0</v>
      </c>
      <c r="L450" s="473">
        <f t="shared" si="39"/>
        <v>0</v>
      </c>
      <c r="M450" s="473">
        <f t="shared" si="39"/>
        <v>0</v>
      </c>
      <c r="N450" s="473">
        <f t="shared" si="39"/>
        <v>0</v>
      </c>
      <c r="O450" s="473">
        <f t="shared" si="39"/>
        <v>0</v>
      </c>
      <c r="P450" s="473">
        <f t="shared" si="39"/>
        <v>0</v>
      </c>
      <c r="Q450" s="473">
        <f t="shared" si="39"/>
        <v>166200</v>
      </c>
      <c r="R450" s="472">
        <f t="shared" si="39"/>
        <v>0</v>
      </c>
    </row>
    <row r="451" spans="1:18" ht="14.45" hidden="1" customHeight="1" outlineLevel="2" x14ac:dyDescent="0.25">
      <c r="A451" s="472">
        <v>88</v>
      </c>
      <c r="B451" s="472" t="s">
        <v>1634</v>
      </c>
      <c r="C451" s="472">
        <v>292</v>
      </c>
      <c r="D451" s="472" t="s">
        <v>1814</v>
      </c>
      <c r="E451" s="472">
        <v>292</v>
      </c>
      <c r="F451" s="472" t="s">
        <v>439</v>
      </c>
      <c r="G451" s="473">
        <v>0</v>
      </c>
      <c r="H451" s="472"/>
      <c r="I451" s="473">
        <v>0</v>
      </c>
      <c r="J451" s="473">
        <v>0</v>
      </c>
      <c r="K451" s="473">
        <v>0</v>
      </c>
      <c r="L451" s="473">
        <v>0</v>
      </c>
      <c r="M451" s="473">
        <v>0</v>
      </c>
      <c r="N451" s="473">
        <v>0</v>
      </c>
      <c r="O451" s="473">
        <v>0</v>
      </c>
      <c r="P451" s="473">
        <v>0</v>
      </c>
      <c r="Q451" s="473">
        <v>0</v>
      </c>
      <c r="R451" s="472"/>
    </row>
    <row r="452" spans="1:18" ht="14.45" hidden="1" customHeight="1" outlineLevel="2" x14ac:dyDescent="0.25">
      <c r="A452" s="472">
        <v>260</v>
      </c>
      <c r="B452" s="472" t="s">
        <v>1634</v>
      </c>
      <c r="C452" s="472">
        <v>292</v>
      </c>
      <c r="D452" s="472" t="s">
        <v>1819</v>
      </c>
      <c r="E452" s="472">
        <v>292</v>
      </c>
      <c r="F452" s="472" t="s">
        <v>439</v>
      </c>
      <c r="G452" s="473">
        <v>0</v>
      </c>
      <c r="H452" s="472"/>
      <c r="I452" s="473">
        <v>0</v>
      </c>
      <c r="J452" s="473">
        <v>0</v>
      </c>
      <c r="K452" s="473">
        <v>0</v>
      </c>
      <c r="L452" s="473">
        <v>0</v>
      </c>
      <c r="M452" s="473">
        <v>0</v>
      </c>
      <c r="N452" s="473">
        <v>0</v>
      </c>
      <c r="O452" s="473">
        <v>0</v>
      </c>
      <c r="P452" s="473">
        <v>0</v>
      </c>
      <c r="Q452" s="473">
        <v>0</v>
      </c>
      <c r="R452" s="472"/>
    </row>
    <row r="453" spans="1:18" ht="14.45" hidden="1" customHeight="1" outlineLevel="2" x14ac:dyDescent="0.25">
      <c r="A453" s="472">
        <v>847</v>
      </c>
      <c r="B453" s="472" t="s">
        <v>1634</v>
      </c>
      <c r="C453" s="472">
        <v>292</v>
      </c>
      <c r="D453" s="472" t="s">
        <v>1834</v>
      </c>
      <c r="E453" s="472">
        <v>292</v>
      </c>
      <c r="F453" s="472" t="s">
        <v>439</v>
      </c>
      <c r="G453" s="473">
        <v>0</v>
      </c>
      <c r="H453" s="473"/>
      <c r="I453" s="473"/>
      <c r="J453" s="473"/>
      <c r="K453" s="473"/>
      <c r="L453" s="473"/>
      <c r="M453" s="473"/>
      <c r="N453" s="473"/>
      <c r="O453" s="473"/>
      <c r="P453" s="473"/>
      <c r="Q453" s="473">
        <v>0</v>
      </c>
      <c r="R453" s="472"/>
    </row>
    <row r="454" spans="1:18" ht="14.45" hidden="1" customHeight="1" outlineLevel="2" x14ac:dyDescent="0.25">
      <c r="A454" s="489">
        <v>1247</v>
      </c>
      <c r="B454" s="472" t="s">
        <v>1634</v>
      </c>
      <c r="C454" s="472">
        <v>292</v>
      </c>
      <c r="D454" s="472" t="s">
        <v>1804</v>
      </c>
      <c r="E454" s="472">
        <v>292</v>
      </c>
      <c r="F454" s="472" t="s">
        <v>439</v>
      </c>
      <c r="G454" s="473">
        <v>0</v>
      </c>
      <c r="H454" s="473"/>
      <c r="I454" s="473"/>
      <c r="J454" s="473"/>
      <c r="K454" s="473"/>
      <c r="L454" s="473"/>
      <c r="M454" s="473"/>
      <c r="N454" s="473"/>
      <c r="O454" s="473"/>
      <c r="P454" s="473"/>
      <c r="Q454" s="473">
        <v>0</v>
      </c>
      <c r="R454" s="472"/>
    </row>
    <row r="455" spans="1:18" ht="14.45" customHeight="1" outlineLevel="1" collapsed="1" x14ac:dyDescent="0.25">
      <c r="A455" s="489"/>
      <c r="B455" s="472"/>
      <c r="C455" s="490" t="s">
        <v>2030</v>
      </c>
      <c r="D455" s="472"/>
      <c r="E455" s="472"/>
      <c r="F455" s="472"/>
      <c r="G455" s="473">
        <f t="shared" ref="G455:R455" si="40">SUBTOTAL(9,G451:G454)</f>
        <v>0</v>
      </c>
      <c r="H455" s="473">
        <f t="shared" si="40"/>
        <v>0</v>
      </c>
      <c r="I455" s="473">
        <f t="shared" si="40"/>
        <v>0</v>
      </c>
      <c r="J455" s="473">
        <f t="shared" si="40"/>
        <v>0</v>
      </c>
      <c r="K455" s="473">
        <f t="shared" si="40"/>
        <v>0</v>
      </c>
      <c r="L455" s="473">
        <f t="shared" si="40"/>
        <v>0</v>
      </c>
      <c r="M455" s="473">
        <f t="shared" si="40"/>
        <v>0</v>
      </c>
      <c r="N455" s="473">
        <f t="shared" si="40"/>
        <v>0</v>
      </c>
      <c r="O455" s="473">
        <f t="shared" si="40"/>
        <v>0</v>
      </c>
      <c r="P455" s="473">
        <f t="shared" si="40"/>
        <v>0</v>
      </c>
      <c r="Q455" s="473">
        <f t="shared" si="40"/>
        <v>0</v>
      </c>
      <c r="R455" s="472">
        <f t="shared" si="40"/>
        <v>0</v>
      </c>
    </row>
    <row r="456" spans="1:18" ht="14.45" hidden="1" customHeight="1" outlineLevel="2" x14ac:dyDescent="0.25">
      <c r="A456" s="472">
        <v>44</v>
      </c>
      <c r="B456" s="472" t="s">
        <v>1634</v>
      </c>
      <c r="C456" s="472">
        <v>293</v>
      </c>
      <c r="D456" s="472" t="s">
        <v>1813</v>
      </c>
      <c r="E456" s="472">
        <v>293</v>
      </c>
      <c r="F456" s="472" t="s">
        <v>440</v>
      </c>
      <c r="G456" s="473">
        <v>0</v>
      </c>
      <c r="H456" s="472"/>
      <c r="I456" s="473">
        <v>0</v>
      </c>
      <c r="J456" s="473">
        <v>0</v>
      </c>
      <c r="K456" s="473">
        <v>0</v>
      </c>
      <c r="L456" s="473">
        <v>0</v>
      </c>
      <c r="M456" s="473">
        <v>0</v>
      </c>
      <c r="N456" s="473">
        <v>0</v>
      </c>
      <c r="O456" s="473">
        <v>0</v>
      </c>
      <c r="P456" s="473">
        <v>0</v>
      </c>
      <c r="Q456" s="473">
        <v>0</v>
      </c>
      <c r="R456" s="472"/>
    </row>
    <row r="457" spans="1:18" ht="14.45" hidden="1" customHeight="1" outlineLevel="2" x14ac:dyDescent="0.25">
      <c r="A457" s="472">
        <v>89</v>
      </c>
      <c r="B457" s="472" t="s">
        <v>1634</v>
      </c>
      <c r="C457" s="472">
        <v>293</v>
      </c>
      <c r="D457" s="472" t="s">
        <v>1814</v>
      </c>
      <c r="E457" s="472">
        <v>293</v>
      </c>
      <c r="F457" s="472" t="s">
        <v>440</v>
      </c>
      <c r="G457" s="473">
        <v>0</v>
      </c>
      <c r="H457" s="472"/>
      <c r="I457" s="473">
        <v>0</v>
      </c>
      <c r="J457" s="473">
        <v>0</v>
      </c>
      <c r="K457" s="473">
        <v>0</v>
      </c>
      <c r="L457" s="473">
        <v>0</v>
      </c>
      <c r="M457" s="473">
        <v>0</v>
      </c>
      <c r="N457" s="473">
        <v>0</v>
      </c>
      <c r="O457" s="473">
        <v>0</v>
      </c>
      <c r="P457" s="473">
        <v>0</v>
      </c>
      <c r="Q457" s="473">
        <v>0</v>
      </c>
      <c r="R457" s="472"/>
    </row>
    <row r="458" spans="1:18" ht="14.45" hidden="1" customHeight="1" outlineLevel="2" x14ac:dyDescent="0.25">
      <c r="A458" s="472">
        <v>261</v>
      </c>
      <c r="B458" s="472" t="s">
        <v>1634</v>
      </c>
      <c r="C458" s="472">
        <v>293</v>
      </c>
      <c r="D458" s="472" t="s">
        <v>1819</v>
      </c>
      <c r="E458" s="472">
        <v>293</v>
      </c>
      <c r="F458" s="472" t="s">
        <v>440</v>
      </c>
      <c r="G458" s="473">
        <v>0</v>
      </c>
      <c r="H458" s="472"/>
      <c r="I458" s="473">
        <v>0</v>
      </c>
      <c r="J458" s="473">
        <v>0</v>
      </c>
      <c r="K458" s="473">
        <v>0</v>
      </c>
      <c r="L458" s="473">
        <v>0</v>
      </c>
      <c r="M458" s="473">
        <v>0</v>
      </c>
      <c r="N458" s="473">
        <v>0</v>
      </c>
      <c r="O458" s="473">
        <v>0</v>
      </c>
      <c r="P458" s="473">
        <v>0</v>
      </c>
      <c r="Q458" s="473">
        <v>0</v>
      </c>
      <c r="R458" s="472"/>
    </row>
    <row r="459" spans="1:18" ht="14.45" customHeight="1" outlineLevel="1" collapsed="1" x14ac:dyDescent="0.25">
      <c r="A459" s="472"/>
      <c r="B459" s="472"/>
      <c r="C459" s="490" t="s">
        <v>2031</v>
      </c>
      <c r="D459" s="472"/>
      <c r="E459" s="472"/>
      <c r="F459" s="472"/>
      <c r="G459" s="473">
        <f t="shared" ref="G459:R459" si="41">SUBTOTAL(9,G456:G458)</f>
        <v>0</v>
      </c>
      <c r="H459" s="472">
        <f t="shared" si="41"/>
        <v>0</v>
      </c>
      <c r="I459" s="473">
        <f t="shared" si="41"/>
        <v>0</v>
      </c>
      <c r="J459" s="473">
        <f t="shared" si="41"/>
        <v>0</v>
      </c>
      <c r="K459" s="473">
        <f t="shared" si="41"/>
        <v>0</v>
      </c>
      <c r="L459" s="473">
        <f t="shared" si="41"/>
        <v>0</v>
      </c>
      <c r="M459" s="473">
        <f t="shared" si="41"/>
        <v>0</v>
      </c>
      <c r="N459" s="473">
        <f t="shared" si="41"/>
        <v>0</v>
      </c>
      <c r="O459" s="473">
        <f t="shared" si="41"/>
        <v>0</v>
      </c>
      <c r="P459" s="473">
        <f t="shared" si="41"/>
        <v>0</v>
      </c>
      <c r="Q459" s="473">
        <f t="shared" si="41"/>
        <v>0</v>
      </c>
      <c r="R459" s="472">
        <f t="shared" si="41"/>
        <v>0</v>
      </c>
    </row>
    <row r="460" spans="1:18" ht="14.45" hidden="1" customHeight="1" outlineLevel="2" x14ac:dyDescent="0.25">
      <c r="A460" s="472">
        <v>45</v>
      </c>
      <c r="B460" s="472" t="s">
        <v>1634</v>
      </c>
      <c r="C460" s="472">
        <v>294</v>
      </c>
      <c r="D460" s="472" t="s">
        <v>1813</v>
      </c>
      <c r="E460" s="472">
        <v>294</v>
      </c>
      <c r="F460" s="472" t="s">
        <v>441</v>
      </c>
      <c r="G460" s="473">
        <v>12000</v>
      </c>
      <c r="H460" s="472"/>
      <c r="I460" s="473">
        <v>0</v>
      </c>
      <c r="J460" s="473">
        <v>0</v>
      </c>
      <c r="K460" s="473">
        <v>0</v>
      </c>
      <c r="L460" s="473">
        <v>0</v>
      </c>
      <c r="M460" s="473">
        <v>0</v>
      </c>
      <c r="N460" s="473">
        <v>0</v>
      </c>
      <c r="O460" s="473">
        <v>0</v>
      </c>
      <c r="P460" s="473">
        <v>0</v>
      </c>
      <c r="Q460" s="473">
        <v>12000</v>
      </c>
      <c r="R460" s="472"/>
    </row>
    <row r="461" spans="1:18" ht="14.45" hidden="1" customHeight="1" outlineLevel="2" x14ac:dyDescent="0.25">
      <c r="A461" s="472">
        <v>90</v>
      </c>
      <c r="B461" s="472" t="s">
        <v>1634</v>
      </c>
      <c r="C461" s="472">
        <v>294</v>
      </c>
      <c r="D461" s="472" t="s">
        <v>1814</v>
      </c>
      <c r="E461" s="472">
        <v>294</v>
      </c>
      <c r="F461" s="472" t="s">
        <v>441</v>
      </c>
      <c r="G461" s="473">
        <v>0</v>
      </c>
      <c r="H461" s="472"/>
      <c r="I461" s="473">
        <v>0</v>
      </c>
      <c r="J461" s="473">
        <v>0</v>
      </c>
      <c r="K461" s="473">
        <v>0</v>
      </c>
      <c r="L461" s="473">
        <v>0</v>
      </c>
      <c r="M461" s="473">
        <v>0</v>
      </c>
      <c r="N461" s="473">
        <v>0</v>
      </c>
      <c r="O461" s="473">
        <v>0</v>
      </c>
      <c r="P461" s="473">
        <v>0</v>
      </c>
      <c r="Q461" s="473">
        <v>0</v>
      </c>
      <c r="R461" s="472"/>
    </row>
    <row r="462" spans="1:18" ht="14.45" hidden="1" customHeight="1" outlineLevel="2" x14ac:dyDescent="0.25">
      <c r="A462" s="472">
        <v>314</v>
      </c>
      <c r="B462" s="472" t="s">
        <v>1634</v>
      </c>
      <c r="C462" s="472">
        <v>294</v>
      </c>
      <c r="D462" s="472" t="s">
        <v>1820</v>
      </c>
      <c r="E462" s="472">
        <v>294</v>
      </c>
      <c r="F462" s="472" t="s">
        <v>441</v>
      </c>
      <c r="G462" s="473">
        <v>2000</v>
      </c>
      <c r="H462" s="472"/>
      <c r="I462" s="473">
        <v>0</v>
      </c>
      <c r="J462" s="473">
        <v>0</v>
      </c>
      <c r="K462" s="473">
        <v>0</v>
      </c>
      <c r="L462" s="473">
        <v>0</v>
      </c>
      <c r="M462" s="473">
        <v>0</v>
      </c>
      <c r="N462" s="473">
        <v>0</v>
      </c>
      <c r="O462" s="473">
        <v>0</v>
      </c>
      <c r="P462" s="473">
        <v>0</v>
      </c>
      <c r="Q462" s="473">
        <v>2000</v>
      </c>
      <c r="R462" s="472"/>
    </row>
    <row r="463" spans="1:18" ht="14.45" hidden="1" customHeight="1" outlineLevel="2" x14ac:dyDescent="0.25">
      <c r="A463" s="472">
        <v>357</v>
      </c>
      <c r="B463" s="472" t="s">
        <v>1634</v>
      </c>
      <c r="C463" s="472">
        <v>294</v>
      </c>
      <c r="D463" s="472" t="s">
        <v>1821</v>
      </c>
      <c r="E463" s="472">
        <v>294</v>
      </c>
      <c r="F463" s="472" t="s">
        <v>441</v>
      </c>
      <c r="G463" s="473">
        <v>1000</v>
      </c>
      <c r="H463" s="473">
        <v>0</v>
      </c>
      <c r="I463" s="473">
        <v>0</v>
      </c>
      <c r="J463" s="473">
        <v>0</v>
      </c>
      <c r="K463" s="473">
        <v>0</v>
      </c>
      <c r="L463" s="473">
        <v>0</v>
      </c>
      <c r="M463" s="473">
        <v>0</v>
      </c>
      <c r="N463" s="473">
        <v>0</v>
      </c>
      <c r="O463" s="473">
        <v>0</v>
      </c>
      <c r="P463" s="473">
        <v>0</v>
      </c>
      <c r="Q463" s="473">
        <v>1000</v>
      </c>
      <c r="R463" s="472"/>
    </row>
    <row r="464" spans="1:18" ht="14.45" hidden="1" customHeight="1" outlineLevel="2" x14ac:dyDescent="0.25">
      <c r="A464" s="472">
        <v>513</v>
      </c>
      <c r="B464" s="472" t="s">
        <v>1634</v>
      </c>
      <c r="C464" s="472">
        <v>294</v>
      </c>
      <c r="D464" s="472" t="s">
        <v>1826</v>
      </c>
      <c r="E464" s="472">
        <v>294</v>
      </c>
      <c r="F464" s="472" t="s">
        <v>441</v>
      </c>
      <c r="G464" s="473">
        <v>2000</v>
      </c>
      <c r="H464" s="472"/>
      <c r="I464" s="473">
        <v>0</v>
      </c>
      <c r="J464" s="473">
        <v>0</v>
      </c>
      <c r="K464" s="473">
        <v>0</v>
      </c>
      <c r="L464" s="473">
        <v>0</v>
      </c>
      <c r="M464" s="473">
        <v>0</v>
      </c>
      <c r="N464" s="473">
        <v>0</v>
      </c>
      <c r="O464" s="473">
        <v>0</v>
      </c>
      <c r="P464" s="473">
        <v>0</v>
      </c>
      <c r="Q464" s="473">
        <v>2000</v>
      </c>
      <c r="R464" s="472"/>
    </row>
    <row r="465" spans="1:18" ht="14.45" hidden="1" customHeight="1" outlineLevel="2" x14ac:dyDescent="0.25">
      <c r="A465" s="472">
        <v>692</v>
      </c>
      <c r="B465" s="472" t="s">
        <v>1634</v>
      </c>
      <c r="C465" s="472">
        <v>294</v>
      </c>
      <c r="D465" s="472" t="s">
        <v>1830</v>
      </c>
      <c r="E465" s="472">
        <v>294</v>
      </c>
      <c r="F465" s="472" t="s">
        <v>441</v>
      </c>
      <c r="G465" s="473">
        <v>3000</v>
      </c>
      <c r="H465" s="473"/>
      <c r="I465" s="473">
        <v>0</v>
      </c>
      <c r="J465" s="473">
        <v>0</v>
      </c>
      <c r="K465" s="473">
        <v>0</v>
      </c>
      <c r="L465" s="473">
        <v>0</v>
      </c>
      <c r="M465" s="473">
        <v>0</v>
      </c>
      <c r="N465" s="473">
        <v>0</v>
      </c>
      <c r="O465" s="473">
        <v>0</v>
      </c>
      <c r="P465" s="473">
        <v>0</v>
      </c>
      <c r="Q465" s="473">
        <v>3000</v>
      </c>
      <c r="R465" s="472"/>
    </row>
    <row r="466" spans="1:18" ht="14.45" hidden="1" customHeight="1" outlineLevel="2" x14ac:dyDescent="0.25">
      <c r="A466" s="472">
        <v>849</v>
      </c>
      <c r="B466" s="472" t="s">
        <v>1634</v>
      </c>
      <c r="C466" s="472">
        <v>294</v>
      </c>
      <c r="D466" s="472" t="s">
        <v>1834</v>
      </c>
      <c r="E466" s="472">
        <v>294</v>
      </c>
      <c r="F466" s="472" t="s">
        <v>441</v>
      </c>
      <c r="G466" s="473">
        <v>2000</v>
      </c>
      <c r="H466" s="473"/>
      <c r="I466" s="473"/>
      <c r="J466" s="473"/>
      <c r="K466" s="473"/>
      <c r="L466" s="473"/>
      <c r="M466" s="473"/>
      <c r="N466" s="473"/>
      <c r="O466" s="473"/>
      <c r="P466" s="473"/>
      <c r="Q466" s="473">
        <v>2000</v>
      </c>
      <c r="R466" s="472"/>
    </row>
    <row r="467" spans="1:18" ht="14.45" hidden="1" customHeight="1" outlineLevel="2" x14ac:dyDescent="0.25">
      <c r="A467" s="489">
        <v>1217</v>
      </c>
      <c r="B467" s="472" t="s">
        <v>1634</v>
      </c>
      <c r="C467" s="472">
        <v>294</v>
      </c>
      <c r="D467" s="472" t="s">
        <v>1912</v>
      </c>
      <c r="E467" s="472">
        <v>294</v>
      </c>
      <c r="F467" s="472" t="s">
        <v>441</v>
      </c>
      <c r="G467" s="473">
        <v>30000</v>
      </c>
      <c r="H467" s="473"/>
      <c r="I467" s="473"/>
      <c r="J467" s="473"/>
      <c r="K467" s="473"/>
      <c r="L467" s="473"/>
      <c r="M467" s="473"/>
      <c r="N467" s="473"/>
      <c r="O467" s="473"/>
      <c r="P467" s="473"/>
      <c r="Q467" s="473">
        <v>30000</v>
      </c>
      <c r="R467" s="472"/>
    </row>
    <row r="468" spans="1:18" ht="14.45" customHeight="1" outlineLevel="1" collapsed="1" x14ac:dyDescent="0.25">
      <c r="A468" s="489"/>
      <c r="B468" s="472"/>
      <c r="C468" s="490" t="s">
        <v>2032</v>
      </c>
      <c r="D468" s="472"/>
      <c r="E468" s="472"/>
      <c r="F468" s="472"/>
      <c r="G468" s="473">
        <f t="shared" ref="G468:R468" si="42">SUBTOTAL(9,G460:G467)</f>
        <v>52000</v>
      </c>
      <c r="H468" s="473">
        <f t="shared" si="42"/>
        <v>0</v>
      </c>
      <c r="I468" s="473">
        <f t="shared" si="42"/>
        <v>0</v>
      </c>
      <c r="J468" s="473">
        <f t="shared" si="42"/>
        <v>0</v>
      </c>
      <c r="K468" s="473">
        <f t="shared" si="42"/>
        <v>0</v>
      </c>
      <c r="L468" s="473">
        <f t="shared" si="42"/>
        <v>0</v>
      </c>
      <c r="M468" s="473">
        <f t="shared" si="42"/>
        <v>0</v>
      </c>
      <c r="N468" s="473">
        <f t="shared" si="42"/>
        <v>0</v>
      </c>
      <c r="O468" s="473">
        <f t="shared" si="42"/>
        <v>0</v>
      </c>
      <c r="P468" s="473">
        <f t="shared" si="42"/>
        <v>0</v>
      </c>
      <c r="Q468" s="473">
        <f t="shared" si="42"/>
        <v>52000</v>
      </c>
      <c r="R468" s="472">
        <f t="shared" si="42"/>
        <v>0</v>
      </c>
    </row>
    <row r="469" spans="1:18" ht="14.45" hidden="1" customHeight="1" outlineLevel="2" x14ac:dyDescent="0.25">
      <c r="A469" s="472">
        <v>12</v>
      </c>
      <c r="B469" s="472" t="s">
        <v>1634</v>
      </c>
      <c r="C469" s="472">
        <v>296</v>
      </c>
      <c r="D469" s="472" t="s">
        <v>1811</v>
      </c>
      <c r="E469" s="472">
        <v>296</v>
      </c>
      <c r="F469" s="472" t="s">
        <v>443</v>
      </c>
      <c r="G469" s="473">
        <v>24000</v>
      </c>
      <c r="H469" s="472"/>
      <c r="I469" s="473">
        <v>0</v>
      </c>
      <c r="J469" s="473">
        <v>0</v>
      </c>
      <c r="K469" s="473">
        <v>0</v>
      </c>
      <c r="L469" s="473">
        <v>0</v>
      </c>
      <c r="M469" s="473">
        <v>0</v>
      </c>
      <c r="N469" s="473">
        <v>0</v>
      </c>
      <c r="O469" s="473">
        <v>0</v>
      </c>
      <c r="P469" s="473">
        <v>0</v>
      </c>
      <c r="Q469" s="473">
        <v>24000</v>
      </c>
      <c r="R469" s="472"/>
    </row>
    <row r="470" spans="1:18" ht="14.45" hidden="1" customHeight="1" outlineLevel="2" x14ac:dyDescent="0.25">
      <c r="A470" s="472">
        <v>91</v>
      </c>
      <c r="B470" s="472" t="s">
        <v>1634</v>
      </c>
      <c r="C470" s="472">
        <v>296</v>
      </c>
      <c r="D470" s="472" t="s">
        <v>1814</v>
      </c>
      <c r="E470" s="472">
        <v>296</v>
      </c>
      <c r="F470" s="472" t="s">
        <v>443</v>
      </c>
      <c r="G470" s="473">
        <v>300000</v>
      </c>
      <c r="H470" s="472"/>
      <c r="I470" s="473">
        <v>0</v>
      </c>
      <c r="J470" s="473">
        <v>0</v>
      </c>
      <c r="K470" s="473">
        <v>0</v>
      </c>
      <c r="L470" s="473">
        <v>0</v>
      </c>
      <c r="M470" s="473">
        <v>0</v>
      </c>
      <c r="N470" s="473">
        <v>0</v>
      </c>
      <c r="O470" s="473">
        <v>0</v>
      </c>
      <c r="P470" s="473">
        <v>0</v>
      </c>
      <c r="Q470" s="473">
        <v>300000</v>
      </c>
      <c r="R470" s="472"/>
    </row>
    <row r="471" spans="1:18" ht="14.45" hidden="1" customHeight="1" outlineLevel="2" x14ac:dyDescent="0.25">
      <c r="A471" s="472">
        <v>228</v>
      </c>
      <c r="B471" s="472" t="s">
        <v>1634</v>
      </c>
      <c r="C471" s="472">
        <v>296</v>
      </c>
      <c r="D471" s="472" t="s">
        <v>1818</v>
      </c>
      <c r="E471" s="472">
        <v>296</v>
      </c>
      <c r="F471" s="472" t="s">
        <v>443</v>
      </c>
      <c r="G471" s="473">
        <v>300000</v>
      </c>
      <c r="H471" s="472"/>
      <c r="I471" s="473">
        <v>0</v>
      </c>
      <c r="J471" s="473">
        <v>0</v>
      </c>
      <c r="K471" s="473">
        <v>0</v>
      </c>
      <c r="L471" s="473">
        <v>0</v>
      </c>
      <c r="M471" s="473">
        <v>0</v>
      </c>
      <c r="N471" s="473">
        <v>0</v>
      </c>
      <c r="O471" s="473">
        <v>0</v>
      </c>
      <c r="P471" s="473">
        <v>0</v>
      </c>
      <c r="Q471" s="473">
        <v>300000</v>
      </c>
      <c r="R471" s="472"/>
    </row>
    <row r="472" spans="1:18" ht="14.45" hidden="1" customHeight="1" outlineLevel="2" x14ac:dyDescent="0.25">
      <c r="A472" s="472">
        <v>262</v>
      </c>
      <c r="B472" s="472" t="s">
        <v>1634</v>
      </c>
      <c r="C472" s="472">
        <v>296</v>
      </c>
      <c r="D472" s="472" t="s">
        <v>1819</v>
      </c>
      <c r="E472" s="472">
        <v>296</v>
      </c>
      <c r="F472" s="472" t="s">
        <v>443</v>
      </c>
      <c r="G472" s="473">
        <v>12000</v>
      </c>
      <c r="H472" s="472"/>
      <c r="I472" s="473">
        <v>0</v>
      </c>
      <c r="J472" s="473">
        <v>0</v>
      </c>
      <c r="K472" s="473">
        <v>0</v>
      </c>
      <c r="L472" s="473">
        <v>0</v>
      </c>
      <c r="M472" s="473">
        <v>0</v>
      </c>
      <c r="N472" s="473">
        <v>0</v>
      </c>
      <c r="O472" s="473">
        <v>0</v>
      </c>
      <c r="P472" s="473">
        <v>0</v>
      </c>
      <c r="Q472" s="473">
        <v>12000</v>
      </c>
      <c r="R472" s="472"/>
    </row>
    <row r="473" spans="1:18" ht="14.45" hidden="1" customHeight="1" outlineLevel="2" x14ac:dyDescent="0.25">
      <c r="A473" s="472">
        <v>398</v>
      </c>
      <c r="B473" s="472" t="s">
        <v>1634</v>
      </c>
      <c r="C473" s="472">
        <v>296</v>
      </c>
      <c r="D473" s="472" t="s">
        <v>1822</v>
      </c>
      <c r="E473" s="472">
        <v>296</v>
      </c>
      <c r="F473" s="472" t="s">
        <v>443</v>
      </c>
      <c r="G473" s="473">
        <v>6000</v>
      </c>
      <c r="H473" s="472"/>
      <c r="I473" s="473">
        <v>0</v>
      </c>
      <c r="J473" s="473">
        <v>0</v>
      </c>
      <c r="K473" s="473">
        <v>0</v>
      </c>
      <c r="L473" s="473">
        <v>0</v>
      </c>
      <c r="M473" s="473">
        <v>0</v>
      </c>
      <c r="N473" s="473">
        <v>0</v>
      </c>
      <c r="O473" s="473">
        <v>0</v>
      </c>
      <c r="P473" s="473">
        <v>0</v>
      </c>
      <c r="Q473" s="473">
        <v>6000</v>
      </c>
      <c r="R473" s="472"/>
    </row>
    <row r="474" spans="1:18" ht="14.45" hidden="1" customHeight="1" outlineLevel="2" x14ac:dyDescent="0.25">
      <c r="A474" s="472">
        <v>427</v>
      </c>
      <c r="B474" s="472" t="s">
        <v>1634</v>
      </c>
      <c r="C474" s="472">
        <v>296</v>
      </c>
      <c r="D474" s="472" t="s">
        <v>1823</v>
      </c>
      <c r="E474" s="472">
        <v>296</v>
      </c>
      <c r="F474" s="472" t="s">
        <v>443</v>
      </c>
      <c r="G474" s="473">
        <v>50000</v>
      </c>
      <c r="H474" s="472"/>
      <c r="I474" s="473">
        <v>0</v>
      </c>
      <c r="J474" s="473">
        <v>0</v>
      </c>
      <c r="K474" s="473">
        <v>0</v>
      </c>
      <c r="L474" s="473">
        <v>0</v>
      </c>
      <c r="M474" s="473">
        <v>0</v>
      </c>
      <c r="N474" s="473">
        <v>0</v>
      </c>
      <c r="O474" s="473">
        <v>0</v>
      </c>
      <c r="P474" s="473">
        <v>0</v>
      </c>
      <c r="Q474" s="473">
        <v>50000</v>
      </c>
      <c r="R474" s="472"/>
    </row>
    <row r="475" spans="1:18" ht="14.45" hidden="1" customHeight="1" outlineLevel="2" x14ac:dyDescent="0.25">
      <c r="A475" s="472">
        <v>482</v>
      </c>
      <c r="B475" s="472" t="s">
        <v>1634</v>
      </c>
      <c r="C475" s="472">
        <v>296</v>
      </c>
      <c r="D475" s="472" t="s">
        <v>1825</v>
      </c>
      <c r="E475" s="472">
        <v>296</v>
      </c>
      <c r="F475" s="472" t="s">
        <v>443</v>
      </c>
      <c r="G475" s="473">
        <v>5000</v>
      </c>
      <c r="H475" s="472"/>
      <c r="I475" s="473">
        <v>0</v>
      </c>
      <c r="J475" s="473">
        <v>0</v>
      </c>
      <c r="K475" s="473">
        <v>0</v>
      </c>
      <c r="L475" s="473">
        <v>0</v>
      </c>
      <c r="M475" s="473">
        <v>0</v>
      </c>
      <c r="N475" s="473">
        <v>0</v>
      </c>
      <c r="O475" s="473">
        <v>0</v>
      </c>
      <c r="P475" s="473">
        <v>0</v>
      </c>
      <c r="Q475" s="473">
        <v>5000</v>
      </c>
      <c r="R475" s="472"/>
    </row>
    <row r="476" spans="1:18" ht="14.45" hidden="1" customHeight="1" outlineLevel="2" x14ac:dyDescent="0.25">
      <c r="A476" s="472">
        <v>579</v>
      </c>
      <c r="B476" s="472" t="s">
        <v>1634</v>
      </c>
      <c r="C476" s="472">
        <v>296</v>
      </c>
      <c r="D476" s="472" t="s">
        <v>1828</v>
      </c>
      <c r="E476" s="472">
        <v>296</v>
      </c>
      <c r="F476" s="472" t="s">
        <v>443</v>
      </c>
      <c r="G476" s="473">
        <v>20000</v>
      </c>
      <c r="H476" s="472"/>
      <c r="I476" s="473">
        <v>0</v>
      </c>
      <c r="J476" s="473">
        <v>0</v>
      </c>
      <c r="K476" s="473">
        <v>0</v>
      </c>
      <c r="L476" s="473">
        <v>0</v>
      </c>
      <c r="M476" s="473">
        <v>0</v>
      </c>
      <c r="N476" s="473">
        <v>0</v>
      </c>
      <c r="O476" s="473">
        <v>0</v>
      </c>
      <c r="P476" s="473">
        <v>0</v>
      </c>
      <c r="Q476" s="473">
        <v>20000</v>
      </c>
      <c r="R476" s="472"/>
    </row>
    <row r="477" spans="1:18" ht="14.45" hidden="1" customHeight="1" outlineLevel="2" x14ac:dyDescent="0.25">
      <c r="A477" s="472">
        <v>620</v>
      </c>
      <c r="B477" s="472" t="s">
        <v>1634</v>
      </c>
      <c r="C477" s="472">
        <v>296</v>
      </c>
      <c r="D477" s="472" t="s">
        <v>1829</v>
      </c>
      <c r="E477" s="472">
        <v>296</v>
      </c>
      <c r="F477" s="472" t="s">
        <v>445</v>
      </c>
      <c r="G477" s="473">
        <v>35000</v>
      </c>
      <c r="H477" s="472"/>
      <c r="I477" s="473">
        <v>0</v>
      </c>
      <c r="J477" s="473">
        <v>0</v>
      </c>
      <c r="K477" s="473">
        <v>0</v>
      </c>
      <c r="L477" s="473">
        <v>0</v>
      </c>
      <c r="M477" s="473">
        <v>0</v>
      </c>
      <c r="N477" s="473">
        <v>0</v>
      </c>
      <c r="O477" s="473">
        <v>0</v>
      </c>
      <c r="P477" s="473">
        <v>0</v>
      </c>
      <c r="Q477" s="473">
        <v>35000</v>
      </c>
      <c r="R477" s="472"/>
    </row>
    <row r="478" spans="1:18" ht="14.45" hidden="1" customHeight="1" outlineLevel="2" x14ac:dyDescent="0.25">
      <c r="A478" s="472">
        <v>728</v>
      </c>
      <c r="B478" s="472" t="s">
        <v>1634</v>
      </c>
      <c r="C478" s="472">
        <v>296</v>
      </c>
      <c r="D478" s="472" t="s">
        <v>1831</v>
      </c>
      <c r="E478" s="472">
        <v>296</v>
      </c>
      <c r="F478" s="472" t="s">
        <v>443</v>
      </c>
      <c r="G478" s="473">
        <v>0</v>
      </c>
      <c r="H478" s="473"/>
      <c r="I478" s="473">
        <v>0</v>
      </c>
      <c r="J478" s="473">
        <v>0</v>
      </c>
      <c r="K478" s="473">
        <v>0</v>
      </c>
      <c r="L478" s="473">
        <v>0</v>
      </c>
      <c r="M478" s="473">
        <v>0</v>
      </c>
      <c r="N478" s="473">
        <v>0</v>
      </c>
      <c r="O478" s="473">
        <v>0</v>
      </c>
      <c r="P478" s="473">
        <v>0</v>
      </c>
      <c r="Q478" s="473">
        <v>0</v>
      </c>
      <c r="R478" s="472"/>
    </row>
    <row r="479" spans="1:18" ht="14.45" hidden="1" customHeight="1" outlineLevel="2" x14ac:dyDescent="0.25">
      <c r="A479" s="489">
        <v>1218</v>
      </c>
      <c r="B479" s="472" t="s">
        <v>1634</v>
      </c>
      <c r="C479" s="472">
        <v>296</v>
      </c>
      <c r="D479" s="472" t="s">
        <v>1912</v>
      </c>
      <c r="E479" s="472">
        <v>296</v>
      </c>
      <c r="F479" s="472" t="s">
        <v>443</v>
      </c>
      <c r="G479" s="473">
        <v>240000</v>
      </c>
      <c r="H479" s="473"/>
      <c r="I479" s="473"/>
      <c r="J479" s="473"/>
      <c r="K479" s="473"/>
      <c r="L479" s="473"/>
      <c r="M479" s="473"/>
      <c r="N479" s="473"/>
      <c r="O479" s="473"/>
      <c r="P479" s="473"/>
      <c r="Q479" s="473">
        <v>240000</v>
      </c>
      <c r="R479" s="472"/>
    </row>
    <row r="480" spans="1:18" ht="14.45" customHeight="1" outlineLevel="1" collapsed="1" x14ac:dyDescent="0.25">
      <c r="A480" s="489"/>
      <c r="B480" s="472"/>
      <c r="C480" s="490" t="s">
        <v>2033</v>
      </c>
      <c r="D480" s="472"/>
      <c r="E480" s="472"/>
      <c r="F480" s="472"/>
      <c r="G480" s="473">
        <f t="shared" ref="G480:R480" si="43">SUBTOTAL(9,G469:G479)</f>
        <v>992000</v>
      </c>
      <c r="H480" s="473">
        <f t="shared" si="43"/>
        <v>0</v>
      </c>
      <c r="I480" s="473">
        <f t="shared" si="43"/>
        <v>0</v>
      </c>
      <c r="J480" s="473">
        <f t="shared" si="43"/>
        <v>0</v>
      </c>
      <c r="K480" s="473">
        <f t="shared" si="43"/>
        <v>0</v>
      </c>
      <c r="L480" s="473">
        <f t="shared" si="43"/>
        <v>0</v>
      </c>
      <c r="M480" s="473">
        <f t="shared" si="43"/>
        <v>0</v>
      </c>
      <c r="N480" s="473">
        <f t="shared" si="43"/>
        <v>0</v>
      </c>
      <c r="O480" s="473">
        <f t="shared" si="43"/>
        <v>0</v>
      </c>
      <c r="P480" s="473">
        <f t="shared" si="43"/>
        <v>0</v>
      </c>
      <c r="Q480" s="473">
        <f t="shared" si="43"/>
        <v>992000</v>
      </c>
      <c r="R480" s="472">
        <f t="shared" si="43"/>
        <v>0</v>
      </c>
    </row>
    <row r="481" spans="1:18" ht="14.45" hidden="1" customHeight="1" outlineLevel="2" x14ac:dyDescent="0.25">
      <c r="A481" s="472">
        <v>92</v>
      </c>
      <c r="B481" s="472" t="s">
        <v>1634</v>
      </c>
      <c r="C481" s="472">
        <v>298</v>
      </c>
      <c r="D481" s="472" t="s">
        <v>1814</v>
      </c>
      <c r="E481" s="472">
        <v>298</v>
      </c>
      <c r="F481" s="472" t="s">
        <v>445</v>
      </c>
      <c r="G481" s="473">
        <v>500000</v>
      </c>
      <c r="H481" s="472"/>
      <c r="I481" s="473">
        <v>0</v>
      </c>
      <c r="J481" s="473">
        <v>0</v>
      </c>
      <c r="K481" s="473">
        <v>0</v>
      </c>
      <c r="L481" s="473">
        <v>0</v>
      </c>
      <c r="M481" s="473">
        <v>0</v>
      </c>
      <c r="N481" s="473">
        <v>0</v>
      </c>
      <c r="O481" s="473">
        <v>0</v>
      </c>
      <c r="P481" s="473">
        <v>0</v>
      </c>
      <c r="Q481" s="473">
        <v>500000</v>
      </c>
      <c r="R481" s="472"/>
    </row>
    <row r="482" spans="1:18" ht="14.45" hidden="1" customHeight="1" outlineLevel="2" x14ac:dyDescent="0.25">
      <c r="A482" s="472">
        <v>428</v>
      </c>
      <c r="B482" s="472" t="s">
        <v>1634</v>
      </c>
      <c r="C482" s="472">
        <v>298</v>
      </c>
      <c r="D482" s="472" t="s">
        <v>1823</v>
      </c>
      <c r="E482" s="472">
        <v>298</v>
      </c>
      <c r="F482" s="472" t="s">
        <v>445</v>
      </c>
      <c r="G482" s="473">
        <v>23800</v>
      </c>
      <c r="H482" s="472"/>
      <c r="I482" s="473">
        <v>0</v>
      </c>
      <c r="J482" s="473">
        <v>0</v>
      </c>
      <c r="K482" s="473">
        <v>0</v>
      </c>
      <c r="L482" s="473">
        <v>0</v>
      </c>
      <c r="M482" s="473">
        <v>0</v>
      </c>
      <c r="N482" s="473">
        <v>0</v>
      </c>
      <c r="O482" s="473">
        <v>0</v>
      </c>
      <c r="P482" s="473">
        <v>0</v>
      </c>
      <c r="Q482" s="473">
        <v>23800</v>
      </c>
      <c r="R482" s="472"/>
    </row>
    <row r="483" spans="1:18" ht="14.45" hidden="1" customHeight="1" outlineLevel="2" x14ac:dyDescent="0.25">
      <c r="A483" s="489">
        <v>1241</v>
      </c>
      <c r="B483" s="472" t="s">
        <v>1634</v>
      </c>
      <c r="C483" s="472">
        <v>298</v>
      </c>
      <c r="D483" s="472" t="s">
        <v>1800</v>
      </c>
      <c r="E483" s="472">
        <v>298</v>
      </c>
      <c r="F483" s="472" t="s">
        <v>445</v>
      </c>
      <c r="G483" s="473">
        <v>0</v>
      </c>
      <c r="H483" s="473"/>
      <c r="I483" s="473"/>
      <c r="J483" s="473"/>
      <c r="K483" s="473"/>
      <c r="L483" s="473"/>
      <c r="M483" s="473"/>
      <c r="N483" s="473"/>
      <c r="O483" s="473"/>
      <c r="P483" s="473"/>
      <c r="Q483" s="473">
        <v>0</v>
      </c>
      <c r="R483" s="472"/>
    </row>
    <row r="484" spans="1:18" ht="14.45" customHeight="1" outlineLevel="1" collapsed="1" x14ac:dyDescent="0.25">
      <c r="A484" s="489"/>
      <c r="B484" s="472"/>
      <c r="C484" s="490" t="s">
        <v>2034</v>
      </c>
      <c r="D484" s="472"/>
      <c r="E484" s="472"/>
      <c r="F484" s="472"/>
      <c r="G484" s="473">
        <f t="shared" ref="G484:R484" si="44">SUBTOTAL(9,G481:G483)</f>
        <v>523800</v>
      </c>
      <c r="H484" s="473">
        <f t="shared" si="44"/>
        <v>0</v>
      </c>
      <c r="I484" s="473">
        <f t="shared" si="44"/>
        <v>0</v>
      </c>
      <c r="J484" s="473">
        <f t="shared" si="44"/>
        <v>0</v>
      </c>
      <c r="K484" s="473">
        <f t="shared" si="44"/>
        <v>0</v>
      </c>
      <c r="L484" s="473">
        <f t="shared" si="44"/>
        <v>0</v>
      </c>
      <c r="M484" s="473">
        <f t="shared" si="44"/>
        <v>0</v>
      </c>
      <c r="N484" s="473">
        <f t="shared" si="44"/>
        <v>0</v>
      </c>
      <c r="O484" s="473">
        <f t="shared" si="44"/>
        <v>0</v>
      </c>
      <c r="P484" s="473">
        <f t="shared" si="44"/>
        <v>0</v>
      </c>
      <c r="Q484" s="473">
        <f t="shared" si="44"/>
        <v>523800</v>
      </c>
      <c r="R484" s="472">
        <f t="shared" si="44"/>
        <v>0</v>
      </c>
    </row>
    <row r="485" spans="1:18" ht="14.45" hidden="1" customHeight="1" outlineLevel="2" x14ac:dyDescent="0.25">
      <c r="A485" s="472">
        <v>264</v>
      </c>
      <c r="B485" s="472" t="s">
        <v>1635</v>
      </c>
      <c r="C485" s="472">
        <v>311</v>
      </c>
      <c r="D485" s="472" t="s">
        <v>1819</v>
      </c>
      <c r="E485" s="472">
        <v>311</v>
      </c>
      <c r="F485" s="472" t="s">
        <v>448</v>
      </c>
      <c r="G485" s="473">
        <v>0</v>
      </c>
      <c r="H485" s="472"/>
      <c r="I485" s="473">
        <v>0</v>
      </c>
      <c r="J485" s="473">
        <v>0</v>
      </c>
      <c r="K485" s="473">
        <v>0</v>
      </c>
      <c r="L485" s="473">
        <v>0</v>
      </c>
      <c r="M485" s="473">
        <v>0</v>
      </c>
      <c r="N485" s="473">
        <v>0</v>
      </c>
      <c r="O485" s="473">
        <v>0</v>
      </c>
      <c r="P485" s="473">
        <v>0</v>
      </c>
      <c r="Q485" s="473">
        <v>0</v>
      </c>
      <c r="R485" s="472"/>
    </row>
    <row r="486" spans="1:18" ht="14.45" hidden="1" customHeight="1" outlineLevel="2" x14ac:dyDescent="0.25">
      <c r="A486" s="472">
        <v>1292</v>
      </c>
      <c r="B486" s="472">
        <v>3</v>
      </c>
      <c r="C486" s="489">
        <v>311</v>
      </c>
      <c r="D486" s="489" t="s">
        <v>1811</v>
      </c>
      <c r="E486" s="489">
        <v>311</v>
      </c>
      <c r="F486" s="494" t="s">
        <v>1978</v>
      </c>
      <c r="G486" s="473">
        <v>238670.10000000009</v>
      </c>
      <c r="H486" s="473"/>
      <c r="I486" s="473"/>
      <c r="J486" s="473">
        <v>2248265.5299999998</v>
      </c>
      <c r="K486" s="473"/>
      <c r="L486" s="473"/>
      <c r="M486" s="473"/>
      <c r="N486" s="473"/>
      <c r="O486" s="473"/>
      <c r="P486" s="473"/>
      <c r="Q486" s="473">
        <v>2486935.63</v>
      </c>
      <c r="R486" s="472"/>
    </row>
    <row r="487" spans="1:18" ht="14.45" customHeight="1" outlineLevel="1" collapsed="1" x14ac:dyDescent="0.25">
      <c r="A487" s="472"/>
      <c r="B487" s="472"/>
      <c r="C487" s="531" t="s">
        <v>2035</v>
      </c>
      <c r="D487" s="489"/>
      <c r="E487" s="489"/>
      <c r="F487" s="494"/>
      <c r="G487" s="473">
        <f t="shared" ref="G487:R487" si="45">SUBTOTAL(9,G485:G486)</f>
        <v>238670.10000000009</v>
      </c>
      <c r="H487" s="473">
        <f t="shared" si="45"/>
        <v>0</v>
      </c>
      <c r="I487" s="473">
        <f t="shared" si="45"/>
        <v>0</v>
      </c>
      <c r="J487" s="473">
        <f t="shared" si="45"/>
        <v>2248265.5299999998</v>
      </c>
      <c r="K487" s="473">
        <f t="shared" si="45"/>
        <v>0</v>
      </c>
      <c r="L487" s="473">
        <f t="shared" si="45"/>
        <v>0</v>
      </c>
      <c r="M487" s="473">
        <f t="shared" si="45"/>
        <v>0</v>
      </c>
      <c r="N487" s="473">
        <f t="shared" si="45"/>
        <v>0</v>
      </c>
      <c r="O487" s="473">
        <f t="shared" si="45"/>
        <v>0</v>
      </c>
      <c r="P487" s="473">
        <f t="shared" si="45"/>
        <v>0</v>
      </c>
      <c r="Q487" s="473">
        <f t="shared" si="45"/>
        <v>2486935.63</v>
      </c>
      <c r="R487" s="472">
        <f t="shared" si="45"/>
        <v>0</v>
      </c>
    </row>
    <row r="488" spans="1:18" ht="14.45" hidden="1" customHeight="1" outlineLevel="2" x14ac:dyDescent="0.25">
      <c r="A488" s="472">
        <v>485</v>
      </c>
      <c r="B488" s="472" t="s">
        <v>1635</v>
      </c>
      <c r="C488" s="472">
        <v>312</v>
      </c>
      <c r="D488" s="472" t="s">
        <v>1825</v>
      </c>
      <c r="E488" s="472">
        <v>312</v>
      </c>
      <c r="F488" s="472" t="s">
        <v>449</v>
      </c>
      <c r="G488" s="473">
        <v>60000</v>
      </c>
      <c r="H488" s="472"/>
      <c r="I488" s="473">
        <v>0</v>
      </c>
      <c r="J488" s="473">
        <v>0</v>
      </c>
      <c r="K488" s="473">
        <v>0</v>
      </c>
      <c r="L488" s="473">
        <v>0</v>
      </c>
      <c r="M488" s="473">
        <v>0</v>
      </c>
      <c r="N488" s="473">
        <v>0</v>
      </c>
      <c r="O488" s="473">
        <v>0</v>
      </c>
      <c r="P488" s="473">
        <v>0</v>
      </c>
      <c r="Q488" s="473">
        <v>60000</v>
      </c>
      <c r="R488" s="472"/>
    </row>
    <row r="489" spans="1:18" ht="14.45" customHeight="1" outlineLevel="1" collapsed="1" x14ac:dyDescent="0.25">
      <c r="A489" s="472"/>
      <c r="B489" s="472"/>
      <c r="C489" s="490" t="s">
        <v>2036</v>
      </c>
      <c r="D489" s="472"/>
      <c r="E489" s="472"/>
      <c r="F489" s="472"/>
      <c r="G489" s="473">
        <f t="shared" ref="G489:R489" si="46">SUBTOTAL(9,G488:G488)</f>
        <v>60000</v>
      </c>
      <c r="H489" s="472">
        <f t="shared" si="46"/>
        <v>0</v>
      </c>
      <c r="I489" s="473">
        <f t="shared" si="46"/>
        <v>0</v>
      </c>
      <c r="J489" s="473">
        <f t="shared" si="46"/>
        <v>0</v>
      </c>
      <c r="K489" s="473">
        <f t="shared" si="46"/>
        <v>0</v>
      </c>
      <c r="L489" s="473">
        <f t="shared" si="46"/>
        <v>0</v>
      </c>
      <c r="M489" s="473">
        <f t="shared" si="46"/>
        <v>0</v>
      </c>
      <c r="N489" s="473">
        <f t="shared" si="46"/>
        <v>0</v>
      </c>
      <c r="O489" s="473">
        <f t="shared" si="46"/>
        <v>0</v>
      </c>
      <c r="P489" s="473">
        <f t="shared" si="46"/>
        <v>0</v>
      </c>
      <c r="Q489" s="473">
        <f t="shared" si="46"/>
        <v>60000</v>
      </c>
      <c r="R489" s="472">
        <f t="shared" si="46"/>
        <v>0</v>
      </c>
    </row>
    <row r="490" spans="1:18" ht="14.45" hidden="1" customHeight="1" outlineLevel="2" x14ac:dyDescent="0.25">
      <c r="A490" s="472">
        <v>265</v>
      </c>
      <c r="B490" s="472" t="s">
        <v>1635</v>
      </c>
      <c r="C490" s="472">
        <v>313</v>
      </c>
      <c r="D490" s="472" t="s">
        <v>1819</v>
      </c>
      <c r="E490" s="472">
        <v>313</v>
      </c>
      <c r="F490" s="472" t="s">
        <v>450</v>
      </c>
      <c r="G490" s="473">
        <v>6000</v>
      </c>
      <c r="H490" s="472"/>
      <c r="I490" s="473">
        <v>0</v>
      </c>
      <c r="J490" s="473">
        <v>0</v>
      </c>
      <c r="K490" s="473">
        <v>0</v>
      </c>
      <c r="L490" s="473">
        <v>0</v>
      </c>
      <c r="M490" s="473">
        <v>0</v>
      </c>
      <c r="N490" s="473">
        <v>0</v>
      </c>
      <c r="O490" s="473">
        <v>0</v>
      </c>
      <c r="P490" s="473">
        <v>0</v>
      </c>
      <c r="Q490" s="473">
        <v>6000</v>
      </c>
      <c r="R490" s="472"/>
    </row>
    <row r="491" spans="1:18" ht="14.45" hidden="1" customHeight="1" outlineLevel="2" x14ac:dyDescent="0.25">
      <c r="A491" s="472">
        <v>360</v>
      </c>
      <c r="B491" s="472" t="s">
        <v>1635</v>
      </c>
      <c r="C491" s="472">
        <v>313</v>
      </c>
      <c r="D491" s="472" t="s">
        <v>1979</v>
      </c>
      <c r="E491" s="472">
        <v>313</v>
      </c>
      <c r="F491" s="472" t="s">
        <v>450</v>
      </c>
      <c r="G491" s="473">
        <v>18000</v>
      </c>
      <c r="H491" s="473">
        <v>0</v>
      </c>
      <c r="I491" s="473">
        <v>0</v>
      </c>
      <c r="J491" s="473">
        <v>0</v>
      </c>
      <c r="K491" s="473">
        <v>0</v>
      </c>
      <c r="L491" s="473">
        <v>0</v>
      </c>
      <c r="M491" s="473">
        <v>0</v>
      </c>
      <c r="N491" s="473">
        <v>0</v>
      </c>
      <c r="O491" s="473">
        <v>0</v>
      </c>
      <c r="P491" s="473">
        <v>0</v>
      </c>
      <c r="Q491" s="473">
        <v>18000</v>
      </c>
      <c r="R491" s="472"/>
    </row>
    <row r="492" spans="1:18" ht="14.45" hidden="1" customHeight="1" outlineLevel="2" x14ac:dyDescent="0.25">
      <c r="A492" s="489">
        <v>1189</v>
      </c>
      <c r="B492" s="472" t="s">
        <v>1635</v>
      </c>
      <c r="C492" s="472">
        <v>313</v>
      </c>
      <c r="D492" s="489" t="s">
        <v>1793</v>
      </c>
      <c r="E492" s="472">
        <v>313</v>
      </c>
      <c r="F492" s="472" t="s">
        <v>450</v>
      </c>
      <c r="G492" s="473">
        <v>3000</v>
      </c>
      <c r="H492" s="473"/>
      <c r="I492" s="473"/>
      <c r="J492" s="473"/>
      <c r="K492" s="473"/>
      <c r="L492" s="473"/>
      <c r="M492" s="473"/>
      <c r="N492" s="473"/>
      <c r="O492" s="473"/>
      <c r="P492" s="473"/>
      <c r="Q492" s="473">
        <v>3000</v>
      </c>
      <c r="R492" s="472" t="s">
        <v>1925</v>
      </c>
    </row>
    <row r="493" spans="1:18" ht="14.45" customHeight="1" outlineLevel="1" collapsed="1" x14ac:dyDescent="0.25">
      <c r="A493" s="489"/>
      <c r="B493" s="472"/>
      <c r="C493" s="490" t="s">
        <v>2037</v>
      </c>
      <c r="D493" s="489"/>
      <c r="E493" s="472"/>
      <c r="F493" s="472"/>
      <c r="G493" s="473">
        <f t="shared" ref="G493:R493" si="47">SUBTOTAL(9,G490:G492)</f>
        <v>27000</v>
      </c>
      <c r="H493" s="473">
        <f t="shared" si="47"/>
        <v>0</v>
      </c>
      <c r="I493" s="473">
        <f t="shared" si="47"/>
        <v>0</v>
      </c>
      <c r="J493" s="473">
        <f t="shared" si="47"/>
        <v>0</v>
      </c>
      <c r="K493" s="473">
        <f t="shared" si="47"/>
        <v>0</v>
      </c>
      <c r="L493" s="473">
        <f t="shared" si="47"/>
        <v>0</v>
      </c>
      <c r="M493" s="473">
        <f t="shared" si="47"/>
        <v>0</v>
      </c>
      <c r="N493" s="473">
        <f t="shared" si="47"/>
        <v>0</v>
      </c>
      <c r="O493" s="473">
        <f t="shared" si="47"/>
        <v>0</v>
      </c>
      <c r="P493" s="473">
        <f t="shared" si="47"/>
        <v>0</v>
      </c>
      <c r="Q493" s="473">
        <f t="shared" si="47"/>
        <v>27000</v>
      </c>
      <c r="R493" s="472">
        <f t="shared" si="47"/>
        <v>0</v>
      </c>
    </row>
    <row r="494" spans="1:18" ht="14.45" hidden="1" customHeight="1" outlineLevel="2" x14ac:dyDescent="0.25">
      <c r="A494" s="472">
        <v>486</v>
      </c>
      <c r="B494" s="472" t="s">
        <v>1635</v>
      </c>
      <c r="C494" s="472">
        <v>314</v>
      </c>
      <c r="D494" s="472" t="s">
        <v>1825</v>
      </c>
      <c r="E494" s="472">
        <v>314</v>
      </c>
      <c r="F494" s="472" t="s">
        <v>451</v>
      </c>
      <c r="G494" s="473">
        <v>9600</v>
      </c>
      <c r="H494" s="472"/>
      <c r="I494" s="473">
        <v>0</v>
      </c>
      <c r="J494" s="473">
        <v>0</v>
      </c>
      <c r="K494" s="473">
        <v>0</v>
      </c>
      <c r="L494" s="473">
        <v>0</v>
      </c>
      <c r="M494" s="473">
        <v>0</v>
      </c>
      <c r="N494" s="473">
        <v>0</v>
      </c>
      <c r="O494" s="473">
        <v>0</v>
      </c>
      <c r="P494" s="473">
        <v>0</v>
      </c>
      <c r="Q494" s="473">
        <v>9600</v>
      </c>
      <c r="R494" s="472"/>
    </row>
    <row r="495" spans="1:18" ht="14.45" hidden="1" customHeight="1" outlineLevel="2" x14ac:dyDescent="0.25">
      <c r="A495" s="472">
        <v>516</v>
      </c>
      <c r="B495" s="472" t="s">
        <v>1635</v>
      </c>
      <c r="C495" s="472">
        <v>314</v>
      </c>
      <c r="D495" s="472" t="s">
        <v>1826</v>
      </c>
      <c r="E495" s="472">
        <v>314</v>
      </c>
      <c r="F495" s="472" t="s">
        <v>451</v>
      </c>
      <c r="G495" s="473">
        <v>18000</v>
      </c>
      <c r="H495" s="472"/>
      <c r="I495" s="473">
        <v>0</v>
      </c>
      <c r="J495" s="473">
        <v>0</v>
      </c>
      <c r="K495" s="473">
        <v>0</v>
      </c>
      <c r="L495" s="473">
        <v>0</v>
      </c>
      <c r="M495" s="473">
        <v>0</v>
      </c>
      <c r="N495" s="473">
        <v>0</v>
      </c>
      <c r="O495" s="473">
        <v>0</v>
      </c>
      <c r="P495" s="473">
        <v>0</v>
      </c>
      <c r="Q495" s="473">
        <v>18000</v>
      </c>
      <c r="R495" s="472"/>
    </row>
    <row r="496" spans="1:18" ht="14.45" hidden="1" customHeight="1" outlineLevel="2" x14ac:dyDescent="0.25">
      <c r="A496" s="472">
        <v>623</v>
      </c>
      <c r="B496" s="472" t="s">
        <v>1635</v>
      </c>
      <c r="C496" s="472">
        <v>314</v>
      </c>
      <c r="D496" s="472" t="s">
        <v>1829</v>
      </c>
      <c r="E496" s="472">
        <v>314</v>
      </c>
      <c r="F496" s="472" t="s">
        <v>451</v>
      </c>
      <c r="G496" s="473">
        <v>12000</v>
      </c>
      <c r="H496" s="472"/>
      <c r="I496" s="473">
        <v>0</v>
      </c>
      <c r="J496" s="473">
        <v>0</v>
      </c>
      <c r="K496" s="473">
        <v>0</v>
      </c>
      <c r="L496" s="473">
        <v>0</v>
      </c>
      <c r="M496" s="473">
        <v>0</v>
      </c>
      <c r="N496" s="473">
        <v>0</v>
      </c>
      <c r="O496" s="473">
        <v>0</v>
      </c>
      <c r="P496" s="473">
        <v>0</v>
      </c>
      <c r="Q496" s="473">
        <v>12000</v>
      </c>
      <c r="R496" s="472"/>
    </row>
    <row r="497" spans="1:18" ht="14.45" hidden="1" customHeight="1" outlineLevel="2" x14ac:dyDescent="0.25">
      <c r="A497" s="489">
        <v>1177</v>
      </c>
      <c r="B497" s="472" t="s">
        <v>1635</v>
      </c>
      <c r="C497" s="472">
        <v>314</v>
      </c>
      <c r="D497" s="489" t="s">
        <v>1819</v>
      </c>
      <c r="E497" s="472">
        <v>314</v>
      </c>
      <c r="F497" s="472" t="s">
        <v>451</v>
      </c>
      <c r="G497" s="473">
        <v>3000</v>
      </c>
      <c r="H497" s="473"/>
      <c r="I497" s="473"/>
      <c r="J497" s="473"/>
      <c r="K497" s="473"/>
      <c r="L497" s="473"/>
      <c r="M497" s="473"/>
      <c r="N497" s="473"/>
      <c r="O497" s="473"/>
      <c r="P497" s="473"/>
      <c r="Q497" s="473">
        <v>3000</v>
      </c>
      <c r="R497" s="472" t="s">
        <v>1921</v>
      </c>
    </row>
    <row r="498" spans="1:18" ht="14.45" hidden="1" customHeight="1" outlineLevel="2" x14ac:dyDescent="0.25">
      <c r="A498" s="489">
        <v>1190</v>
      </c>
      <c r="B498" s="472" t="s">
        <v>1635</v>
      </c>
      <c r="C498" s="472">
        <v>314</v>
      </c>
      <c r="D498" s="489" t="s">
        <v>1793</v>
      </c>
      <c r="E498" s="472">
        <v>314</v>
      </c>
      <c r="F498" s="472" t="s">
        <v>451</v>
      </c>
      <c r="G498" s="473">
        <v>42000</v>
      </c>
      <c r="H498" s="473"/>
      <c r="I498" s="473"/>
      <c r="J498" s="473"/>
      <c r="K498" s="473"/>
      <c r="L498" s="473"/>
      <c r="M498" s="473"/>
      <c r="N498" s="473"/>
      <c r="O498" s="473"/>
      <c r="P498" s="473"/>
      <c r="Q498" s="473">
        <v>42000</v>
      </c>
      <c r="R498" s="472" t="s">
        <v>1925</v>
      </c>
    </row>
    <row r="499" spans="1:18" ht="14.45" hidden="1" customHeight="1" outlineLevel="2" x14ac:dyDescent="0.25">
      <c r="A499" s="489">
        <v>1248</v>
      </c>
      <c r="B499" s="472" t="s">
        <v>1635</v>
      </c>
      <c r="C499" s="472">
        <v>314</v>
      </c>
      <c r="D499" s="472" t="s">
        <v>1804</v>
      </c>
      <c r="E499" s="472">
        <v>314</v>
      </c>
      <c r="F499" s="472" t="s">
        <v>451</v>
      </c>
      <c r="G499" s="473">
        <v>9000</v>
      </c>
      <c r="H499" s="473"/>
      <c r="I499" s="473"/>
      <c r="J499" s="473"/>
      <c r="K499" s="473"/>
      <c r="L499" s="473"/>
      <c r="M499" s="473"/>
      <c r="N499" s="473"/>
      <c r="O499" s="473"/>
      <c r="P499" s="473"/>
      <c r="Q499" s="473">
        <v>9000</v>
      </c>
      <c r="R499" s="472"/>
    </row>
    <row r="500" spans="1:18" ht="14.45" customHeight="1" outlineLevel="1" collapsed="1" x14ac:dyDescent="0.25">
      <c r="A500" s="489"/>
      <c r="B500" s="472"/>
      <c r="C500" s="490" t="s">
        <v>2038</v>
      </c>
      <c r="D500" s="472"/>
      <c r="E500" s="472"/>
      <c r="F500" s="472"/>
      <c r="G500" s="473">
        <f t="shared" ref="G500:R500" si="48">SUBTOTAL(9,G494:G499)</f>
        <v>93600</v>
      </c>
      <c r="H500" s="473">
        <f t="shared" si="48"/>
        <v>0</v>
      </c>
      <c r="I500" s="473">
        <f t="shared" si="48"/>
        <v>0</v>
      </c>
      <c r="J500" s="473">
        <f t="shared" si="48"/>
        <v>0</v>
      </c>
      <c r="K500" s="473">
        <f t="shared" si="48"/>
        <v>0</v>
      </c>
      <c r="L500" s="473">
        <f t="shared" si="48"/>
        <v>0</v>
      </c>
      <c r="M500" s="473">
        <f t="shared" si="48"/>
        <v>0</v>
      </c>
      <c r="N500" s="473">
        <f t="shared" si="48"/>
        <v>0</v>
      </c>
      <c r="O500" s="473">
        <f t="shared" si="48"/>
        <v>0</v>
      </c>
      <c r="P500" s="473">
        <f t="shared" si="48"/>
        <v>0</v>
      </c>
      <c r="Q500" s="473">
        <f t="shared" si="48"/>
        <v>93600</v>
      </c>
      <c r="R500" s="472">
        <f t="shared" si="48"/>
        <v>0</v>
      </c>
    </row>
    <row r="501" spans="1:18" ht="14.45" hidden="1" customHeight="1" outlineLevel="2" x14ac:dyDescent="0.25">
      <c r="A501" s="472">
        <v>15</v>
      </c>
      <c r="B501" s="472" t="s">
        <v>1635</v>
      </c>
      <c r="C501" s="472">
        <v>315</v>
      </c>
      <c r="D501" s="472" t="s">
        <v>1979</v>
      </c>
      <c r="E501" s="472">
        <v>315</v>
      </c>
      <c r="F501" s="472" t="s">
        <v>452</v>
      </c>
      <c r="G501" s="473">
        <v>22000</v>
      </c>
      <c r="H501" s="472"/>
      <c r="I501" s="473">
        <v>0</v>
      </c>
      <c r="J501" s="473">
        <v>0</v>
      </c>
      <c r="K501" s="473">
        <v>0</v>
      </c>
      <c r="L501" s="473">
        <v>0</v>
      </c>
      <c r="M501" s="473">
        <v>0</v>
      </c>
      <c r="N501" s="473">
        <v>0</v>
      </c>
      <c r="O501" s="473">
        <v>0</v>
      </c>
      <c r="P501" s="473">
        <v>0</v>
      </c>
      <c r="Q501" s="473">
        <v>22000</v>
      </c>
      <c r="R501" s="472"/>
    </row>
    <row r="502" spans="1:18" ht="14.45" hidden="1" customHeight="1" outlineLevel="2" x14ac:dyDescent="0.25">
      <c r="A502" s="472">
        <v>128</v>
      </c>
      <c r="B502" s="472" t="s">
        <v>1635</v>
      </c>
      <c r="C502" s="472">
        <v>315</v>
      </c>
      <c r="D502" s="472" t="s">
        <v>1815</v>
      </c>
      <c r="E502" s="472">
        <v>315</v>
      </c>
      <c r="F502" s="472" t="s">
        <v>452</v>
      </c>
      <c r="G502" s="473">
        <v>4000</v>
      </c>
      <c r="H502" s="473"/>
      <c r="I502" s="473"/>
      <c r="J502" s="473"/>
      <c r="K502" s="473"/>
      <c r="L502" s="473"/>
      <c r="M502" s="473"/>
      <c r="N502" s="473"/>
      <c r="O502" s="473"/>
      <c r="P502" s="473"/>
      <c r="Q502" s="473">
        <v>4000</v>
      </c>
      <c r="R502" s="472"/>
    </row>
    <row r="503" spans="1:18" ht="14.45" hidden="1" customHeight="1" outlineLevel="2" x14ac:dyDescent="0.25">
      <c r="A503" s="472">
        <v>200</v>
      </c>
      <c r="B503" s="472" t="s">
        <v>1635</v>
      </c>
      <c r="C503" s="472">
        <v>315</v>
      </c>
      <c r="D503" s="472" t="s">
        <v>1817</v>
      </c>
      <c r="E503" s="472">
        <v>315</v>
      </c>
      <c r="F503" s="472" t="s">
        <v>452</v>
      </c>
      <c r="G503" s="473">
        <v>4400</v>
      </c>
      <c r="H503" s="472"/>
      <c r="I503" s="473">
        <v>0</v>
      </c>
      <c r="J503" s="473">
        <v>0</v>
      </c>
      <c r="K503" s="473">
        <v>0</v>
      </c>
      <c r="L503" s="473">
        <v>0</v>
      </c>
      <c r="M503" s="473">
        <v>0</v>
      </c>
      <c r="N503" s="473">
        <v>0</v>
      </c>
      <c r="O503" s="473">
        <v>0</v>
      </c>
      <c r="P503" s="473">
        <v>0</v>
      </c>
      <c r="Q503" s="473">
        <v>4400</v>
      </c>
      <c r="R503" s="472"/>
    </row>
    <row r="504" spans="1:18" ht="14.45" hidden="1" customHeight="1" outlineLevel="2" x14ac:dyDescent="0.25">
      <c r="A504" s="472">
        <v>582</v>
      </c>
      <c r="B504" s="472" t="s">
        <v>1635</v>
      </c>
      <c r="C504" s="472">
        <v>315</v>
      </c>
      <c r="D504" s="472" t="s">
        <v>1828</v>
      </c>
      <c r="E504" s="472">
        <v>315</v>
      </c>
      <c r="F504" s="472" t="s">
        <v>452</v>
      </c>
      <c r="G504" s="473">
        <v>18000</v>
      </c>
      <c r="H504" s="472"/>
      <c r="I504" s="473">
        <v>0</v>
      </c>
      <c r="J504" s="473">
        <v>0</v>
      </c>
      <c r="K504" s="473">
        <v>0</v>
      </c>
      <c r="L504" s="473">
        <v>0</v>
      </c>
      <c r="M504" s="473">
        <v>0</v>
      </c>
      <c r="N504" s="473">
        <v>0</v>
      </c>
      <c r="O504" s="473">
        <v>0</v>
      </c>
      <c r="P504" s="473">
        <v>0</v>
      </c>
      <c r="Q504" s="473">
        <v>18000</v>
      </c>
      <c r="R504" s="472"/>
    </row>
    <row r="505" spans="1:18" ht="14.45" hidden="1" customHeight="1" outlineLevel="2" x14ac:dyDescent="0.25">
      <c r="A505" s="472">
        <v>731</v>
      </c>
      <c r="B505" s="472" t="s">
        <v>1635</v>
      </c>
      <c r="C505" s="472">
        <v>315</v>
      </c>
      <c r="D505" s="472" t="s">
        <v>1813</v>
      </c>
      <c r="E505" s="472">
        <v>315</v>
      </c>
      <c r="F505" s="472" t="s">
        <v>452</v>
      </c>
      <c r="G505" s="473">
        <v>6000</v>
      </c>
      <c r="H505" s="473"/>
      <c r="I505" s="473">
        <v>0</v>
      </c>
      <c r="J505" s="473">
        <v>0</v>
      </c>
      <c r="K505" s="473">
        <v>0</v>
      </c>
      <c r="L505" s="473">
        <v>0</v>
      </c>
      <c r="M505" s="473">
        <v>0</v>
      </c>
      <c r="N505" s="473">
        <v>0</v>
      </c>
      <c r="O505" s="473">
        <v>0</v>
      </c>
      <c r="P505" s="473">
        <v>0</v>
      </c>
      <c r="Q505" s="473">
        <v>6000</v>
      </c>
      <c r="R505" s="472"/>
    </row>
    <row r="506" spans="1:18" ht="14.45" hidden="1" customHeight="1" outlineLevel="2" x14ac:dyDescent="0.25">
      <c r="A506" s="472">
        <v>861</v>
      </c>
      <c r="B506" s="472" t="s">
        <v>1635</v>
      </c>
      <c r="C506" s="472">
        <v>315</v>
      </c>
      <c r="D506" s="472" t="s">
        <v>1834</v>
      </c>
      <c r="E506" s="472">
        <v>315</v>
      </c>
      <c r="F506" s="472" t="s">
        <v>452</v>
      </c>
      <c r="G506" s="473">
        <v>12000</v>
      </c>
      <c r="H506" s="473"/>
      <c r="I506" s="473"/>
      <c r="J506" s="473"/>
      <c r="K506" s="473"/>
      <c r="L506" s="473"/>
      <c r="M506" s="473"/>
      <c r="N506" s="473"/>
      <c r="O506" s="473"/>
      <c r="P506" s="473"/>
      <c r="Q506" s="473">
        <v>12000</v>
      </c>
      <c r="R506" s="472"/>
    </row>
    <row r="507" spans="1:18" ht="14.45" hidden="1" customHeight="1" outlineLevel="2" x14ac:dyDescent="0.25">
      <c r="A507" s="489">
        <v>1191</v>
      </c>
      <c r="B507" s="472" t="s">
        <v>1635</v>
      </c>
      <c r="C507" s="472">
        <v>315</v>
      </c>
      <c r="D507" s="489" t="s">
        <v>1793</v>
      </c>
      <c r="E507" s="472">
        <v>315</v>
      </c>
      <c r="F507" s="472" t="s">
        <v>452</v>
      </c>
      <c r="G507" s="473">
        <v>9600</v>
      </c>
      <c r="H507" s="473"/>
      <c r="I507" s="473"/>
      <c r="J507" s="473"/>
      <c r="K507" s="473"/>
      <c r="L507" s="473"/>
      <c r="M507" s="473"/>
      <c r="N507" s="473"/>
      <c r="O507" s="473"/>
      <c r="P507" s="473"/>
      <c r="Q507" s="473">
        <v>9600</v>
      </c>
      <c r="R507" s="472" t="s">
        <v>1925</v>
      </c>
    </row>
    <row r="508" spans="1:18" ht="14.45" hidden="1" customHeight="1" outlineLevel="2" x14ac:dyDescent="0.25">
      <c r="A508" s="489">
        <v>1233</v>
      </c>
      <c r="B508" s="472" t="s">
        <v>1635</v>
      </c>
      <c r="C508" s="472">
        <v>315</v>
      </c>
      <c r="D508" s="472" t="s">
        <v>1794</v>
      </c>
      <c r="E508" s="472">
        <v>315</v>
      </c>
      <c r="F508" s="472" t="s">
        <v>452</v>
      </c>
      <c r="G508" s="473">
        <v>6564</v>
      </c>
      <c r="H508" s="473"/>
      <c r="I508" s="473"/>
      <c r="J508" s="473"/>
      <c r="K508" s="473"/>
      <c r="L508" s="473"/>
      <c r="M508" s="473"/>
      <c r="N508" s="473"/>
      <c r="O508" s="473"/>
      <c r="P508" s="473"/>
      <c r="Q508" s="473">
        <v>6564</v>
      </c>
      <c r="R508" s="472"/>
    </row>
    <row r="509" spans="1:18" ht="14.45" customHeight="1" outlineLevel="1" collapsed="1" x14ac:dyDescent="0.25">
      <c r="A509" s="489"/>
      <c r="B509" s="472"/>
      <c r="C509" s="490" t="s">
        <v>2039</v>
      </c>
      <c r="D509" s="472"/>
      <c r="E509" s="472"/>
      <c r="F509" s="472"/>
      <c r="G509" s="473">
        <f t="shared" ref="G509:R509" si="49">SUBTOTAL(9,G501:G508)</f>
        <v>82564</v>
      </c>
      <c r="H509" s="473">
        <f t="shared" si="49"/>
        <v>0</v>
      </c>
      <c r="I509" s="473">
        <f t="shared" si="49"/>
        <v>0</v>
      </c>
      <c r="J509" s="473">
        <f t="shared" si="49"/>
        <v>0</v>
      </c>
      <c r="K509" s="473">
        <f t="shared" si="49"/>
        <v>0</v>
      </c>
      <c r="L509" s="473">
        <f t="shared" si="49"/>
        <v>0</v>
      </c>
      <c r="M509" s="473">
        <f t="shared" si="49"/>
        <v>0</v>
      </c>
      <c r="N509" s="473">
        <f t="shared" si="49"/>
        <v>0</v>
      </c>
      <c r="O509" s="473">
        <f t="shared" si="49"/>
        <v>0</v>
      </c>
      <c r="P509" s="473">
        <f t="shared" si="49"/>
        <v>0</v>
      </c>
      <c r="Q509" s="473">
        <f t="shared" si="49"/>
        <v>82564</v>
      </c>
      <c r="R509" s="472">
        <f t="shared" si="49"/>
        <v>0</v>
      </c>
    </row>
    <row r="510" spans="1:18" ht="14.45" hidden="1" customHeight="1" outlineLevel="2" x14ac:dyDescent="0.25">
      <c r="A510" s="472">
        <v>201</v>
      </c>
      <c r="B510" s="472" t="s">
        <v>1635</v>
      </c>
      <c r="C510" s="472">
        <v>316</v>
      </c>
      <c r="D510" s="472" t="s">
        <v>1817</v>
      </c>
      <c r="E510" s="472">
        <v>316</v>
      </c>
      <c r="F510" s="472" t="s">
        <v>453</v>
      </c>
      <c r="G510" s="473">
        <v>0</v>
      </c>
      <c r="H510" s="472"/>
      <c r="I510" s="473">
        <v>0</v>
      </c>
      <c r="J510" s="473">
        <v>0</v>
      </c>
      <c r="K510" s="473">
        <v>0</v>
      </c>
      <c r="L510" s="473">
        <v>0</v>
      </c>
      <c r="M510" s="473">
        <v>0</v>
      </c>
      <c r="N510" s="473">
        <v>0</v>
      </c>
      <c r="O510" s="473">
        <v>0</v>
      </c>
      <c r="P510" s="473">
        <v>0</v>
      </c>
      <c r="Q510" s="473">
        <v>0</v>
      </c>
      <c r="R510" s="472"/>
    </row>
    <row r="511" spans="1:18" ht="14.45" customHeight="1" outlineLevel="1" collapsed="1" x14ac:dyDescent="0.25">
      <c r="A511" s="472"/>
      <c r="B511" s="472"/>
      <c r="C511" s="490" t="s">
        <v>2040</v>
      </c>
      <c r="D511" s="472"/>
      <c r="E511" s="472"/>
      <c r="F511" s="472"/>
      <c r="G511" s="473">
        <f t="shared" ref="G511:R511" si="50">SUBTOTAL(9,G510:G510)</f>
        <v>0</v>
      </c>
      <c r="H511" s="472">
        <f t="shared" si="50"/>
        <v>0</v>
      </c>
      <c r="I511" s="473">
        <f t="shared" si="50"/>
        <v>0</v>
      </c>
      <c r="J511" s="473">
        <f t="shared" si="50"/>
        <v>0</v>
      </c>
      <c r="K511" s="473">
        <f t="shared" si="50"/>
        <v>0</v>
      </c>
      <c r="L511" s="473">
        <f t="shared" si="50"/>
        <v>0</v>
      </c>
      <c r="M511" s="473">
        <f t="shared" si="50"/>
        <v>0</v>
      </c>
      <c r="N511" s="473">
        <f t="shared" si="50"/>
        <v>0</v>
      </c>
      <c r="O511" s="473">
        <f t="shared" si="50"/>
        <v>0</v>
      </c>
      <c r="P511" s="473">
        <f t="shared" si="50"/>
        <v>0</v>
      </c>
      <c r="Q511" s="473">
        <f t="shared" si="50"/>
        <v>0</v>
      </c>
      <c r="R511" s="472">
        <f t="shared" si="50"/>
        <v>0</v>
      </c>
    </row>
    <row r="512" spans="1:18" ht="14.45" hidden="1" customHeight="1" outlineLevel="2" x14ac:dyDescent="0.25">
      <c r="A512" s="472">
        <v>654</v>
      </c>
      <c r="B512" s="472" t="s">
        <v>1635</v>
      </c>
      <c r="C512" s="472">
        <v>317</v>
      </c>
      <c r="D512" s="472" t="s">
        <v>1252</v>
      </c>
      <c r="E512" s="472">
        <v>317</v>
      </c>
      <c r="F512" s="472" t="s">
        <v>454</v>
      </c>
      <c r="G512" s="473">
        <v>2400</v>
      </c>
      <c r="H512" s="473">
        <v>0</v>
      </c>
      <c r="I512" s="473">
        <v>0</v>
      </c>
      <c r="J512" s="473">
        <v>0</v>
      </c>
      <c r="K512" s="473">
        <v>0</v>
      </c>
      <c r="L512" s="473">
        <v>0</v>
      </c>
      <c r="M512" s="473">
        <v>0</v>
      </c>
      <c r="N512" s="473">
        <v>0</v>
      </c>
      <c r="O512" s="473">
        <v>0</v>
      </c>
      <c r="P512" s="473">
        <v>0</v>
      </c>
      <c r="Q512" s="473">
        <v>2400</v>
      </c>
      <c r="R512" s="472"/>
    </row>
    <row r="513" spans="1:18" ht="14.45" customHeight="1" outlineLevel="1" collapsed="1" x14ac:dyDescent="0.25">
      <c r="A513" s="472"/>
      <c r="B513" s="472"/>
      <c r="C513" s="490" t="s">
        <v>2041</v>
      </c>
      <c r="D513" s="472"/>
      <c r="E513" s="472"/>
      <c r="F513" s="472"/>
      <c r="G513" s="473">
        <f t="shared" ref="G513:R513" si="51">SUBTOTAL(9,G512:G512)</f>
        <v>2400</v>
      </c>
      <c r="H513" s="473">
        <f t="shared" si="51"/>
        <v>0</v>
      </c>
      <c r="I513" s="473">
        <f t="shared" si="51"/>
        <v>0</v>
      </c>
      <c r="J513" s="473">
        <f t="shared" si="51"/>
        <v>0</v>
      </c>
      <c r="K513" s="473">
        <f t="shared" si="51"/>
        <v>0</v>
      </c>
      <c r="L513" s="473">
        <f t="shared" si="51"/>
        <v>0</v>
      </c>
      <c r="M513" s="473">
        <f t="shared" si="51"/>
        <v>0</v>
      </c>
      <c r="N513" s="473">
        <f t="shared" si="51"/>
        <v>0</v>
      </c>
      <c r="O513" s="473">
        <f t="shared" si="51"/>
        <v>0</v>
      </c>
      <c r="P513" s="473">
        <f t="shared" si="51"/>
        <v>0</v>
      </c>
      <c r="Q513" s="473">
        <f t="shared" si="51"/>
        <v>2400</v>
      </c>
      <c r="R513" s="472">
        <f t="shared" si="51"/>
        <v>0</v>
      </c>
    </row>
    <row r="514" spans="1:18" ht="14.45" hidden="1" customHeight="1" outlineLevel="2" x14ac:dyDescent="0.25">
      <c r="A514" s="472">
        <v>129</v>
      </c>
      <c r="B514" s="472" t="s">
        <v>1635</v>
      </c>
      <c r="C514" s="472">
        <v>318</v>
      </c>
      <c r="D514" s="472" t="s">
        <v>1815</v>
      </c>
      <c r="E514" s="472">
        <v>318</v>
      </c>
      <c r="F514" s="472" t="s">
        <v>455</v>
      </c>
      <c r="G514" s="473"/>
      <c r="H514" s="473"/>
      <c r="I514" s="473"/>
      <c r="J514" s="473"/>
      <c r="K514" s="473"/>
      <c r="L514" s="473"/>
      <c r="M514" s="473"/>
      <c r="N514" s="473"/>
      <c r="O514" s="473"/>
      <c r="P514" s="473"/>
      <c r="Q514" s="473">
        <v>0</v>
      </c>
      <c r="R514" s="472"/>
    </row>
    <row r="515" spans="1:18" ht="14.45" hidden="1" customHeight="1" outlineLevel="2" x14ac:dyDescent="0.25">
      <c r="A515" s="472">
        <v>159</v>
      </c>
      <c r="B515" s="472" t="s">
        <v>1635</v>
      </c>
      <c r="C515" s="472">
        <v>318</v>
      </c>
      <c r="D515" s="472" t="s">
        <v>1816</v>
      </c>
      <c r="E515" s="472">
        <v>318</v>
      </c>
      <c r="F515" s="472" t="s">
        <v>455</v>
      </c>
      <c r="G515" s="473">
        <v>4800</v>
      </c>
      <c r="H515" s="473"/>
      <c r="I515" s="473"/>
      <c r="J515" s="473"/>
      <c r="K515" s="473"/>
      <c r="L515" s="473"/>
      <c r="M515" s="473"/>
      <c r="N515" s="473"/>
      <c r="O515" s="473"/>
      <c r="P515" s="473"/>
      <c r="Q515" s="473">
        <v>4800</v>
      </c>
      <c r="R515" s="472"/>
    </row>
    <row r="516" spans="1:18" ht="14.45" hidden="1" customHeight="1" outlineLevel="2" x14ac:dyDescent="0.25">
      <c r="A516" s="472">
        <v>317</v>
      </c>
      <c r="B516" s="472" t="s">
        <v>1635</v>
      </c>
      <c r="C516" s="472">
        <v>318</v>
      </c>
      <c r="D516" s="472" t="s">
        <v>1820</v>
      </c>
      <c r="E516" s="472">
        <v>318</v>
      </c>
      <c r="F516" s="472" t="s">
        <v>455</v>
      </c>
      <c r="G516" s="473">
        <v>2640</v>
      </c>
      <c r="H516" s="472"/>
      <c r="I516" s="473">
        <v>0</v>
      </c>
      <c r="J516" s="473">
        <v>0</v>
      </c>
      <c r="K516" s="473">
        <v>0</v>
      </c>
      <c r="L516" s="473">
        <v>0</v>
      </c>
      <c r="M516" s="473">
        <v>0</v>
      </c>
      <c r="N516" s="473">
        <v>0</v>
      </c>
      <c r="O516" s="473">
        <v>0</v>
      </c>
      <c r="P516" s="473">
        <v>0</v>
      </c>
      <c r="Q516" s="473">
        <v>2640</v>
      </c>
      <c r="R516" s="472"/>
    </row>
    <row r="517" spans="1:18" ht="14.45" hidden="1" customHeight="1" outlineLevel="2" x14ac:dyDescent="0.25">
      <c r="A517" s="472">
        <v>583</v>
      </c>
      <c r="B517" s="472" t="s">
        <v>1635</v>
      </c>
      <c r="C517" s="472">
        <v>318</v>
      </c>
      <c r="D517" s="472" t="s">
        <v>1828</v>
      </c>
      <c r="E517" s="472">
        <v>318</v>
      </c>
      <c r="F517" s="472" t="s">
        <v>455</v>
      </c>
      <c r="G517" s="473">
        <v>4800</v>
      </c>
      <c r="H517" s="472"/>
      <c r="I517" s="473">
        <v>0</v>
      </c>
      <c r="J517" s="473">
        <v>0</v>
      </c>
      <c r="K517" s="473">
        <v>0</v>
      </c>
      <c r="L517" s="473">
        <v>0</v>
      </c>
      <c r="M517" s="473">
        <v>0</v>
      </c>
      <c r="N517" s="473">
        <v>0</v>
      </c>
      <c r="O517" s="473">
        <v>0</v>
      </c>
      <c r="P517" s="473">
        <v>0</v>
      </c>
      <c r="Q517" s="473">
        <v>4800</v>
      </c>
      <c r="R517" s="472"/>
    </row>
    <row r="518" spans="1:18" ht="14.45" customHeight="1" outlineLevel="1" collapsed="1" x14ac:dyDescent="0.25">
      <c r="A518" s="472"/>
      <c r="B518" s="472"/>
      <c r="C518" s="490" t="s">
        <v>2042</v>
      </c>
      <c r="D518" s="472"/>
      <c r="E518" s="472"/>
      <c r="F518" s="472"/>
      <c r="G518" s="473">
        <f t="shared" ref="G518:R518" si="52">SUBTOTAL(9,G514:G517)</f>
        <v>12240</v>
      </c>
      <c r="H518" s="472">
        <f t="shared" si="52"/>
        <v>0</v>
      </c>
      <c r="I518" s="473">
        <f t="shared" si="52"/>
        <v>0</v>
      </c>
      <c r="J518" s="473">
        <f t="shared" si="52"/>
        <v>0</v>
      </c>
      <c r="K518" s="473">
        <f t="shared" si="52"/>
        <v>0</v>
      </c>
      <c r="L518" s="473">
        <f t="shared" si="52"/>
        <v>0</v>
      </c>
      <c r="M518" s="473">
        <f t="shared" si="52"/>
        <v>0</v>
      </c>
      <c r="N518" s="473">
        <f t="shared" si="52"/>
        <v>0</v>
      </c>
      <c r="O518" s="473">
        <f t="shared" si="52"/>
        <v>0</v>
      </c>
      <c r="P518" s="473">
        <f t="shared" si="52"/>
        <v>0</v>
      </c>
      <c r="Q518" s="473">
        <f t="shared" si="52"/>
        <v>12240</v>
      </c>
      <c r="R518" s="472">
        <f t="shared" si="52"/>
        <v>0</v>
      </c>
    </row>
    <row r="519" spans="1:18" ht="14.45" hidden="1" customHeight="1" outlineLevel="2" x14ac:dyDescent="0.25">
      <c r="A519" s="489">
        <v>1219</v>
      </c>
      <c r="B519" s="472" t="s">
        <v>1635</v>
      </c>
      <c r="C519" s="472">
        <v>321</v>
      </c>
      <c r="D519" s="472" t="s">
        <v>1912</v>
      </c>
      <c r="E519" s="472">
        <v>321</v>
      </c>
      <c r="F519" s="472" t="s">
        <v>458</v>
      </c>
      <c r="G519" s="473">
        <v>110000</v>
      </c>
      <c r="H519" s="473"/>
      <c r="I519" s="473"/>
      <c r="J519" s="473"/>
      <c r="K519" s="473"/>
      <c r="L519" s="473"/>
      <c r="M519" s="473"/>
      <c r="N519" s="473"/>
      <c r="O519" s="473"/>
      <c r="P519" s="473"/>
      <c r="Q519" s="473">
        <v>110000</v>
      </c>
      <c r="R519" s="472"/>
    </row>
    <row r="520" spans="1:18" ht="14.45" customHeight="1" outlineLevel="1" collapsed="1" x14ac:dyDescent="0.25">
      <c r="A520" s="489"/>
      <c r="B520" s="472"/>
      <c r="C520" s="490" t="s">
        <v>2043</v>
      </c>
      <c r="D520" s="472"/>
      <c r="E520" s="472"/>
      <c r="F520" s="472"/>
      <c r="G520" s="473">
        <f t="shared" ref="G520:R520" si="53">SUBTOTAL(9,G519:G519)</f>
        <v>110000</v>
      </c>
      <c r="H520" s="473">
        <f t="shared" si="53"/>
        <v>0</v>
      </c>
      <c r="I520" s="473">
        <f t="shared" si="53"/>
        <v>0</v>
      </c>
      <c r="J520" s="473">
        <f t="shared" si="53"/>
        <v>0</v>
      </c>
      <c r="K520" s="473">
        <f t="shared" si="53"/>
        <v>0</v>
      </c>
      <c r="L520" s="473">
        <f t="shared" si="53"/>
        <v>0</v>
      </c>
      <c r="M520" s="473">
        <f t="shared" si="53"/>
        <v>0</v>
      </c>
      <c r="N520" s="473">
        <f t="shared" si="53"/>
        <v>0</v>
      </c>
      <c r="O520" s="473">
        <f t="shared" si="53"/>
        <v>0</v>
      </c>
      <c r="P520" s="473">
        <f t="shared" si="53"/>
        <v>0</v>
      </c>
      <c r="Q520" s="473">
        <f t="shared" si="53"/>
        <v>110000</v>
      </c>
      <c r="R520" s="472">
        <f t="shared" si="53"/>
        <v>0</v>
      </c>
    </row>
    <row r="521" spans="1:18" ht="14.45" hidden="1" customHeight="1" outlineLevel="2" x14ac:dyDescent="0.25">
      <c r="A521" s="472">
        <v>362</v>
      </c>
      <c r="B521" s="472" t="s">
        <v>1635</v>
      </c>
      <c r="C521" s="472">
        <v>322</v>
      </c>
      <c r="D521" s="472" t="s">
        <v>1821</v>
      </c>
      <c r="E521" s="472">
        <v>322</v>
      </c>
      <c r="F521" s="472" t="s">
        <v>459</v>
      </c>
      <c r="G521" s="473">
        <v>0</v>
      </c>
      <c r="H521" s="473">
        <v>0</v>
      </c>
      <c r="I521" s="473">
        <v>0</v>
      </c>
      <c r="J521" s="473">
        <v>0</v>
      </c>
      <c r="K521" s="473">
        <v>0</v>
      </c>
      <c r="L521" s="473">
        <v>0</v>
      </c>
      <c r="M521" s="473">
        <v>0</v>
      </c>
      <c r="N521" s="473">
        <v>0</v>
      </c>
      <c r="O521" s="473">
        <v>0</v>
      </c>
      <c r="P521" s="473">
        <v>0</v>
      </c>
      <c r="Q521" s="473">
        <v>0</v>
      </c>
      <c r="R521" s="472"/>
    </row>
    <row r="522" spans="1:18" ht="14.45" hidden="1" customHeight="1" outlineLevel="2" x14ac:dyDescent="0.25">
      <c r="A522" s="489">
        <v>1220</v>
      </c>
      <c r="B522" s="472" t="s">
        <v>1635</v>
      </c>
      <c r="C522" s="472">
        <v>322</v>
      </c>
      <c r="D522" s="472" t="s">
        <v>1912</v>
      </c>
      <c r="E522" s="472">
        <v>322</v>
      </c>
      <c r="F522" s="472" t="s">
        <v>459</v>
      </c>
      <c r="G522" s="473">
        <v>120000</v>
      </c>
      <c r="H522" s="473"/>
      <c r="I522" s="473"/>
      <c r="J522" s="473"/>
      <c r="K522" s="473"/>
      <c r="L522" s="473"/>
      <c r="M522" s="473"/>
      <c r="N522" s="473"/>
      <c r="O522" s="473"/>
      <c r="P522" s="473"/>
      <c r="Q522" s="473">
        <v>120000</v>
      </c>
      <c r="R522" s="472"/>
    </row>
    <row r="523" spans="1:18" ht="14.45" customHeight="1" outlineLevel="1" collapsed="1" x14ac:dyDescent="0.25">
      <c r="A523" s="489"/>
      <c r="B523" s="472"/>
      <c r="C523" s="490" t="s">
        <v>2044</v>
      </c>
      <c r="D523" s="472"/>
      <c r="E523" s="472"/>
      <c r="F523" s="472"/>
      <c r="G523" s="473">
        <f t="shared" ref="G523:R523" si="54">SUBTOTAL(9,G521:G522)</f>
        <v>120000</v>
      </c>
      <c r="H523" s="473">
        <f t="shared" si="54"/>
        <v>0</v>
      </c>
      <c r="I523" s="473">
        <f t="shared" si="54"/>
        <v>0</v>
      </c>
      <c r="J523" s="473">
        <f t="shared" si="54"/>
        <v>0</v>
      </c>
      <c r="K523" s="473">
        <f t="shared" si="54"/>
        <v>0</v>
      </c>
      <c r="L523" s="473">
        <f t="shared" si="54"/>
        <v>0</v>
      </c>
      <c r="M523" s="473">
        <f t="shared" si="54"/>
        <v>0</v>
      </c>
      <c r="N523" s="473">
        <f t="shared" si="54"/>
        <v>0</v>
      </c>
      <c r="O523" s="473">
        <f t="shared" si="54"/>
        <v>0</v>
      </c>
      <c r="P523" s="473">
        <f t="shared" si="54"/>
        <v>0</v>
      </c>
      <c r="Q523" s="473">
        <f t="shared" si="54"/>
        <v>120000</v>
      </c>
      <c r="R523" s="472">
        <f t="shared" si="54"/>
        <v>0</v>
      </c>
    </row>
    <row r="524" spans="1:18" ht="14.45" hidden="1" customHeight="1" outlineLevel="2" x14ac:dyDescent="0.25">
      <c r="A524" s="472">
        <v>518</v>
      </c>
      <c r="B524" s="472" t="s">
        <v>1635</v>
      </c>
      <c r="C524" s="472">
        <v>323</v>
      </c>
      <c r="D524" s="472" t="s">
        <v>1826</v>
      </c>
      <c r="E524" s="472">
        <v>323</v>
      </c>
      <c r="F524" s="472" t="s">
        <v>460</v>
      </c>
      <c r="G524" s="473">
        <v>15000</v>
      </c>
      <c r="H524" s="472"/>
      <c r="I524" s="473">
        <v>0</v>
      </c>
      <c r="J524" s="473">
        <v>0</v>
      </c>
      <c r="K524" s="473">
        <v>0</v>
      </c>
      <c r="L524" s="473">
        <v>0</v>
      </c>
      <c r="M524" s="473">
        <v>0</v>
      </c>
      <c r="N524" s="473">
        <v>0</v>
      </c>
      <c r="O524" s="473">
        <v>0</v>
      </c>
      <c r="P524" s="473">
        <v>0</v>
      </c>
      <c r="Q524" s="473">
        <v>15000</v>
      </c>
      <c r="R524" s="472"/>
    </row>
    <row r="525" spans="1:18" ht="14.45" customHeight="1" outlineLevel="1" collapsed="1" x14ac:dyDescent="0.25">
      <c r="A525" s="472"/>
      <c r="B525" s="472"/>
      <c r="C525" s="490" t="s">
        <v>2045</v>
      </c>
      <c r="D525" s="472"/>
      <c r="E525" s="472"/>
      <c r="F525" s="472"/>
      <c r="G525" s="473">
        <f t="shared" ref="G525:R525" si="55">SUBTOTAL(9,G524:G524)</f>
        <v>15000</v>
      </c>
      <c r="H525" s="472">
        <f t="shared" si="55"/>
        <v>0</v>
      </c>
      <c r="I525" s="473">
        <f t="shared" si="55"/>
        <v>0</v>
      </c>
      <c r="J525" s="473">
        <f t="shared" si="55"/>
        <v>0</v>
      </c>
      <c r="K525" s="473">
        <f t="shared" si="55"/>
        <v>0</v>
      </c>
      <c r="L525" s="473">
        <f t="shared" si="55"/>
        <v>0</v>
      </c>
      <c r="M525" s="473">
        <f t="shared" si="55"/>
        <v>0</v>
      </c>
      <c r="N525" s="473">
        <f t="shared" si="55"/>
        <v>0</v>
      </c>
      <c r="O525" s="473">
        <f t="shared" si="55"/>
        <v>0</v>
      </c>
      <c r="P525" s="473">
        <f t="shared" si="55"/>
        <v>0</v>
      </c>
      <c r="Q525" s="473">
        <f t="shared" si="55"/>
        <v>15000</v>
      </c>
      <c r="R525" s="472">
        <f t="shared" si="55"/>
        <v>0</v>
      </c>
    </row>
    <row r="526" spans="1:18" ht="14.45" hidden="1" customHeight="1" outlineLevel="2" x14ac:dyDescent="0.25">
      <c r="A526" s="472">
        <v>17</v>
      </c>
      <c r="B526" s="472" t="s">
        <v>1635</v>
      </c>
      <c r="C526" s="472">
        <v>326</v>
      </c>
      <c r="D526" s="472" t="s">
        <v>1811</v>
      </c>
      <c r="E526" s="472">
        <v>326</v>
      </c>
      <c r="F526" s="472" t="s">
        <v>463</v>
      </c>
      <c r="G526" s="473">
        <v>0</v>
      </c>
      <c r="H526" s="472"/>
      <c r="I526" s="473">
        <v>0</v>
      </c>
      <c r="J526" s="473">
        <v>0</v>
      </c>
      <c r="K526" s="473">
        <v>0</v>
      </c>
      <c r="L526" s="473">
        <v>0</v>
      </c>
      <c r="M526" s="473">
        <v>0</v>
      </c>
      <c r="N526" s="473">
        <v>0</v>
      </c>
      <c r="O526" s="473">
        <v>0</v>
      </c>
      <c r="P526" s="473">
        <v>0</v>
      </c>
      <c r="Q526" s="473">
        <v>0</v>
      </c>
      <c r="R526" s="472"/>
    </row>
    <row r="527" spans="1:18" ht="14.45" hidden="1" customHeight="1" outlineLevel="2" x14ac:dyDescent="0.25">
      <c r="A527" s="472">
        <v>95</v>
      </c>
      <c r="B527" s="472" t="s">
        <v>1635</v>
      </c>
      <c r="C527" s="472">
        <v>326</v>
      </c>
      <c r="D527" s="472" t="s">
        <v>1814</v>
      </c>
      <c r="E527" s="472">
        <v>326</v>
      </c>
      <c r="F527" s="472" t="s">
        <v>463</v>
      </c>
      <c r="G527" s="473">
        <v>360000</v>
      </c>
      <c r="H527" s="472"/>
      <c r="I527" s="473">
        <v>0</v>
      </c>
      <c r="J527" s="473">
        <v>0</v>
      </c>
      <c r="K527" s="473">
        <v>0</v>
      </c>
      <c r="L527" s="473">
        <v>0</v>
      </c>
      <c r="M527" s="473">
        <v>0</v>
      </c>
      <c r="N527" s="473">
        <v>0</v>
      </c>
      <c r="O527" s="473">
        <v>0</v>
      </c>
      <c r="P527" s="473">
        <v>0</v>
      </c>
      <c r="Q527" s="473">
        <v>360000</v>
      </c>
      <c r="R527" s="472"/>
    </row>
    <row r="528" spans="1:18" ht="14.45" hidden="1" customHeight="1" outlineLevel="2" x14ac:dyDescent="0.25">
      <c r="A528" s="489">
        <v>1221</v>
      </c>
      <c r="B528" s="472" t="s">
        <v>1635</v>
      </c>
      <c r="C528" s="472">
        <v>326</v>
      </c>
      <c r="D528" s="472" t="s">
        <v>1912</v>
      </c>
      <c r="E528" s="472">
        <v>326</v>
      </c>
      <c r="F528" s="472" t="s">
        <v>463</v>
      </c>
      <c r="G528" s="473">
        <v>0</v>
      </c>
      <c r="H528" s="473"/>
      <c r="I528" s="473"/>
      <c r="J528" s="473"/>
      <c r="K528" s="473"/>
      <c r="L528" s="473"/>
      <c r="M528" s="473"/>
      <c r="N528" s="473"/>
      <c r="O528" s="473"/>
      <c r="P528" s="473"/>
      <c r="Q528" s="473">
        <v>0</v>
      </c>
      <c r="R528" s="472"/>
    </row>
    <row r="529" spans="1:18" ht="14.45" customHeight="1" outlineLevel="1" collapsed="1" x14ac:dyDescent="0.25">
      <c r="A529" s="489"/>
      <c r="B529" s="472"/>
      <c r="C529" s="490" t="s">
        <v>2046</v>
      </c>
      <c r="D529" s="472"/>
      <c r="E529" s="472"/>
      <c r="F529" s="472"/>
      <c r="G529" s="473">
        <f t="shared" ref="G529:R529" si="56">SUBTOTAL(9,G526:G528)</f>
        <v>360000</v>
      </c>
      <c r="H529" s="473">
        <f t="shared" si="56"/>
        <v>0</v>
      </c>
      <c r="I529" s="473">
        <f t="shared" si="56"/>
        <v>0</v>
      </c>
      <c r="J529" s="473">
        <f t="shared" si="56"/>
        <v>0</v>
      </c>
      <c r="K529" s="473">
        <f t="shared" si="56"/>
        <v>0</v>
      </c>
      <c r="L529" s="473">
        <f t="shared" si="56"/>
        <v>0</v>
      </c>
      <c r="M529" s="473">
        <f t="shared" si="56"/>
        <v>0</v>
      </c>
      <c r="N529" s="473">
        <f t="shared" si="56"/>
        <v>0</v>
      </c>
      <c r="O529" s="473">
        <f t="shared" si="56"/>
        <v>0</v>
      </c>
      <c r="P529" s="473">
        <f t="shared" si="56"/>
        <v>0</v>
      </c>
      <c r="Q529" s="473">
        <f t="shared" si="56"/>
        <v>360000</v>
      </c>
      <c r="R529" s="472">
        <f t="shared" si="56"/>
        <v>0</v>
      </c>
    </row>
    <row r="530" spans="1:18" ht="14.45" hidden="1" customHeight="1" outlineLevel="2" x14ac:dyDescent="0.25">
      <c r="A530" s="472">
        <v>48</v>
      </c>
      <c r="B530" s="472" t="s">
        <v>1635</v>
      </c>
      <c r="C530" s="472">
        <v>331</v>
      </c>
      <c r="D530" s="472" t="s">
        <v>1813</v>
      </c>
      <c r="E530" s="472">
        <v>331</v>
      </c>
      <c r="F530" s="472" t="s">
        <v>468</v>
      </c>
      <c r="G530" s="473">
        <v>0</v>
      </c>
      <c r="H530" s="472"/>
      <c r="I530" s="473">
        <v>0</v>
      </c>
      <c r="J530" s="473">
        <v>0</v>
      </c>
      <c r="K530" s="473">
        <v>0</v>
      </c>
      <c r="L530" s="473">
        <v>0</v>
      </c>
      <c r="M530" s="473">
        <v>0</v>
      </c>
      <c r="N530" s="473">
        <v>0</v>
      </c>
      <c r="O530" s="473">
        <v>0</v>
      </c>
      <c r="P530" s="473">
        <v>0</v>
      </c>
      <c r="Q530" s="473">
        <v>0</v>
      </c>
      <c r="R530" s="472"/>
    </row>
    <row r="531" spans="1:18" ht="14.45" hidden="1" customHeight="1" outlineLevel="2" x14ac:dyDescent="0.25">
      <c r="A531" s="472">
        <v>161</v>
      </c>
      <c r="B531" s="472" t="s">
        <v>1635</v>
      </c>
      <c r="C531" s="472">
        <v>331</v>
      </c>
      <c r="D531" s="472" t="s">
        <v>1816</v>
      </c>
      <c r="E531" s="472">
        <v>331</v>
      </c>
      <c r="F531" s="472" t="s">
        <v>468</v>
      </c>
      <c r="G531" s="473">
        <v>0</v>
      </c>
      <c r="H531" s="473"/>
      <c r="I531" s="473"/>
      <c r="J531" s="473"/>
      <c r="K531" s="473"/>
      <c r="L531" s="473"/>
      <c r="M531" s="473"/>
      <c r="N531" s="473"/>
      <c r="O531" s="473"/>
      <c r="P531" s="473"/>
      <c r="Q531" s="473">
        <v>0</v>
      </c>
      <c r="R531" s="472"/>
    </row>
    <row r="532" spans="1:18" ht="14.45" hidden="1" customHeight="1" outlineLevel="2" x14ac:dyDescent="0.25">
      <c r="A532" s="472">
        <v>267</v>
      </c>
      <c r="B532" s="472" t="s">
        <v>1635</v>
      </c>
      <c r="C532" s="472">
        <v>331</v>
      </c>
      <c r="D532" s="472" t="s">
        <v>1819</v>
      </c>
      <c r="E532" s="472">
        <v>331</v>
      </c>
      <c r="F532" s="472" t="s">
        <v>468</v>
      </c>
      <c r="G532" s="473">
        <v>0</v>
      </c>
      <c r="H532" s="472"/>
      <c r="I532" s="473">
        <v>0</v>
      </c>
      <c r="J532" s="473">
        <v>0</v>
      </c>
      <c r="K532" s="473">
        <v>0</v>
      </c>
      <c r="L532" s="473">
        <v>0</v>
      </c>
      <c r="M532" s="473">
        <v>0</v>
      </c>
      <c r="N532" s="473">
        <v>0</v>
      </c>
      <c r="O532" s="473">
        <v>0</v>
      </c>
      <c r="P532" s="473">
        <v>0</v>
      </c>
      <c r="Q532" s="473">
        <v>0</v>
      </c>
      <c r="R532" s="472"/>
    </row>
    <row r="533" spans="1:18" ht="14.45" hidden="1" customHeight="1" outlineLevel="2" x14ac:dyDescent="0.25">
      <c r="A533" s="472">
        <v>585</v>
      </c>
      <c r="B533" s="472" t="s">
        <v>1635</v>
      </c>
      <c r="C533" s="472">
        <v>331</v>
      </c>
      <c r="D533" s="472" t="s">
        <v>1828</v>
      </c>
      <c r="E533" s="472">
        <v>331</v>
      </c>
      <c r="F533" s="472" t="s">
        <v>468</v>
      </c>
      <c r="G533" s="473">
        <v>360000</v>
      </c>
      <c r="H533" s="472"/>
      <c r="I533" s="473">
        <v>0</v>
      </c>
      <c r="J533" s="473">
        <v>0</v>
      </c>
      <c r="K533" s="473">
        <v>0</v>
      </c>
      <c r="L533" s="473">
        <v>0</v>
      </c>
      <c r="M533" s="473">
        <v>0</v>
      </c>
      <c r="N533" s="473">
        <v>0</v>
      </c>
      <c r="O533" s="473">
        <v>0</v>
      </c>
      <c r="P533" s="473">
        <v>0</v>
      </c>
      <c r="Q533" s="473">
        <v>360000</v>
      </c>
      <c r="R533" s="472"/>
    </row>
    <row r="534" spans="1:18" ht="14.45" hidden="1" customHeight="1" outlineLevel="2" x14ac:dyDescent="0.25">
      <c r="A534" s="472">
        <v>733</v>
      </c>
      <c r="B534" s="472" t="s">
        <v>1635</v>
      </c>
      <c r="C534" s="472">
        <v>331</v>
      </c>
      <c r="D534" s="472" t="s">
        <v>1793</v>
      </c>
      <c r="E534" s="472">
        <v>331</v>
      </c>
      <c r="F534" s="472" t="s">
        <v>468</v>
      </c>
      <c r="G534" s="473">
        <v>540000</v>
      </c>
      <c r="H534" s="473"/>
      <c r="I534" s="473">
        <v>0</v>
      </c>
      <c r="J534" s="473">
        <v>0</v>
      </c>
      <c r="K534" s="473">
        <v>0</v>
      </c>
      <c r="L534" s="473">
        <v>0</v>
      </c>
      <c r="M534" s="473">
        <v>0</v>
      </c>
      <c r="N534" s="473">
        <v>0</v>
      </c>
      <c r="O534" s="473">
        <v>0</v>
      </c>
      <c r="P534" s="473">
        <v>0</v>
      </c>
      <c r="Q534" s="473">
        <v>540000</v>
      </c>
      <c r="R534" s="472"/>
    </row>
    <row r="535" spans="1:18" ht="14.45" customHeight="1" outlineLevel="1" collapsed="1" x14ac:dyDescent="0.25">
      <c r="A535" s="472"/>
      <c r="B535" s="472"/>
      <c r="C535" s="490" t="s">
        <v>2047</v>
      </c>
      <c r="D535" s="472"/>
      <c r="E535" s="472"/>
      <c r="F535" s="472"/>
      <c r="G535" s="473">
        <f t="shared" ref="G535:R535" si="57">SUBTOTAL(9,G530:G534)</f>
        <v>900000</v>
      </c>
      <c r="H535" s="473">
        <f t="shared" si="57"/>
        <v>0</v>
      </c>
      <c r="I535" s="473">
        <f t="shared" si="57"/>
        <v>0</v>
      </c>
      <c r="J535" s="473">
        <f t="shared" si="57"/>
        <v>0</v>
      </c>
      <c r="K535" s="473">
        <f t="shared" si="57"/>
        <v>0</v>
      </c>
      <c r="L535" s="473">
        <f t="shared" si="57"/>
        <v>0</v>
      </c>
      <c r="M535" s="473">
        <f t="shared" si="57"/>
        <v>0</v>
      </c>
      <c r="N535" s="473">
        <f t="shared" si="57"/>
        <v>0</v>
      </c>
      <c r="O535" s="473">
        <f t="shared" si="57"/>
        <v>0</v>
      </c>
      <c r="P535" s="473">
        <f t="shared" si="57"/>
        <v>0</v>
      </c>
      <c r="Q535" s="473">
        <f t="shared" si="57"/>
        <v>900000</v>
      </c>
      <c r="R535" s="472">
        <f t="shared" si="57"/>
        <v>0</v>
      </c>
    </row>
    <row r="536" spans="1:18" ht="14.45" hidden="1" customHeight="1" outlineLevel="2" x14ac:dyDescent="0.25">
      <c r="A536" s="472">
        <v>49</v>
      </c>
      <c r="B536" s="472" t="s">
        <v>1635</v>
      </c>
      <c r="C536" s="472">
        <v>332</v>
      </c>
      <c r="D536" s="472" t="s">
        <v>1813</v>
      </c>
      <c r="E536" s="472">
        <v>332</v>
      </c>
      <c r="F536" s="472" t="s">
        <v>469</v>
      </c>
      <c r="G536" s="473">
        <v>100000</v>
      </c>
      <c r="H536" s="472"/>
      <c r="I536" s="473">
        <v>0</v>
      </c>
      <c r="J536" s="473">
        <v>0</v>
      </c>
      <c r="K536" s="473">
        <v>0</v>
      </c>
      <c r="L536" s="473">
        <v>0</v>
      </c>
      <c r="M536" s="473">
        <v>0</v>
      </c>
      <c r="N536" s="473">
        <v>0</v>
      </c>
      <c r="O536" s="473">
        <v>0</v>
      </c>
      <c r="P536" s="473">
        <v>0</v>
      </c>
      <c r="Q536" s="473">
        <v>100000</v>
      </c>
      <c r="R536" s="472"/>
    </row>
    <row r="537" spans="1:18" ht="14.45" hidden="1" customHeight="1" outlineLevel="2" x14ac:dyDescent="0.25">
      <c r="A537" s="472">
        <v>268</v>
      </c>
      <c r="B537" s="472" t="s">
        <v>1635</v>
      </c>
      <c r="C537" s="472">
        <v>332</v>
      </c>
      <c r="D537" s="472" t="s">
        <v>1819</v>
      </c>
      <c r="E537" s="472">
        <v>332</v>
      </c>
      <c r="F537" s="472" t="s">
        <v>469</v>
      </c>
      <c r="G537" s="473">
        <v>0</v>
      </c>
      <c r="H537" s="472"/>
      <c r="I537" s="473">
        <v>0</v>
      </c>
      <c r="J537" s="473">
        <v>0</v>
      </c>
      <c r="K537" s="473">
        <v>0</v>
      </c>
      <c r="L537" s="473">
        <v>0</v>
      </c>
      <c r="M537" s="473">
        <v>0</v>
      </c>
      <c r="N537" s="473">
        <v>0</v>
      </c>
      <c r="O537" s="473">
        <v>0</v>
      </c>
      <c r="P537" s="473">
        <v>0</v>
      </c>
      <c r="Q537" s="473">
        <v>0</v>
      </c>
      <c r="R537" s="472"/>
    </row>
    <row r="538" spans="1:18" ht="14.45" customHeight="1" outlineLevel="1" collapsed="1" x14ac:dyDescent="0.25">
      <c r="A538" s="472"/>
      <c r="B538" s="472"/>
      <c r="C538" s="490" t="s">
        <v>2048</v>
      </c>
      <c r="D538" s="472"/>
      <c r="E538" s="472"/>
      <c r="F538" s="472"/>
      <c r="G538" s="473">
        <f t="shared" ref="G538:R538" si="58">SUBTOTAL(9,G536:G537)</f>
        <v>100000</v>
      </c>
      <c r="H538" s="472">
        <f t="shared" si="58"/>
        <v>0</v>
      </c>
      <c r="I538" s="473">
        <f t="shared" si="58"/>
        <v>0</v>
      </c>
      <c r="J538" s="473">
        <f t="shared" si="58"/>
        <v>0</v>
      </c>
      <c r="K538" s="473">
        <f t="shared" si="58"/>
        <v>0</v>
      </c>
      <c r="L538" s="473">
        <f t="shared" si="58"/>
        <v>0</v>
      </c>
      <c r="M538" s="473">
        <f t="shared" si="58"/>
        <v>0</v>
      </c>
      <c r="N538" s="473">
        <f t="shared" si="58"/>
        <v>0</v>
      </c>
      <c r="O538" s="473">
        <f t="shared" si="58"/>
        <v>0</v>
      </c>
      <c r="P538" s="473">
        <f t="shared" si="58"/>
        <v>0</v>
      </c>
      <c r="Q538" s="473">
        <f t="shared" si="58"/>
        <v>100000</v>
      </c>
      <c r="R538" s="472">
        <f t="shared" si="58"/>
        <v>0</v>
      </c>
    </row>
    <row r="539" spans="1:18" ht="14.45" hidden="1" customHeight="1" outlineLevel="2" x14ac:dyDescent="0.25">
      <c r="A539" s="472">
        <v>203</v>
      </c>
      <c r="B539" s="472" t="s">
        <v>1635</v>
      </c>
      <c r="C539" s="472">
        <v>334</v>
      </c>
      <c r="D539" s="472" t="s">
        <v>1817</v>
      </c>
      <c r="E539" s="472">
        <v>334</v>
      </c>
      <c r="F539" s="472" t="s">
        <v>471</v>
      </c>
      <c r="G539" s="473">
        <v>0</v>
      </c>
      <c r="H539" s="472"/>
      <c r="I539" s="473">
        <v>0</v>
      </c>
      <c r="J539" s="473">
        <v>0</v>
      </c>
      <c r="K539" s="473">
        <v>0</v>
      </c>
      <c r="L539" s="473">
        <v>0</v>
      </c>
      <c r="M539" s="473">
        <v>0</v>
      </c>
      <c r="N539" s="473">
        <v>0</v>
      </c>
      <c r="O539" s="473">
        <v>0</v>
      </c>
      <c r="P539" s="473">
        <v>0</v>
      </c>
      <c r="Q539" s="473">
        <v>0</v>
      </c>
      <c r="R539" s="472"/>
    </row>
    <row r="540" spans="1:18" ht="14.45" hidden="1" customHeight="1" outlineLevel="2" x14ac:dyDescent="0.25">
      <c r="A540" s="472">
        <v>269</v>
      </c>
      <c r="B540" s="472" t="s">
        <v>1635</v>
      </c>
      <c r="C540" s="472">
        <v>334</v>
      </c>
      <c r="D540" s="472" t="s">
        <v>1819</v>
      </c>
      <c r="E540" s="472">
        <v>334</v>
      </c>
      <c r="F540" s="472" t="s">
        <v>471</v>
      </c>
      <c r="G540" s="473">
        <v>0</v>
      </c>
      <c r="H540" s="472"/>
      <c r="I540" s="473">
        <v>0</v>
      </c>
      <c r="J540" s="473">
        <v>0</v>
      </c>
      <c r="K540" s="473">
        <v>0</v>
      </c>
      <c r="L540" s="473">
        <v>0</v>
      </c>
      <c r="M540" s="473">
        <v>0</v>
      </c>
      <c r="N540" s="473">
        <v>0</v>
      </c>
      <c r="O540" s="473">
        <v>0</v>
      </c>
      <c r="P540" s="473">
        <v>0</v>
      </c>
      <c r="Q540" s="473">
        <v>0</v>
      </c>
      <c r="R540" s="472"/>
    </row>
    <row r="541" spans="1:18" ht="14.45" hidden="1" customHeight="1" outlineLevel="2" x14ac:dyDescent="0.25">
      <c r="A541" s="472">
        <v>401</v>
      </c>
      <c r="B541" s="472" t="s">
        <v>1635</v>
      </c>
      <c r="C541" s="472">
        <v>334</v>
      </c>
      <c r="D541" s="472" t="s">
        <v>1822</v>
      </c>
      <c r="E541" s="472">
        <v>334</v>
      </c>
      <c r="F541" s="472" t="s">
        <v>471</v>
      </c>
      <c r="G541" s="473">
        <v>10000</v>
      </c>
      <c r="H541" s="472"/>
      <c r="I541" s="473">
        <v>0</v>
      </c>
      <c r="J541" s="473">
        <v>0</v>
      </c>
      <c r="K541" s="473">
        <v>0</v>
      </c>
      <c r="L541" s="473">
        <v>0</v>
      </c>
      <c r="M541" s="473">
        <v>0</v>
      </c>
      <c r="N541" s="473">
        <v>0</v>
      </c>
      <c r="O541" s="473">
        <v>0</v>
      </c>
      <c r="P541" s="473">
        <v>0</v>
      </c>
      <c r="Q541" s="473">
        <v>10000</v>
      </c>
      <c r="R541" s="472"/>
    </row>
    <row r="542" spans="1:18" ht="14.45" hidden="1" customHeight="1" outlineLevel="2" x14ac:dyDescent="0.25">
      <c r="A542" s="472">
        <v>586</v>
      </c>
      <c r="B542" s="472" t="s">
        <v>1635</v>
      </c>
      <c r="C542" s="472">
        <v>334</v>
      </c>
      <c r="D542" s="472" t="s">
        <v>1828</v>
      </c>
      <c r="E542" s="472">
        <v>334</v>
      </c>
      <c r="F542" s="472" t="s">
        <v>471</v>
      </c>
      <c r="G542" s="473">
        <v>0</v>
      </c>
      <c r="H542" s="472"/>
      <c r="I542" s="473">
        <v>0</v>
      </c>
      <c r="J542" s="473">
        <v>0</v>
      </c>
      <c r="K542" s="473">
        <v>0</v>
      </c>
      <c r="L542" s="473">
        <v>0</v>
      </c>
      <c r="M542" s="473">
        <v>0</v>
      </c>
      <c r="N542" s="473">
        <v>0</v>
      </c>
      <c r="O542" s="473">
        <v>0</v>
      </c>
      <c r="P542" s="473">
        <v>0</v>
      </c>
      <c r="Q542" s="473">
        <v>0</v>
      </c>
      <c r="R542" s="472"/>
    </row>
    <row r="543" spans="1:18" ht="14.45" hidden="1" customHeight="1" outlineLevel="2" x14ac:dyDescent="0.25">
      <c r="A543" s="472">
        <v>625</v>
      </c>
      <c r="B543" s="472" t="s">
        <v>1635</v>
      </c>
      <c r="C543" s="472">
        <v>334</v>
      </c>
      <c r="D543" s="472" t="s">
        <v>1829</v>
      </c>
      <c r="E543" s="472">
        <v>334</v>
      </c>
      <c r="F543" s="472" t="s">
        <v>471</v>
      </c>
      <c r="G543" s="473">
        <v>10000</v>
      </c>
      <c r="H543" s="472"/>
      <c r="I543" s="473">
        <v>0</v>
      </c>
      <c r="J543" s="473">
        <v>0</v>
      </c>
      <c r="K543" s="473">
        <v>0</v>
      </c>
      <c r="L543" s="473">
        <v>0</v>
      </c>
      <c r="M543" s="473">
        <v>0</v>
      </c>
      <c r="N543" s="473">
        <v>0</v>
      </c>
      <c r="O543" s="473">
        <v>0</v>
      </c>
      <c r="P543" s="473">
        <v>0</v>
      </c>
      <c r="Q543" s="473">
        <v>10000</v>
      </c>
      <c r="R543" s="472"/>
    </row>
    <row r="544" spans="1:18" ht="14.45" hidden="1" customHeight="1" outlineLevel="2" x14ac:dyDescent="0.25">
      <c r="A544" s="472">
        <v>656</v>
      </c>
      <c r="B544" s="472" t="s">
        <v>1635</v>
      </c>
      <c r="C544" s="472">
        <v>334</v>
      </c>
      <c r="D544" s="472" t="s">
        <v>1252</v>
      </c>
      <c r="E544" s="472">
        <v>334</v>
      </c>
      <c r="F544" s="472" t="s">
        <v>471</v>
      </c>
      <c r="G544" s="473">
        <v>8000</v>
      </c>
      <c r="H544" s="473">
        <v>0</v>
      </c>
      <c r="I544" s="473">
        <v>0</v>
      </c>
      <c r="J544" s="473">
        <v>0</v>
      </c>
      <c r="K544" s="473">
        <v>0</v>
      </c>
      <c r="L544" s="473">
        <v>0</v>
      </c>
      <c r="M544" s="473">
        <v>0</v>
      </c>
      <c r="N544" s="473">
        <v>0</v>
      </c>
      <c r="O544" s="473">
        <v>0</v>
      </c>
      <c r="P544" s="473">
        <v>0</v>
      </c>
      <c r="Q544" s="473">
        <v>8000</v>
      </c>
      <c r="R544" s="472"/>
    </row>
    <row r="545" spans="1:18" ht="14.45" hidden="1" customHeight="1" outlineLevel="2" x14ac:dyDescent="0.25">
      <c r="A545" s="472">
        <v>695</v>
      </c>
      <c r="B545" s="472" t="s">
        <v>1635</v>
      </c>
      <c r="C545" s="472">
        <v>334</v>
      </c>
      <c r="D545" s="472" t="s">
        <v>1830</v>
      </c>
      <c r="E545" s="472">
        <v>334</v>
      </c>
      <c r="F545" s="472" t="s">
        <v>471</v>
      </c>
      <c r="G545" s="473">
        <v>5000</v>
      </c>
      <c r="H545" s="473"/>
      <c r="I545" s="473">
        <v>0</v>
      </c>
      <c r="J545" s="473">
        <v>0</v>
      </c>
      <c r="K545" s="473">
        <v>0</v>
      </c>
      <c r="L545" s="473">
        <v>0</v>
      </c>
      <c r="M545" s="473">
        <v>0</v>
      </c>
      <c r="N545" s="473">
        <v>0</v>
      </c>
      <c r="O545" s="473">
        <v>0</v>
      </c>
      <c r="P545" s="473">
        <v>0</v>
      </c>
      <c r="Q545" s="473">
        <v>5000</v>
      </c>
      <c r="R545" s="472"/>
    </row>
    <row r="546" spans="1:18" ht="14.45" hidden="1" customHeight="1" outlineLevel="2" x14ac:dyDescent="0.25">
      <c r="A546" s="472">
        <v>734</v>
      </c>
      <c r="B546" s="472" t="s">
        <v>1635</v>
      </c>
      <c r="C546" s="472">
        <v>334</v>
      </c>
      <c r="D546" s="472" t="s">
        <v>1831</v>
      </c>
      <c r="E546" s="472">
        <v>334</v>
      </c>
      <c r="F546" s="472" t="s">
        <v>471</v>
      </c>
      <c r="G546" s="473">
        <v>10000</v>
      </c>
      <c r="H546" s="473"/>
      <c r="I546" s="473">
        <v>0</v>
      </c>
      <c r="J546" s="473">
        <v>0</v>
      </c>
      <c r="K546" s="473">
        <v>0</v>
      </c>
      <c r="L546" s="473">
        <v>0</v>
      </c>
      <c r="M546" s="473">
        <v>0</v>
      </c>
      <c r="N546" s="473">
        <v>0</v>
      </c>
      <c r="O546" s="473">
        <v>0</v>
      </c>
      <c r="P546" s="473">
        <v>0</v>
      </c>
      <c r="Q546" s="473">
        <v>10000</v>
      </c>
      <c r="R546" s="472"/>
    </row>
    <row r="547" spans="1:18" ht="14.45" hidden="1" customHeight="1" outlineLevel="2" x14ac:dyDescent="0.25">
      <c r="A547" s="489">
        <v>1192</v>
      </c>
      <c r="B547" s="472" t="s">
        <v>1635</v>
      </c>
      <c r="C547" s="472">
        <v>334</v>
      </c>
      <c r="D547" s="489" t="s">
        <v>1793</v>
      </c>
      <c r="E547" s="472">
        <v>334</v>
      </c>
      <c r="F547" s="472" t="s">
        <v>471</v>
      </c>
      <c r="G547" s="473">
        <v>10000</v>
      </c>
      <c r="H547" s="473"/>
      <c r="I547" s="473"/>
      <c r="J547" s="473"/>
      <c r="K547" s="473"/>
      <c r="L547" s="473"/>
      <c r="M547" s="473"/>
      <c r="N547" s="473"/>
      <c r="O547" s="473"/>
      <c r="P547" s="473"/>
      <c r="Q547" s="473">
        <v>10000</v>
      </c>
      <c r="R547" s="472" t="s">
        <v>1925</v>
      </c>
    </row>
    <row r="548" spans="1:18" ht="14.45" hidden="1" customHeight="1" outlineLevel="2" x14ac:dyDescent="0.25">
      <c r="A548" s="489">
        <v>1222</v>
      </c>
      <c r="B548" s="472" t="s">
        <v>1635</v>
      </c>
      <c r="C548" s="472">
        <v>334</v>
      </c>
      <c r="D548" s="472" t="s">
        <v>1912</v>
      </c>
      <c r="E548" s="472">
        <v>334</v>
      </c>
      <c r="F548" s="472" t="s">
        <v>471</v>
      </c>
      <c r="G548" s="473">
        <v>20000</v>
      </c>
      <c r="H548" s="473"/>
      <c r="I548" s="473"/>
      <c r="J548" s="473"/>
      <c r="K548" s="473"/>
      <c r="L548" s="473"/>
      <c r="M548" s="473"/>
      <c r="N548" s="473"/>
      <c r="O548" s="473"/>
      <c r="P548" s="473"/>
      <c r="Q548" s="473">
        <v>20000</v>
      </c>
      <c r="R548" s="472"/>
    </row>
    <row r="549" spans="1:18" ht="14.45" customHeight="1" outlineLevel="1" collapsed="1" x14ac:dyDescent="0.25">
      <c r="A549" s="489"/>
      <c r="B549" s="472"/>
      <c r="C549" s="490" t="s">
        <v>2049</v>
      </c>
      <c r="D549" s="472"/>
      <c r="E549" s="472"/>
      <c r="F549" s="472"/>
      <c r="G549" s="473">
        <f t="shared" ref="G549:R549" si="59">SUBTOTAL(9,G539:G548)</f>
        <v>73000</v>
      </c>
      <c r="H549" s="473">
        <f t="shared" si="59"/>
        <v>0</v>
      </c>
      <c r="I549" s="473">
        <f t="shared" si="59"/>
        <v>0</v>
      </c>
      <c r="J549" s="473">
        <f t="shared" si="59"/>
        <v>0</v>
      </c>
      <c r="K549" s="473">
        <f t="shared" si="59"/>
        <v>0</v>
      </c>
      <c r="L549" s="473">
        <f t="shared" si="59"/>
        <v>0</v>
      </c>
      <c r="M549" s="473">
        <f t="shared" si="59"/>
        <v>0</v>
      </c>
      <c r="N549" s="473">
        <f t="shared" si="59"/>
        <v>0</v>
      </c>
      <c r="O549" s="473">
        <f t="shared" si="59"/>
        <v>0</v>
      </c>
      <c r="P549" s="473">
        <f t="shared" si="59"/>
        <v>0</v>
      </c>
      <c r="Q549" s="473">
        <f t="shared" si="59"/>
        <v>73000</v>
      </c>
      <c r="R549" s="472">
        <f t="shared" si="59"/>
        <v>0</v>
      </c>
    </row>
    <row r="550" spans="1:18" ht="14.45" hidden="1" customHeight="1" outlineLevel="2" x14ac:dyDescent="0.25">
      <c r="A550" s="472">
        <v>204</v>
      </c>
      <c r="B550" s="472" t="s">
        <v>1635</v>
      </c>
      <c r="C550" s="472">
        <v>336</v>
      </c>
      <c r="D550" s="472" t="s">
        <v>1817</v>
      </c>
      <c r="E550" s="472">
        <v>336</v>
      </c>
      <c r="F550" s="472" t="s">
        <v>473</v>
      </c>
      <c r="G550" s="473">
        <v>0</v>
      </c>
      <c r="H550" s="472"/>
      <c r="I550" s="473">
        <v>0</v>
      </c>
      <c r="J550" s="473">
        <v>0</v>
      </c>
      <c r="K550" s="473">
        <v>0</v>
      </c>
      <c r="L550" s="473">
        <v>0</v>
      </c>
      <c r="M550" s="473">
        <v>0</v>
      </c>
      <c r="N550" s="473">
        <v>0</v>
      </c>
      <c r="O550" s="473">
        <v>0</v>
      </c>
      <c r="P550" s="473">
        <v>0</v>
      </c>
      <c r="Q550" s="473">
        <v>0</v>
      </c>
      <c r="R550" s="472"/>
    </row>
    <row r="551" spans="1:18" ht="14.45" hidden="1" customHeight="1" outlineLevel="2" x14ac:dyDescent="0.25">
      <c r="A551" s="472">
        <v>270</v>
      </c>
      <c r="B551" s="472" t="s">
        <v>1635</v>
      </c>
      <c r="C551" s="472">
        <v>336</v>
      </c>
      <c r="D551" s="472" t="s">
        <v>1819</v>
      </c>
      <c r="E551" s="472">
        <v>336</v>
      </c>
      <c r="F551" s="472" t="s">
        <v>473</v>
      </c>
      <c r="G551" s="473">
        <v>0</v>
      </c>
      <c r="H551" s="472"/>
      <c r="I551" s="473">
        <v>0</v>
      </c>
      <c r="J551" s="473">
        <v>0</v>
      </c>
      <c r="K551" s="473">
        <v>0</v>
      </c>
      <c r="L551" s="473">
        <v>0</v>
      </c>
      <c r="M551" s="473">
        <v>0</v>
      </c>
      <c r="N551" s="473">
        <v>0</v>
      </c>
      <c r="O551" s="473">
        <v>0</v>
      </c>
      <c r="P551" s="473">
        <v>0</v>
      </c>
      <c r="Q551" s="473">
        <v>0</v>
      </c>
      <c r="R551" s="472"/>
    </row>
    <row r="552" spans="1:18" ht="14.45" hidden="1" customHeight="1" outlineLevel="2" x14ac:dyDescent="0.25">
      <c r="A552" s="472">
        <v>735</v>
      </c>
      <c r="B552" s="472" t="s">
        <v>1635</v>
      </c>
      <c r="C552" s="472">
        <v>336</v>
      </c>
      <c r="D552" s="472" t="s">
        <v>1831</v>
      </c>
      <c r="E552" s="472">
        <v>336</v>
      </c>
      <c r="F552" s="472" t="s">
        <v>473</v>
      </c>
      <c r="G552" s="473">
        <v>0</v>
      </c>
      <c r="H552" s="473"/>
      <c r="I552" s="473">
        <v>0</v>
      </c>
      <c r="J552" s="473">
        <v>0</v>
      </c>
      <c r="K552" s="473">
        <v>0</v>
      </c>
      <c r="L552" s="473">
        <v>0</v>
      </c>
      <c r="M552" s="473">
        <v>0</v>
      </c>
      <c r="N552" s="473">
        <v>0</v>
      </c>
      <c r="O552" s="473">
        <v>0</v>
      </c>
      <c r="P552" s="473">
        <v>0</v>
      </c>
      <c r="Q552" s="473">
        <v>0</v>
      </c>
      <c r="R552" s="472"/>
    </row>
    <row r="553" spans="1:18" ht="14.45" customHeight="1" outlineLevel="1" collapsed="1" x14ac:dyDescent="0.25">
      <c r="A553" s="472"/>
      <c r="B553" s="472"/>
      <c r="C553" s="490" t="s">
        <v>2050</v>
      </c>
      <c r="D553" s="472"/>
      <c r="E553" s="472"/>
      <c r="F553" s="472"/>
      <c r="G553" s="473">
        <f t="shared" ref="G553:R553" si="60">SUBTOTAL(9,G550:G552)</f>
        <v>0</v>
      </c>
      <c r="H553" s="473">
        <f t="shared" si="60"/>
        <v>0</v>
      </c>
      <c r="I553" s="473">
        <f t="shared" si="60"/>
        <v>0</v>
      </c>
      <c r="J553" s="473">
        <f t="shared" si="60"/>
        <v>0</v>
      </c>
      <c r="K553" s="473">
        <f t="shared" si="60"/>
        <v>0</v>
      </c>
      <c r="L553" s="473">
        <f t="shared" si="60"/>
        <v>0</v>
      </c>
      <c r="M553" s="473">
        <f t="shared" si="60"/>
        <v>0</v>
      </c>
      <c r="N553" s="473">
        <f t="shared" si="60"/>
        <v>0</v>
      </c>
      <c r="O553" s="473">
        <f t="shared" si="60"/>
        <v>0</v>
      </c>
      <c r="P553" s="473">
        <f t="shared" si="60"/>
        <v>0</v>
      </c>
      <c r="Q553" s="473">
        <f t="shared" si="60"/>
        <v>0</v>
      </c>
      <c r="R553" s="472">
        <f t="shared" si="60"/>
        <v>0</v>
      </c>
    </row>
    <row r="554" spans="1:18" ht="14.45" hidden="1" customHeight="1" outlineLevel="2" x14ac:dyDescent="0.25">
      <c r="A554" s="472">
        <v>271</v>
      </c>
      <c r="B554" s="472" t="s">
        <v>1635</v>
      </c>
      <c r="C554" s="472">
        <v>338</v>
      </c>
      <c r="D554" s="472" t="s">
        <v>1819</v>
      </c>
      <c r="E554" s="472">
        <v>338</v>
      </c>
      <c r="F554" s="472" t="s">
        <v>475</v>
      </c>
      <c r="G554" s="473">
        <v>0</v>
      </c>
      <c r="H554" s="472"/>
      <c r="I554" s="473">
        <v>0</v>
      </c>
      <c r="J554" s="473">
        <v>0</v>
      </c>
      <c r="K554" s="473">
        <v>0</v>
      </c>
      <c r="L554" s="473">
        <v>0</v>
      </c>
      <c r="M554" s="473">
        <v>0</v>
      </c>
      <c r="N554" s="473">
        <v>0</v>
      </c>
      <c r="O554" s="473">
        <v>0</v>
      </c>
      <c r="P554" s="473">
        <v>0</v>
      </c>
      <c r="Q554" s="473">
        <v>0</v>
      </c>
      <c r="R554" s="472"/>
    </row>
    <row r="555" spans="1:18" ht="14.45" customHeight="1" outlineLevel="1" collapsed="1" x14ac:dyDescent="0.25">
      <c r="A555" s="472"/>
      <c r="B555" s="472"/>
      <c r="C555" s="490" t="s">
        <v>2051</v>
      </c>
      <c r="D555" s="472"/>
      <c r="E555" s="472"/>
      <c r="F555" s="472"/>
      <c r="G555" s="473">
        <f t="shared" ref="G555:R555" si="61">SUBTOTAL(9,G554:G554)</f>
        <v>0</v>
      </c>
      <c r="H555" s="472">
        <f t="shared" si="61"/>
        <v>0</v>
      </c>
      <c r="I555" s="473">
        <f t="shared" si="61"/>
        <v>0</v>
      </c>
      <c r="J555" s="473">
        <f t="shared" si="61"/>
        <v>0</v>
      </c>
      <c r="K555" s="473">
        <f t="shared" si="61"/>
        <v>0</v>
      </c>
      <c r="L555" s="473">
        <f t="shared" si="61"/>
        <v>0</v>
      </c>
      <c r="M555" s="473">
        <f t="shared" si="61"/>
        <v>0</v>
      </c>
      <c r="N555" s="473">
        <f t="shared" si="61"/>
        <v>0</v>
      </c>
      <c r="O555" s="473">
        <f t="shared" si="61"/>
        <v>0</v>
      </c>
      <c r="P555" s="473">
        <f t="shared" si="61"/>
        <v>0</v>
      </c>
      <c r="Q555" s="473">
        <f t="shared" si="61"/>
        <v>0</v>
      </c>
      <c r="R555" s="472">
        <f t="shared" si="61"/>
        <v>0</v>
      </c>
    </row>
    <row r="556" spans="1:18" ht="14.45" hidden="1" customHeight="1" outlineLevel="2" x14ac:dyDescent="0.25">
      <c r="A556" s="489">
        <v>1193</v>
      </c>
      <c r="B556" s="472" t="s">
        <v>1635</v>
      </c>
      <c r="C556" s="472">
        <v>341</v>
      </c>
      <c r="D556" s="489" t="s">
        <v>1793</v>
      </c>
      <c r="E556" s="472">
        <v>341</v>
      </c>
      <c r="F556" s="472" t="s">
        <v>478</v>
      </c>
      <c r="G556" s="473">
        <v>42000</v>
      </c>
      <c r="H556" s="473"/>
      <c r="I556" s="473"/>
      <c r="J556" s="473"/>
      <c r="K556" s="473"/>
      <c r="L556" s="473"/>
      <c r="M556" s="473"/>
      <c r="N556" s="473"/>
      <c r="O556" s="473"/>
      <c r="P556" s="473"/>
      <c r="Q556" s="473">
        <v>42000</v>
      </c>
      <c r="R556" s="472" t="s">
        <v>1925</v>
      </c>
    </row>
    <row r="557" spans="1:18" ht="14.45" customHeight="1" outlineLevel="1" collapsed="1" x14ac:dyDescent="0.25">
      <c r="A557" s="489"/>
      <c r="B557" s="472"/>
      <c r="C557" s="490" t="s">
        <v>2052</v>
      </c>
      <c r="D557" s="489"/>
      <c r="E557" s="472"/>
      <c r="F557" s="472"/>
      <c r="G557" s="473">
        <f t="shared" ref="G557:R557" si="62">SUBTOTAL(9,G556:G556)</f>
        <v>42000</v>
      </c>
      <c r="H557" s="473">
        <f t="shared" si="62"/>
        <v>0</v>
      </c>
      <c r="I557" s="473">
        <f t="shared" si="62"/>
        <v>0</v>
      </c>
      <c r="J557" s="473">
        <f t="shared" si="62"/>
        <v>0</v>
      </c>
      <c r="K557" s="473">
        <f t="shared" si="62"/>
        <v>0</v>
      </c>
      <c r="L557" s="473">
        <f t="shared" si="62"/>
        <v>0</v>
      </c>
      <c r="M557" s="473">
        <f t="shared" si="62"/>
        <v>0</v>
      </c>
      <c r="N557" s="473">
        <f t="shared" si="62"/>
        <v>0</v>
      </c>
      <c r="O557" s="473">
        <f t="shared" si="62"/>
        <v>0</v>
      </c>
      <c r="P557" s="473">
        <f t="shared" si="62"/>
        <v>0</v>
      </c>
      <c r="Q557" s="473">
        <f t="shared" si="62"/>
        <v>42000</v>
      </c>
      <c r="R557" s="472">
        <f t="shared" si="62"/>
        <v>0</v>
      </c>
    </row>
    <row r="558" spans="1:18" ht="14.45" hidden="1" customHeight="1" outlineLevel="2" x14ac:dyDescent="0.25">
      <c r="A558" s="489">
        <v>1194</v>
      </c>
      <c r="B558" s="472" t="s">
        <v>1635</v>
      </c>
      <c r="C558" s="472">
        <v>344</v>
      </c>
      <c r="D558" s="489" t="s">
        <v>1793</v>
      </c>
      <c r="E558" s="472">
        <v>344</v>
      </c>
      <c r="F558" s="472" t="s">
        <v>481</v>
      </c>
      <c r="G558" s="473">
        <v>30000</v>
      </c>
      <c r="H558" s="473"/>
      <c r="I558" s="473"/>
      <c r="J558" s="473"/>
      <c r="K558" s="473"/>
      <c r="L558" s="473"/>
      <c r="M558" s="473"/>
      <c r="N558" s="473"/>
      <c r="O558" s="473"/>
      <c r="P558" s="473"/>
      <c r="Q558" s="473">
        <v>30000</v>
      </c>
      <c r="R558" s="472" t="s">
        <v>1925</v>
      </c>
    </row>
    <row r="559" spans="1:18" ht="14.45" customHeight="1" outlineLevel="1" collapsed="1" x14ac:dyDescent="0.25">
      <c r="A559" s="489"/>
      <c r="B559" s="472"/>
      <c r="C559" s="490" t="s">
        <v>2053</v>
      </c>
      <c r="D559" s="489"/>
      <c r="E559" s="472"/>
      <c r="F559" s="472"/>
      <c r="G559" s="473">
        <f t="shared" ref="G559:R559" si="63">SUBTOTAL(9,G558:G558)</f>
        <v>30000</v>
      </c>
      <c r="H559" s="473">
        <f t="shared" si="63"/>
        <v>0</v>
      </c>
      <c r="I559" s="473">
        <f t="shared" si="63"/>
        <v>0</v>
      </c>
      <c r="J559" s="473">
        <f t="shared" si="63"/>
        <v>0</v>
      </c>
      <c r="K559" s="473">
        <f t="shared" si="63"/>
        <v>0</v>
      </c>
      <c r="L559" s="473">
        <f t="shared" si="63"/>
        <v>0</v>
      </c>
      <c r="M559" s="473">
        <f t="shared" si="63"/>
        <v>0</v>
      </c>
      <c r="N559" s="473">
        <f t="shared" si="63"/>
        <v>0</v>
      </c>
      <c r="O559" s="473">
        <f t="shared" si="63"/>
        <v>0</v>
      </c>
      <c r="P559" s="473">
        <f t="shared" si="63"/>
        <v>0</v>
      </c>
      <c r="Q559" s="473">
        <f t="shared" si="63"/>
        <v>30000</v>
      </c>
      <c r="R559" s="472">
        <f t="shared" si="63"/>
        <v>0</v>
      </c>
    </row>
    <row r="560" spans="1:18" ht="14.45" hidden="1" customHeight="1" outlineLevel="2" x14ac:dyDescent="0.25">
      <c r="A560" s="489">
        <v>1195</v>
      </c>
      <c r="B560" s="472" t="s">
        <v>1635</v>
      </c>
      <c r="C560" s="472">
        <v>345</v>
      </c>
      <c r="D560" s="489" t="s">
        <v>1793</v>
      </c>
      <c r="E560" s="472">
        <v>345</v>
      </c>
      <c r="F560" s="472" t="s">
        <v>482</v>
      </c>
      <c r="G560" s="473">
        <v>180000</v>
      </c>
      <c r="H560" s="473"/>
      <c r="I560" s="473"/>
      <c r="J560" s="473"/>
      <c r="K560" s="473"/>
      <c r="L560" s="473"/>
      <c r="M560" s="473"/>
      <c r="N560" s="473"/>
      <c r="O560" s="473"/>
      <c r="P560" s="473"/>
      <c r="Q560" s="473">
        <v>180000</v>
      </c>
      <c r="R560" s="472" t="s">
        <v>1925</v>
      </c>
    </row>
    <row r="561" spans="1:18" ht="14.45" customHeight="1" outlineLevel="1" collapsed="1" x14ac:dyDescent="0.25">
      <c r="A561" s="489"/>
      <c r="B561" s="472"/>
      <c r="C561" s="490" t="s">
        <v>2054</v>
      </c>
      <c r="D561" s="489"/>
      <c r="E561" s="472"/>
      <c r="F561" s="472"/>
      <c r="G561" s="473">
        <f t="shared" ref="G561:R561" si="64">SUBTOTAL(9,G560:G560)</f>
        <v>180000</v>
      </c>
      <c r="H561" s="473">
        <f t="shared" si="64"/>
        <v>0</v>
      </c>
      <c r="I561" s="473">
        <f t="shared" si="64"/>
        <v>0</v>
      </c>
      <c r="J561" s="473">
        <f t="shared" si="64"/>
        <v>0</v>
      </c>
      <c r="K561" s="473">
        <f t="shared" si="64"/>
        <v>0</v>
      </c>
      <c r="L561" s="473">
        <f t="shared" si="64"/>
        <v>0</v>
      </c>
      <c r="M561" s="473">
        <f t="shared" si="64"/>
        <v>0</v>
      </c>
      <c r="N561" s="473">
        <f t="shared" si="64"/>
        <v>0</v>
      </c>
      <c r="O561" s="473">
        <f t="shared" si="64"/>
        <v>0</v>
      </c>
      <c r="P561" s="473">
        <f t="shared" si="64"/>
        <v>0</v>
      </c>
      <c r="Q561" s="473">
        <f t="shared" si="64"/>
        <v>180000</v>
      </c>
      <c r="R561" s="472">
        <f t="shared" si="64"/>
        <v>0</v>
      </c>
    </row>
    <row r="562" spans="1:18" ht="14.45" hidden="1" customHeight="1" outlineLevel="2" x14ac:dyDescent="0.25">
      <c r="A562" s="472">
        <v>364</v>
      </c>
      <c r="B562" s="472" t="s">
        <v>1635</v>
      </c>
      <c r="C562" s="472">
        <v>347</v>
      </c>
      <c r="D562" s="472" t="s">
        <v>1821</v>
      </c>
      <c r="E562" s="472">
        <v>347</v>
      </c>
      <c r="F562" s="472" t="s">
        <v>484</v>
      </c>
      <c r="G562" s="473">
        <v>0</v>
      </c>
      <c r="H562" s="473">
        <v>0</v>
      </c>
      <c r="I562" s="473">
        <v>0</v>
      </c>
      <c r="J562" s="473">
        <v>0</v>
      </c>
      <c r="K562" s="473">
        <v>0</v>
      </c>
      <c r="L562" s="473">
        <v>0</v>
      </c>
      <c r="M562" s="473">
        <v>0</v>
      </c>
      <c r="N562" s="473">
        <v>0</v>
      </c>
      <c r="O562" s="473">
        <v>0</v>
      </c>
      <c r="P562" s="473">
        <v>0</v>
      </c>
      <c r="Q562" s="473">
        <v>0</v>
      </c>
      <c r="R562" s="472"/>
    </row>
    <row r="563" spans="1:18" ht="14.45" customHeight="1" outlineLevel="1" collapsed="1" x14ac:dyDescent="0.25">
      <c r="A563" s="472"/>
      <c r="B563" s="472"/>
      <c r="C563" s="490" t="s">
        <v>2055</v>
      </c>
      <c r="D563" s="472"/>
      <c r="E563" s="472"/>
      <c r="F563" s="472"/>
      <c r="G563" s="473">
        <f t="shared" ref="G563:R563" si="65">SUBTOTAL(9,G562:G562)</f>
        <v>0</v>
      </c>
      <c r="H563" s="473">
        <f t="shared" si="65"/>
        <v>0</v>
      </c>
      <c r="I563" s="473">
        <f t="shared" si="65"/>
        <v>0</v>
      </c>
      <c r="J563" s="473">
        <f t="shared" si="65"/>
        <v>0</v>
      </c>
      <c r="K563" s="473">
        <f t="shared" si="65"/>
        <v>0</v>
      </c>
      <c r="L563" s="473">
        <f t="shared" si="65"/>
        <v>0</v>
      </c>
      <c r="M563" s="473">
        <f t="shared" si="65"/>
        <v>0</v>
      </c>
      <c r="N563" s="473">
        <f t="shared" si="65"/>
        <v>0</v>
      </c>
      <c r="O563" s="473">
        <f t="shared" si="65"/>
        <v>0</v>
      </c>
      <c r="P563" s="473">
        <f t="shared" si="65"/>
        <v>0</v>
      </c>
      <c r="Q563" s="473">
        <f t="shared" si="65"/>
        <v>0</v>
      </c>
      <c r="R563" s="472">
        <f t="shared" si="65"/>
        <v>0</v>
      </c>
    </row>
    <row r="564" spans="1:18" ht="14.45" hidden="1" customHeight="1" outlineLevel="2" x14ac:dyDescent="0.25">
      <c r="A564" s="472">
        <v>163</v>
      </c>
      <c r="B564" s="472" t="s">
        <v>1635</v>
      </c>
      <c r="C564" s="472">
        <v>351</v>
      </c>
      <c r="D564" s="472" t="s">
        <v>1816</v>
      </c>
      <c r="E564" s="472">
        <v>351</v>
      </c>
      <c r="F564" s="472" t="s">
        <v>488</v>
      </c>
      <c r="G564" s="473">
        <v>0</v>
      </c>
      <c r="H564" s="473"/>
      <c r="I564" s="473"/>
      <c r="J564" s="473"/>
      <c r="K564" s="473"/>
      <c r="L564" s="473"/>
      <c r="M564" s="473"/>
      <c r="N564" s="473"/>
      <c r="O564" s="473"/>
      <c r="P564" s="473"/>
      <c r="Q564" s="473">
        <v>0</v>
      </c>
      <c r="R564" s="472"/>
    </row>
    <row r="565" spans="1:18" ht="14.45" hidden="1" customHeight="1" outlineLevel="2" x14ac:dyDescent="0.25">
      <c r="A565" s="472">
        <v>273</v>
      </c>
      <c r="B565" s="472" t="s">
        <v>1635</v>
      </c>
      <c r="C565" s="472">
        <v>351</v>
      </c>
      <c r="D565" s="472" t="s">
        <v>1819</v>
      </c>
      <c r="E565" s="472">
        <v>351</v>
      </c>
      <c r="F565" s="472" t="s">
        <v>488</v>
      </c>
      <c r="G565" s="473">
        <v>15000</v>
      </c>
      <c r="H565" s="472"/>
      <c r="I565" s="473">
        <v>0</v>
      </c>
      <c r="J565" s="473">
        <v>0</v>
      </c>
      <c r="K565" s="473">
        <v>0</v>
      </c>
      <c r="L565" s="473">
        <v>0</v>
      </c>
      <c r="M565" s="473">
        <v>0</v>
      </c>
      <c r="N565" s="473">
        <v>0</v>
      </c>
      <c r="O565" s="473">
        <v>0</v>
      </c>
      <c r="P565" s="473">
        <v>0</v>
      </c>
      <c r="Q565" s="473">
        <v>15000</v>
      </c>
      <c r="R565" s="472"/>
    </row>
    <row r="566" spans="1:18" ht="14.45" hidden="1" customHeight="1" outlineLevel="2" x14ac:dyDescent="0.25">
      <c r="A566" s="472">
        <v>366</v>
      </c>
      <c r="B566" s="472" t="s">
        <v>1635</v>
      </c>
      <c r="C566" s="472">
        <v>351</v>
      </c>
      <c r="D566" s="472" t="s">
        <v>1821</v>
      </c>
      <c r="E566" s="472">
        <v>351</v>
      </c>
      <c r="F566" s="472" t="s">
        <v>488</v>
      </c>
      <c r="G566" s="473">
        <v>0</v>
      </c>
      <c r="H566" s="473">
        <v>0</v>
      </c>
      <c r="I566" s="473">
        <v>0</v>
      </c>
      <c r="J566" s="473">
        <v>0</v>
      </c>
      <c r="K566" s="473">
        <v>0</v>
      </c>
      <c r="L566" s="473">
        <v>0</v>
      </c>
      <c r="M566" s="473">
        <v>0</v>
      </c>
      <c r="N566" s="473">
        <v>0</v>
      </c>
      <c r="O566" s="473">
        <v>0</v>
      </c>
      <c r="P566" s="473">
        <v>0</v>
      </c>
      <c r="Q566" s="473">
        <v>0</v>
      </c>
      <c r="R566" s="472"/>
    </row>
    <row r="567" spans="1:18" ht="14.45" hidden="1" customHeight="1" outlineLevel="2" x14ac:dyDescent="0.25">
      <c r="A567" s="472">
        <v>454</v>
      </c>
      <c r="B567" s="472" t="s">
        <v>1635</v>
      </c>
      <c r="C567" s="472">
        <v>351</v>
      </c>
      <c r="D567" s="472" t="s">
        <v>1824</v>
      </c>
      <c r="E567" s="472">
        <v>351</v>
      </c>
      <c r="F567" s="472" t="s">
        <v>488</v>
      </c>
      <c r="G567" s="473">
        <v>20000</v>
      </c>
      <c r="H567" s="472"/>
      <c r="I567" s="473">
        <v>0</v>
      </c>
      <c r="J567" s="473">
        <v>0</v>
      </c>
      <c r="K567" s="473">
        <v>0</v>
      </c>
      <c r="L567" s="473">
        <v>0</v>
      </c>
      <c r="M567" s="473">
        <v>0</v>
      </c>
      <c r="N567" s="473">
        <v>0</v>
      </c>
      <c r="O567" s="473">
        <v>0</v>
      </c>
      <c r="P567" s="473">
        <v>0</v>
      </c>
      <c r="Q567" s="473">
        <v>20000</v>
      </c>
      <c r="R567" s="472"/>
    </row>
    <row r="568" spans="1:18" ht="14.45" hidden="1" customHeight="1" outlineLevel="2" x14ac:dyDescent="0.25">
      <c r="A568" s="472">
        <v>543</v>
      </c>
      <c r="B568" s="472" t="s">
        <v>1635</v>
      </c>
      <c r="C568" s="472">
        <v>351</v>
      </c>
      <c r="D568" s="472" t="s">
        <v>1827</v>
      </c>
      <c r="E568" s="472">
        <v>351</v>
      </c>
      <c r="F568" s="472" t="s">
        <v>488</v>
      </c>
      <c r="G568" s="473">
        <v>10000</v>
      </c>
      <c r="H568" s="473">
        <v>0</v>
      </c>
      <c r="I568" s="473">
        <v>0</v>
      </c>
      <c r="J568" s="473">
        <v>0</v>
      </c>
      <c r="K568" s="473">
        <v>0</v>
      </c>
      <c r="L568" s="473">
        <v>0</v>
      </c>
      <c r="M568" s="473">
        <v>0</v>
      </c>
      <c r="N568" s="473">
        <v>0</v>
      </c>
      <c r="O568" s="473">
        <v>0</v>
      </c>
      <c r="P568" s="473">
        <v>0</v>
      </c>
      <c r="Q568" s="473">
        <v>10000</v>
      </c>
      <c r="R568" s="472"/>
    </row>
    <row r="569" spans="1:18" ht="14.45" hidden="1" customHeight="1" outlineLevel="2" x14ac:dyDescent="0.25">
      <c r="A569" s="472">
        <v>588</v>
      </c>
      <c r="B569" s="472" t="s">
        <v>1635</v>
      </c>
      <c r="C569" s="472">
        <v>351</v>
      </c>
      <c r="D569" s="472" t="s">
        <v>1828</v>
      </c>
      <c r="E569" s="472">
        <v>351</v>
      </c>
      <c r="F569" s="472" t="s">
        <v>488</v>
      </c>
      <c r="G569" s="473">
        <v>0</v>
      </c>
      <c r="H569" s="472"/>
      <c r="I569" s="473">
        <v>0</v>
      </c>
      <c r="J569" s="473">
        <v>0</v>
      </c>
      <c r="K569" s="473">
        <v>0</v>
      </c>
      <c r="L569" s="473">
        <v>0</v>
      </c>
      <c r="M569" s="473">
        <v>0</v>
      </c>
      <c r="N569" s="473">
        <v>0</v>
      </c>
      <c r="O569" s="473">
        <v>0</v>
      </c>
      <c r="P569" s="473">
        <v>0</v>
      </c>
      <c r="Q569" s="473">
        <v>0</v>
      </c>
      <c r="R569" s="472"/>
    </row>
    <row r="570" spans="1:18" ht="14.45" hidden="1" customHeight="1" outlineLevel="2" x14ac:dyDescent="0.25">
      <c r="A570" s="472">
        <v>627</v>
      </c>
      <c r="B570" s="472" t="s">
        <v>1635</v>
      </c>
      <c r="C570" s="472">
        <v>351</v>
      </c>
      <c r="D570" s="472" t="s">
        <v>1829</v>
      </c>
      <c r="E570" s="472">
        <v>351</v>
      </c>
      <c r="F570" s="472" t="s">
        <v>488</v>
      </c>
      <c r="G570" s="473">
        <v>10000</v>
      </c>
      <c r="H570" s="472"/>
      <c r="I570" s="473">
        <v>0</v>
      </c>
      <c r="J570" s="473">
        <v>0</v>
      </c>
      <c r="K570" s="473">
        <v>0</v>
      </c>
      <c r="L570" s="473">
        <v>0</v>
      </c>
      <c r="M570" s="473">
        <v>0</v>
      </c>
      <c r="N570" s="473">
        <v>0</v>
      </c>
      <c r="O570" s="473">
        <v>0</v>
      </c>
      <c r="P570" s="473">
        <v>0</v>
      </c>
      <c r="Q570" s="473">
        <v>10000</v>
      </c>
      <c r="R570" s="472"/>
    </row>
    <row r="571" spans="1:18" ht="14.45" hidden="1" customHeight="1" outlineLevel="2" x14ac:dyDescent="0.25">
      <c r="A571" s="472">
        <v>658</v>
      </c>
      <c r="B571" s="472" t="s">
        <v>1635</v>
      </c>
      <c r="C571" s="472">
        <v>351</v>
      </c>
      <c r="D571" s="472" t="s">
        <v>1252</v>
      </c>
      <c r="E571" s="472">
        <v>351</v>
      </c>
      <c r="F571" s="472" t="s">
        <v>488</v>
      </c>
      <c r="G571" s="473">
        <v>6000</v>
      </c>
      <c r="H571" s="473">
        <v>0</v>
      </c>
      <c r="I571" s="473">
        <v>0</v>
      </c>
      <c r="J571" s="473">
        <v>0</v>
      </c>
      <c r="K571" s="473">
        <v>0</v>
      </c>
      <c r="L571" s="473">
        <v>0</v>
      </c>
      <c r="M571" s="473">
        <v>0</v>
      </c>
      <c r="N571" s="473">
        <v>0</v>
      </c>
      <c r="O571" s="473">
        <v>0</v>
      </c>
      <c r="P571" s="473">
        <v>0</v>
      </c>
      <c r="Q571" s="473">
        <v>6000</v>
      </c>
      <c r="R571" s="472"/>
    </row>
    <row r="572" spans="1:18" ht="14.45" hidden="1" customHeight="1" outlineLevel="2" x14ac:dyDescent="0.25">
      <c r="A572" s="489">
        <v>1196</v>
      </c>
      <c r="B572" s="472" t="s">
        <v>1635</v>
      </c>
      <c r="C572" s="472">
        <v>351</v>
      </c>
      <c r="D572" s="489" t="s">
        <v>1793</v>
      </c>
      <c r="E572" s="472">
        <v>351</v>
      </c>
      <c r="F572" s="472" t="s">
        <v>488</v>
      </c>
      <c r="G572" s="473">
        <v>5000</v>
      </c>
      <c r="H572" s="473"/>
      <c r="I572" s="473"/>
      <c r="J572" s="473"/>
      <c r="K572" s="473"/>
      <c r="L572" s="473"/>
      <c r="M572" s="473"/>
      <c r="N572" s="473"/>
      <c r="O572" s="473"/>
      <c r="P572" s="473"/>
      <c r="Q572" s="473">
        <v>5000</v>
      </c>
      <c r="R572" s="472" t="s">
        <v>1925</v>
      </c>
    </row>
    <row r="573" spans="1:18" ht="14.45" customHeight="1" outlineLevel="1" collapsed="1" x14ac:dyDescent="0.25">
      <c r="A573" s="489"/>
      <c r="B573" s="472"/>
      <c r="C573" s="490" t="s">
        <v>2056</v>
      </c>
      <c r="D573" s="489"/>
      <c r="E573" s="472"/>
      <c r="F573" s="472"/>
      <c r="G573" s="473">
        <f t="shared" ref="G573:R573" si="66">SUBTOTAL(9,G564:G572)</f>
        <v>66000</v>
      </c>
      <c r="H573" s="473">
        <f t="shared" si="66"/>
        <v>0</v>
      </c>
      <c r="I573" s="473">
        <f t="shared" si="66"/>
        <v>0</v>
      </c>
      <c r="J573" s="473">
        <f t="shared" si="66"/>
        <v>0</v>
      </c>
      <c r="K573" s="473">
        <f t="shared" si="66"/>
        <v>0</v>
      </c>
      <c r="L573" s="473">
        <f t="shared" si="66"/>
        <v>0</v>
      </c>
      <c r="M573" s="473">
        <f t="shared" si="66"/>
        <v>0</v>
      </c>
      <c r="N573" s="473">
        <f t="shared" si="66"/>
        <v>0</v>
      </c>
      <c r="O573" s="473">
        <f t="shared" si="66"/>
        <v>0</v>
      </c>
      <c r="P573" s="473">
        <f t="shared" si="66"/>
        <v>0</v>
      </c>
      <c r="Q573" s="473">
        <f t="shared" si="66"/>
        <v>66000</v>
      </c>
      <c r="R573" s="472">
        <f t="shared" si="66"/>
        <v>0</v>
      </c>
    </row>
    <row r="574" spans="1:18" ht="14.45" hidden="1" customHeight="1" outlineLevel="2" x14ac:dyDescent="0.25">
      <c r="A574" s="472">
        <v>274</v>
      </c>
      <c r="B574" s="472" t="s">
        <v>1635</v>
      </c>
      <c r="C574" s="472">
        <v>352</v>
      </c>
      <c r="D574" s="472" t="s">
        <v>1819</v>
      </c>
      <c r="E574" s="472">
        <v>352</v>
      </c>
      <c r="F574" s="472" t="s">
        <v>489</v>
      </c>
      <c r="G574" s="473">
        <v>5000</v>
      </c>
      <c r="H574" s="472"/>
      <c r="I574" s="473">
        <v>0</v>
      </c>
      <c r="J574" s="473">
        <v>0</v>
      </c>
      <c r="K574" s="473">
        <v>0</v>
      </c>
      <c r="L574" s="473">
        <v>0</v>
      </c>
      <c r="M574" s="473">
        <v>0</v>
      </c>
      <c r="N574" s="473">
        <v>0</v>
      </c>
      <c r="O574" s="473">
        <v>0</v>
      </c>
      <c r="P574" s="473">
        <v>0</v>
      </c>
      <c r="Q574" s="473">
        <v>5000</v>
      </c>
      <c r="R574" s="472"/>
    </row>
    <row r="575" spans="1:18" ht="14.45" hidden="1" customHeight="1" outlineLevel="2" x14ac:dyDescent="0.25">
      <c r="A575" s="472">
        <v>659</v>
      </c>
      <c r="B575" s="472" t="s">
        <v>1635</v>
      </c>
      <c r="C575" s="472">
        <v>352</v>
      </c>
      <c r="D575" s="472" t="s">
        <v>1252</v>
      </c>
      <c r="E575" s="472">
        <v>352</v>
      </c>
      <c r="F575" s="472" t="s">
        <v>489</v>
      </c>
      <c r="G575" s="473">
        <v>5000</v>
      </c>
      <c r="H575" s="473">
        <v>0</v>
      </c>
      <c r="I575" s="473">
        <v>0</v>
      </c>
      <c r="J575" s="473">
        <v>0</v>
      </c>
      <c r="K575" s="473">
        <v>0</v>
      </c>
      <c r="L575" s="473">
        <v>0</v>
      </c>
      <c r="M575" s="473">
        <v>0</v>
      </c>
      <c r="N575" s="473">
        <v>0</v>
      </c>
      <c r="O575" s="473">
        <v>0</v>
      </c>
      <c r="P575" s="473">
        <v>0</v>
      </c>
      <c r="Q575" s="473">
        <v>5000</v>
      </c>
      <c r="R575" s="472"/>
    </row>
    <row r="576" spans="1:18" ht="14.45" hidden="1" customHeight="1" outlineLevel="2" x14ac:dyDescent="0.25">
      <c r="A576" s="489">
        <v>1197</v>
      </c>
      <c r="B576" s="472" t="s">
        <v>1635</v>
      </c>
      <c r="C576" s="472">
        <v>352</v>
      </c>
      <c r="D576" s="489" t="s">
        <v>1793</v>
      </c>
      <c r="E576" s="472">
        <v>352</v>
      </c>
      <c r="F576" s="472" t="s">
        <v>489</v>
      </c>
      <c r="G576" s="473">
        <v>6000</v>
      </c>
      <c r="H576" s="473"/>
      <c r="I576" s="473"/>
      <c r="J576" s="473"/>
      <c r="K576" s="473"/>
      <c r="L576" s="473"/>
      <c r="M576" s="473"/>
      <c r="N576" s="473"/>
      <c r="O576" s="473"/>
      <c r="P576" s="473"/>
      <c r="Q576" s="473">
        <v>6000</v>
      </c>
      <c r="R576" s="472" t="s">
        <v>1925</v>
      </c>
    </row>
    <row r="577" spans="1:18" ht="14.45" hidden="1" customHeight="1" outlineLevel="2" x14ac:dyDescent="0.25">
      <c r="A577" s="489">
        <v>1223</v>
      </c>
      <c r="B577" s="472" t="s">
        <v>1635</v>
      </c>
      <c r="C577" s="472">
        <v>352</v>
      </c>
      <c r="D577" s="472" t="s">
        <v>1912</v>
      </c>
      <c r="E577" s="472">
        <v>352</v>
      </c>
      <c r="F577" s="472" t="s">
        <v>489</v>
      </c>
      <c r="G577" s="473">
        <v>20000</v>
      </c>
      <c r="H577" s="473"/>
      <c r="I577" s="473"/>
      <c r="J577" s="473"/>
      <c r="K577" s="473"/>
      <c r="L577" s="473"/>
      <c r="M577" s="473"/>
      <c r="N577" s="473"/>
      <c r="O577" s="473"/>
      <c r="P577" s="473"/>
      <c r="Q577" s="473">
        <v>20000</v>
      </c>
      <c r="R577" s="472"/>
    </row>
    <row r="578" spans="1:18" ht="14.45" hidden="1" customHeight="1" outlineLevel="2" x14ac:dyDescent="0.25">
      <c r="A578" s="489">
        <v>1249</v>
      </c>
      <c r="B578" s="472" t="s">
        <v>1635</v>
      </c>
      <c r="C578" s="472">
        <v>352</v>
      </c>
      <c r="D578" s="472" t="s">
        <v>1804</v>
      </c>
      <c r="E578" s="472">
        <v>352</v>
      </c>
      <c r="F578" s="472" t="s">
        <v>489</v>
      </c>
      <c r="G578" s="473">
        <v>3600</v>
      </c>
      <c r="H578" s="473"/>
      <c r="I578" s="473"/>
      <c r="J578" s="473"/>
      <c r="K578" s="473"/>
      <c r="L578" s="473"/>
      <c r="M578" s="473"/>
      <c r="N578" s="473"/>
      <c r="O578" s="473"/>
      <c r="P578" s="473"/>
      <c r="Q578" s="473">
        <v>3600</v>
      </c>
      <c r="R578" s="472"/>
    </row>
    <row r="579" spans="1:18" ht="14.45" customHeight="1" outlineLevel="1" collapsed="1" x14ac:dyDescent="0.25">
      <c r="A579" s="489"/>
      <c r="B579" s="472"/>
      <c r="C579" s="490" t="s">
        <v>2057</v>
      </c>
      <c r="D579" s="472"/>
      <c r="E579" s="472"/>
      <c r="F579" s="472"/>
      <c r="G579" s="473">
        <f t="shared" ref="G579:R579" si="67">SUBTOTAL(9,G574:G578)</f>
        <v>39600</v>
      </c>
      <c r="H579" s="473">
        <f t="shared" si="67"/>
        <v>0</v>
      </c>
      <c r="I579" s="473">
        <f t="shared" si="67"/>
        <v>0</v>
      </c>
      <c r="J579" s="473">
        <f t="shared" si="67"/>
        <v>0</v>
      </c>
      <c r="K579" s="473">
        <f t="shared" si="67"/>
        <v>0</v>
      </c>
      <c r="L579" s="473">
        <f t="shared" si="67"/>
        <v>0</v>
      </c>
      <c r="M579" s="473">
        <f t="shared" si="67"/>
        <v>0</v>
      </c>
      <c r="N579" s="473">
        <f t="shared" si="67"/>
        <v>0</v>
      </c>
      <c r="O579" s="473">
        <f t="shared" si="67"/>
        <v>0</v>
      </c>
      <c r="P579" s="473">
        <f t="shared" si="67"/>
        <v>0</v>
      </c>
      <c r="Q579" s="473">
        <f t="shared" si="67"/>
        <v>39600</v>
      </c>
      <c r="R579" s="472">
        <f t="shared" si="67"/>
        <v>0</v>
      </c>
    </row>
    <row r="580" spans="1:18" ht="14.45" hidden="1" customHeight="1" outlineLevel="2" x14ac:dyDescent="0.25">
      <c r="A580" s="472">
        <v>51</v>
      </c>
      <c r="B580" s="472" t="s">
        <v>1635</v>
      </c>
      <c r="C580" s="472">
        <v>353</v>
      </c>
      <c r="D580" s="472" t="s">
        <v>1813</v>
      </c>
      <c r="E580" s="472">
        <v>353</v>
      </c>
      <c r="F580" s="472" t="s">
        <v>490</v>
      </c>
      <c r="G580" s="473">
        <v>12000</v>
      </c>
      <c r="H580" s="472"/>
      <c r="I580" s="473">
        <v>0</v>
      </c>
      <c r="J580" s="473">
        <v>0</v>
      </c>
      <c r="K580" s="473">
        <v>0</v>
      </c>
      <c r="L580" s="473">
        <v>0</v>
      </c>
      <c r="M580" s="473">
        <v>0</v>
      </c>
      <c r="N580" s="473">
        <v>0</v>
      </c>
      <c r="O580" s="473">
        <v>0</v>
      </c>
      <c r="P580" s="473">
        <v>0</v>
      </c>
      <c r="Q580" s="473">
        <v>12000</v>
      </c>
      <c r="R580" s="472"/>
    </row>
    <row r="581" spans="1:18" ht="14.45" hidden="1" customHeight="1" outlineLevel="2" x14ac:dyDescent="0.25">
      <c r="A581" s="472">
        <v>97</v>
      </c>
      <c r="B581" s="472" t="s">
        <v>1635</v>
      </c>
      <c r="C581" s="472">
        <v>353</v>
      </c>
      <c r="D581" s="472" t="s">
        <v>1814</v>
      </c>
      <c r="E581" s="472">
        <v>353</v>
      </c>
      <c r="F581" s="472" t="s">
        <v>490</v>
      </c>
      <c r="G581" s="473">
        <v>0</v>
      </c>
      <c r="H581" s="472"/>
      <c r="I581" s="473">
        <v>0</v>
      </c>
      <c r="J581" s="473">
        <v>0</v>
      </c>
      <c r="K581" s="473">
        <v>0</v>
      </c>
      <c r="L581" s="473">
        <v>0</v>
      </c>
      <c r="M581" s="473">
        <v>0</v>
      </c>
      <c r="N581" s="473">
        <v>0</v>
      </c>
      <c r="O581" s="473">
        <v>0</v>
      </c>
      <c r="P581" s="473">
        <v>0</v>
      </c>
      <c r="Q581" s="473">
        <v>0</v>
      </c>
      <c r="R581" s="472"/>
    </row>
    <row r="582" spans="1:18" ht="14.45" hidden="1" customHeight="1" outlineLevel="2" x14ac:dyDescent="0.25">
      <c r="A582" s="472">
        <v>130</v>
      </c>
      <c r="B582" s="472" t="s">
        <v>1635</v>
      </c>
      <c r="C582" s="472">
        <v>353</v>
      </c>
      <c r="D582" s="472" t="s">
        <v>1815</v>
      </c>
      <c r="E582" s="472">
        <v>353</v>
      </c>
      <c r="F582" s="472" t="s">
        <v>490</v>
      </c>
      <c r="G582" s="473"/>
      <c r="H582" s="473"/>
      <c r="I582" s="473"/>
      <c r="J582" s="473"/>
      <c r="K582" s="473"/>
      <c r="L582" s="473"/>
      <c r="M582" s="473"/>
      <c r="N582" s="473"/>
      <c r="O582" s="473"/>
      <c r="P582" s="473"/>
      <c r="Q582" s="473">
        <v>0</v>
      </c>
      <c r="R582" s="472"/>
    </row>
    <row r="583" spans="1:18" ht="14.45" hidden="1" customHeight="1" outlineLevel="2" x14ac:dyDescent="0.25">
      <c r="A583" s="472">
        <v>164</v>
      </c>
      <c r="B583" s="472" t="s">
        <v>1635</v>
      </c>
      <c r="C583" s="472">
        <v>353</v>
      </c>
      <c r="D583" s="472" t="s">
        <v>1816</v>
      </c>
      <c r="E583" s="472">
        <v>353</v>
      </c>
      <c r="F583" s="472" t="s">
        <v>490</v>
      </c>
      <c r="G583" s="473">
        <v>3000</v>
      </c>
      <c r="H583" s="473"/>
      <c r="I583" s="473"/>
      <c r="J583" s="473"/>
      <c r="K583" s="473"/>
      <c r="L583" s="473"/>
      <c r="M583" s="473"/>
      <c r="N583" s="473"/>
      <c r="O583" s="473"/>
      <c r="P583" s="473"/>
      <c r="Q583" s="473">
        <v>3000</v>
      </c>
      <c r="R583" s="472"/>
    </row>
    <row r="584" spans="1:18" ht="14.45" hidden="1" customHeight="1" outlineLevel="2" x14ac:dyDescent="0.25">
      <c r="A584" s="472">
        <v>275</v>
      </c>
      <c r="B584" s="472" t="s">
        <v>1635</v>
      </c>
      <c r="C584" s="472">
        <v>353</v>
      </c>
      <c r="D584" s="472" t="s">
        <v>1819</v>
      </c>
      <c r="E584" s="472">
        <v>353</v>
      </c>
      <c r="F584" s="472" t="s">
        <v>490</v>
      </c>
      <c r="G584" s="473">
        <v>3000</v>
      </c>
      <c r="H584" s="472"/>
      <c r="I584" s="473">
        <v>0</v>
      </c>
      <c r="J584" s="473">
        <v>0</v>
      </c>
      <c r="K584" s="473">
        <v>0</v>
      </c>
      <c r="L584" s="473">
        <v>0</v>
      </c>
      <c r="M584" s="473">
        <v>0</v>
      </c>
      <c r="N584" s="473">
        <v>0</v>
      </c>
      <c r="O584" s="473">
        <v>0</v>
      </c>
      <c r="P584" s="473">
        <v>0</v>
      </c>
      <c r="Q584" s="473">
        <v>3000</v>
      </c>
      <c r="R584" s="472"/>
    </row>
    <row r="585" spans="1:18" ht="14.45" hidden="1" customHeight="1" outlineLevel="2" x14ac:dyDescent="0.25">
      <c r="A585" s="472">
        <v>319</v>
      </c>
      <c r="B585" s="472" t="s">
        <v>1635</v>
      </c>
      <c r="C585" s="472">
        <v>353</v>
      </c>
      <c r="D585" s="472" t="s">
        <v>1820</v>
      </c>
      <c r="E585" s="472">
        <v>353</v>
      </c>
      <c r="F585" s="472" t="s">
        <v>490</v>
      </c>
      <c r="G585" s="473">
        <v>8000</v>
      </c>
      <c r="H585" s="472"/>
      <c r="I585" s="473">
        <v>0</v>
      </c>
      <c r="J585" s="473">
        <v>0</v>
      </c>
      <c r="K585" s="473">
        <v>0</v>
      </c>
      <c r="L585" s="473">
        <v>0</v>
      </c>
      <c r="M585" s="473">
        <v>0</v>
      </c>
      <c r="N585" s="473">
        <v>0</v>
      </c>
      <c r="O585" s="473">
        <v>0</v>
      </c>
      <c r="P585" s="473">
        <v>0</v>
      </c>
      <c r="Q585" s="473">
        <v>8000</v>
      </c>
      <c r="R585" s="472"/>
    </row>
    <row r="586" spans="1:18" ht="14.45" hidden="1" customHeight="1" outlineLevel="2" x14ac:dyDescent="0.25">
      <c r="A586" s="472">
        <v>367</v>
      </c>
      <c r="B586" s="472" t="s">
        <v>1635</v>
      </c>
      <c r="C586" s="472">
        <v>353</v>
      </c>
      <c r="D586" s="472" t="s">
        <v>1821</v>
      </c>
      <c r="E586" s="472">
        <v>353</v>
      </c>
      <c r="F586" s="472" t="s">
        <v>490</v>
      </c>
      <c r="G586" s="473">
        <v>1500</v>
      </c>
      <c r="H586" s="473">
        <v>0</v>
      </c>
      <c r="I586" s="473">
        <v>0</v>
      </c>
      <c r="J586" s="473">
        <v>0</v>
      </c>
      <c r="K586" s="473">
        <v>0</v>
      </c>
      <c r="L586" s="473">
        <v>0</v>
      </c>
      <c r="M586" s="473">
        <v>0</v>
      </c>
      <c r="N586" s="473">
        <v>0</v>
      </c>
      <c r="O586" s="473">
        <v>0</v>
      </c>
      <c r="P586" s="473">
        <v>0</v>
      </c>
      <c r="Q586" s="473">
        <v>1500</v>
      </c>
      <c r="R586" s="472"/>
    </row>
    <row r="587" spans="1:18" ht="14.45" hidden="1" customHeight="1" outlineLevel="2" x14ac:dyDescent="0.25">
      <c r="A587" s="472">
        <v>403</v>
      </c>
      <c r="B587" s="472" t="s">
        <v>1635</v>
      </c>
      <c r="C587" s="472">
        <v>353</v>
      </c>
      <c r="D587" s="472" t="s">
        <v>1822</v>
      </c>
      <c r="E587" s="472">
        <v>353</v>
      </c>
      <c r="F587" s="472" t="s">
        <v>490</v>
      </c>
      <c r="G587" s="473">
        <v>3000</v>
      </c>
      <c r="H587" s="472"/>
      <c r="I587" s="473">
        <v>0</v>
      </c>
      <c r="J587" s="473">
        <v>0</v>
      </c>
      <c r="K587" s="473">
        <v>0</v>
      </c>
      <c r="L587" s="473">
        <v>0</v>
      </c>
      <c r="M587" s="473">
        <v>0</v>
      </c>
      <c r="N587" s="473">
        <v>0</v>
      </c>
      <c r="O587" s="473">
        <v>0</v>
      </c>
      <c r="P587" s="473">
        <v>0</v>
      </c>
      <c r="Q587" s="473">
        <v>3000</v>
      </c>
      <c r="R587" s="472"/>
    </row>
    <row r="588" spans="1:18" ht="14.45" hidden="1" customHeight="1" outlineLevel="2" x14ac:dyDescent="0.25">
      <c r="A588" s="472">
        <v>455</v>
      </c>
      <c r="B588" s="472" t="s">
        <v>1635</v>
      </c>
      <c r="C588" s="472">
        <v>353</v>
      </c>
      <c r="D588" s="472" t="s">
        <v>1824</v>
      </c>
      <c r="E588" s="472">
        <v>353</v>
      </c>
      <c r="F588" s="472" t="s">
        <v>490</v>
      </c>
      <c r="G588" s="473">
        <v>3000</v>
      </c>
      <c r="H588" s="472"/>
      <c r="I588" s="473">
        <v>0</v>
      </c>
      <c r="J588" s="473">
        <v>0</v>
      </c>
      <c r="K588" s="473">
        <v>0</v>
      </c>
      <c r="L588" s="473">
        <v>0</v>
      </c>
      <c r="M588" s="473">
        <v>0</v>
      </c>
      <c r="N588" s="473">
        <v>0</v>
      </c>
      <c r="O588" s="473">
        <v>0</v>
      </c>
      <c r="P588" s="473">
        <v>0</v>
      </c>
      <c r="Q588" s="473">
        <v>3000</v>
      </c>
      <c r="R588" s="472"/>
    </row>
    <row r="589" spans="1:18" ht="14.45" hidden="1" customHeight="1" outlineLevel="2" x14ac:dyDescent="0.25">
      <c r="A589" s="472">
        <v>520</v>
      </c>
      <c r="B589" s="472" t="s">
        <v>1635</v>
      </c>
      <c r="C589" s="472">
        <v>353</v>
      </c>
      <c r="D589" s="472" t="s">
        <v>1826</v>
      </c>
      <c r="E589" s="472">
        <v>353</v>
      </c>
      <c r="F589" s="472" t="s">
        <v>490</v>
      </c>
      <c r="G589" s="473">
        <v>5000</v>
      </c>
      <c r="H589" s="472"/>
      <c r="I589" s="473">
        <v>0</v>
      </c>
      <c r="J589" s="473">
        <v>0</v>
      </c>
      <c r="K589" s="473">
        <v>0</v>
      </c>
      <c r="L589" s="473">
        <v>0</v>
      </c>
      <c r="M589" s="473">
        <v>0</v>
      </c>
      <c r="N589" s="473">
        <v>0</v>
      </c>
      <c r="O589" s="473">
        <v>0</v>
      </c>
      <c r="P589" s="473">
        <v>0</v>
      </c>
      <c r="Q589" s="473">
        <v>5000</v>
      </c>
      <c r="R589" s="472"/>
    </row>
    <row r="590" spans="1:18" ht="14.45" hidden="1" customHeight="1" outlineLevel="2" x14ac:dyDescent="0.25">
      <c r="A590" s="472">
        <v>544</v>
      </c>
      <c r="B590" s="472" t="s">
        <v>1635</v>
      </c>
      <c r="C590" s="472">
        <v>353</v>
      </c>
      <c r="D590" s="472" t="s">
        <v>1827</v>
      </c>
      <c r="E590" s="472">
        <v>353</v>
      </c>
      <c r="F590" s="472" t="s">
        <v>490</v>
      </c>
      <c r="G590" s="473">
        <v>5000</v>
      </c>
      <c r="H590" s="473">
        <v>0</v>
      </c>
      <c r="I590" s="473">
        <v>0</v>
      </c>
      <c r="J590" s="473">
        <v>0</v>
      </c>
      <c r="K590" s="473">
        <v>0</v>
      </c>
      <c r="L590" s="473">
        <v>0</v>
      </c>
      <c r="M590" s="473">
        <v>0</v>
      </c>
      <c r="N590" s="473">
        <v>0</v>
      </c>
      <c r="O590" s="473">
        <v>0</v>
      </c>
      <c r="P590" s="473">
        <v>0</v>
      </c>
      <c r="Q590" s="473">
        <v>5000</v>
      </c>
      <c r="R590" s="472"/>
    </row>
    <row r="591" spans="1:18" ht="14.45" hidden="1" customHeight="1" outlineLevel="2" x14ac:dyDescent="0.25">
      <c r="A591" s="472">
        <v>589</v>
      </c>
      <c r="B591" s="472" t="s">
        <v>1635</v>
      </c>
      <c r="C591" s="472">
        <v>353</v>
      </c>
      <c r="D591" s="472" t="s">
        <v>1828</v>
      </c>
      <c r="E591" s="472">
        <v>353</v>
      </c>
      <c r="F591" s="472" t="s">
        <v>490</v>
      </c>
      <c r="G591" s="473">
        <v>6000</v>
      </c>
      <c r="H591" s="472"/>
      <c r="I591" s="473">
        <v>0</v>
      </c>
      <c r="J591" s="473">
        <v>0</v>
      </c>
      <c r="K591" s="473">
        <v>0</v>
      </c>
      <c r="L591" s="473">
        <v>0</v>
      </c>
      <c r="M591" s="473">
        <v>0</v>
      </c>
      <c r="N591" s="473">
        <v>0</v>
      </c>
      <c r="O591" s="473">
        <v>0</v>
      </c>
      <c r="P591" s="473">
        <v>0</v>
      </c>
      <c r="Q591" s="473">
        <v>6000</v>
      </c>
      <c r="R591" s="472"/>
    </row>
    <row r="592" spans="1:18" ht="14.45" hidden="1" customHeight="1" outlineLevel="2" x14ac:dyDescent="0.25">
      <c r="A592" s="472">
        <v>628</v>
      </c>
      <c r="B592" s="472" t="s">
        <v>1635</v>
      </c>
      <c r="C592" s="472">
        <v>353</v>
      </c>
      <c r="D592" s="472" t="s">
        <v>1829</v>
      </c>
      <c r="E592" s="472">
        <v>353</v>
      </c>
      <c r="F592" s="472" t="s">
        <v>490</v>
      </c>
      <c r="G592" s="473">
        <v>1500</v>
      </c>
      <c r="H592" s="472"/>
      <c r="I592" s="473">
        <v>0</v>
      </c>
      <c r="J592" s="473">
        <v>0</v>
      </c>
      <c r="K592" s="473">
        <v>0</v>
      </c>
      <c r="L592" s="473">
        <v>0</v>
      </c>
      <c r="M592" s="473">
        <v>0</v>
      </c>
      <c r="N592" s="473">
        <v>0</v>
      </c>
      <c r="O592" s="473">
        <v>0</v>
      </c>
      <c r="P592" s="473">
        <v>0</v>
      </c>
      <c r="Q592" s="473">
        <v>1500</v>
      </c>
      <c r="R592" s="472"/>
    </row>
    <row r="593" spans="1:18" ht="14.45" hidden="1" customHeight="1" outlineLevel="2" x14ac:dyDescent="0.25">
      <c r="A593" s="472">
        <v>660</v>
      </c>
      <c r="B593" s="472" t="s">
        <v>1635</v>
      </c>
      <c r="C593" s="472">
        <v>353</v>
      </c>
      <c r="D593" s="472" t="s">
        <v>1252</v>
      </c>
      <c r="E593" s="472">
        <v>353</v>
      </c>
      <c r="F593" s="472" t="s">
        <v>490</v>
      </c>
      <c r="G593" s="473">
        <v>6000</v>
      </c>
      <c r="H593" s="473">
        <v>0</v>
      </c>
      <c r="I593" s="473">
        <v>0</v>
      </c>
      <c r="J593" s="473">
        <v>0</v>
      </c>
      <c r="K593" s="473">
        <v>0</v>
      </c>
      <c r="L593" s="473">
        <v>0</v>
      </c>
      <c r="M593" s="473">
        <v>0</v>
      </c>
      <c r="N593" s="473">
        <v>0</v>
      </c>
      <c r="O593" s="473">
        <v>0</v>
      </c>
      <c r="P593" s="473">
        <v>0</v>
      </c>
      <c r="Q593" s="473">
        <v>6000</v>
      </c>
      <c r="R593" s="472"/>
    </row>
    <row r="594" spans="1:18" ht="14.45" hidden="1" customHeight="1" outlineLevel="2" x14ac:dyDescent="0.25">
      <c r="A594" s="472">
        <v>697</v>
      </c>
      <c r="B594" s="472" t="s">
        <v>1635</v>
      </c>
      <c r="C594" s="472">
        <v>353</v>
      </c>
      <c r="D594" s="472" t="s">
        <v>1830</v>
      </c>
      <c r="E594" s="472">
        <v>353</v>
      </c>
      <c r="F594" s="472" t="s">
        <v>490</v>
      </c>
      <c r="G594" s="473">
        <v>2000</v>
      </c>
      <c r="H594" s="473"/>
      <c r="I594" s="473">
        <v>0</v>
      </c>
      <c r="J594" s="473">
        <v>0</v>
      </c>
      <c r="K594" s="473">
        <v>0</v>
      </c>
      <c r="L594" s="473">
        <v>0</v>
      </c>
      <c r="M594" s="473">
        <v>0</v>
      </c>
      <c r="N594" s="473">
        <v>0</v>
      </c>
      <c r="O594" s="473">
        <v>0</v>
      </c>
      <c r="P594" s="473">
        <v>0</v>
      </c>
      <c r="Q594" s="473">
        <v>2000</v>
      </c>
      <c r="R594" s="472"/>
    </row>
    <row r="595" spans="1:18" ht="14.45" hidden="1" customHeight="1" outlineLevel="2" x14ac:dyDescent="0.25">
      <c r="A595" s="489">
        <v>1178</v>
      </c>
      <c r="B595" s="472" t="s">
        <v>1635</v>
      </c>
      <c r="C595" s="472">
        <v>353</v>
      </c>
      <c r="D595" s="489" t="s">
        <v>1819</v>
      </c>
      <c r="E595" s="472">
        <v>353</v>
      </c>
      <c r="F595" s="472" t="s">
        <v>490</v>
      </c>
      <c r="G595" s="473">
        <v>0</v>
      </c>
      <c r="H595" s="473"/>
      <c r="I595" s="473"/>
      <c r="J595" s="473"/>
      <c r="K595" s="473"/>
      <c r="L595" s="473"/>
      <c r="M595" s="473"/>
      <c r="N595" s="473"/>
      <c r="O595" s="473"/>
      <c r="P595" s="473"/>
      <c r="Q595" s="473">
        <v>0</v>
      </c>
      <c r="R595" s="472" t="s">
        <v>1921</v>
      </c>
    </row>
    <row r="596" spans="1:18" ht="14.45" hidden="1" customHeight="1" outlineLevel="2" x14ac:dyDescent="0.25">
      <c r="A596" s="489">
        <v>1198</v>
      </c>
      <c r="B596" s="472" t="s">
        <v>1635</v>
      </c>
      <c r="C596" s="472">
        <v>353</v>
      </c>
      <c r="D596" s="489" t="s">
        <v>1793</v>
      </c>
      <c r="E596" s="472">
        <v>353</v>
      </c>
      <c r="F596" s="472" t="s">
        <v>490</v>
      </c>
      <c r="G596" s="473">
        <v>12000</v>
      </c>
      <c r="H596" s="473"/>
      <c r="I596" s="473"/>
      <c r="J596" s="473"/>
      <c r="K596" s="473"/>
      <c r="L596" s="473"/>
      <c r="M596" s="473"/>
      <c r="N596" s="473"/>
      <c r="O596" s="473"/>
      <c r="P596" s="473"/>
      <c r="Q596" s="473">
        <v>12000</v>
      </c>
      <c r="R596" s="472" t="s">
        <v>1925</v>
      </c>
    </row>
    <row r="597" spans="1:18" ht="14.45" hidden="1" customHeight="1" outlineLevel="2" x14ac:dyDescent="0.25">
      <c r="A597" s="489">
        <v>1224</v>
      </c>
      <c r="B597" s="472" t="s">
        <v>1635</v>
      </c>
      <c r="C597" s="472">
        <v>353</v>
      </c>
      <c r="D597" s="472" t="s">
        <v>1912</v>
      </c>
      <c r="E597" s="472">
        <v>353</v>
      </c>
      <c r="F597" s="472" t="s">
        <v>490</v>
      </c>
      <c r="G597" s="473">
        <v>12000</v>
      </c>
      <c r="H597" s="473"/>
      <c r="I597" s="473"/>
      <c r="J597" s="473"/>
      <c r="K597" s="473"/>
      <c r="L597" s="473"/>
      <c r="M597" s="473"/>
      <c r="N597" s="473"/>
      <c r="O597" s="473"/>
      <c r="P597" s="473"/>
      <c r="Q597" s="473">
        <v>12000</v>
      </c>
      <c r="R597" s="472"/>
    </row>
    <row r="598" spans="1:18" ht="14.45" hidden="1" customHeight="1" outlineLevel="2" x14ac:dyDescent="0.25">
      <c r="A598" s="489">
        <v>1250</v>
      </c>
      <c r="B598" s="472" t="s">
        <v>1635</v>
      </c>
      <c r="C598" s="472">
        <v>353</v>
      </c>
      <c r="D598" s="472" t="s">
        <v>1804</v>
      </c>
      <c r="E598" s="472">
        <v>353</v>
      </c>
      <c r="F598" s="472" t="s">
        <v>490</v>
      </c>
      <c r="G598" s="473">
        <v>7500</v>
      </c>
      <c r="H598" s="473"/>
      <c r="I598" s="473"/>
      <c r="J598" s="473"/>
      <c r="K598" s="473"/>
      <c r="L598" s="473"/>
      <c r="M598" s="473"/>
      <c r="N598" s="473"/>
      <c r="O598" s="473"/>
      <c r="P598" s="473"/>
      <c r="Q598" s="473">
        <v>7500</v>
      </c>
      <c r="R598" s="472"/>
    </row>
    <row r="599" spans="1:18" ht="14.45" customHeight="1" outlineLevel="1" collapsed="1" x14ac:dyDescent="0.25">
      <c r="A599" s="489"/>
      <c r="B599" s="472"/>
      <c r="C599" s="490" t="s">
        <v>2058</v>
      </c>
      <c r="D599" s="472"/>
      <c r="E599" s="472"/>
      <c r="F599" s="472"/>
      <c r="G599" s="473">
        <f t="shared" ref="G599:R599" si="68">SUBTOTAL(9,G580:G598)</f>
        <v>90500</v>
      </c>
      <c r="H599" s="473">
        <f t="shared" si="68"/>
        <v>0</v>
      </c>
      <c r="I599" s="473">
        <f t="shared" si="68"/>
        <v>0</v>
      </c>
      <c r="J599" s="473">
        <f t="shared" si="68"/>
        <v>0</v>
      </c>
      <c r="K599" s="473">
        <f t="shared" si="68"/>
        <v>0</v>
      </c>
      <c r="L599" s="473">
        <f t="shared" si="68"/>
        <v>0</v>
      </c>
      <c r="M599" s="473">
        <f t="shared" si="68"/>
        <v>0</v>
      </c>
      <c r="N599" s="473">
        <f t="shared" si="68"/>
        <v>0</v>
      </c>
      <c r="O599" s="473">
        <f t="shared" si="68"/>
        <v>0</v>
      </c>
      <c r="P599" s="473">
        <f t="shared" si="68"/>
        <v>0</v>
      </c>
      <c r="Q599" s="473">
        <f t="shared" si="68"/>
        <v>90500</v>
      </c>
      <c r="R599" s="472">
        <f t="shared" si="68"/>
        <v>0</v>
      </c>
    </row>
    <row r="600" spans="1:18" ht="14.45" hidden="1" customHeight="1" outlineLevel="2" x14ac:dyDescent="0.25">
      <c r="A600" s="472">
        <v>19</v>
      </c>
      <c r="B600" s="472" t="s">
        <v>1635</v>
      </c>
      <c r="C600" s="472">
        <v>355</v>
      </c>
      <c r="D600" s="472" t="s">
        <v>1811</v>
      </c>
      <c r="E600" s="472">
        <v>355</v>
      </c>
      <c r="F600" s="472" t="s">
        <v>494</v>
      </c>
      <c r="G600" s="473">
        <v>30000</v>
      </c>
      <c r="H600" s="472"/>
      <c r="I600" s="473">
        <v>0</v>
      </c>
      <c r="J600" s="473">
        <v>0</v>
      </c>
      <c r="K600" s="473">
        <v>0</v>
      </c>
      <c r="L600" s="473">
        <v>0</v>
      </c>
      <c r="M600" s="473">
        <v>0</v>
      </c>
      <c r="N600" s="473">
        <v>0</v>
      </c>
      <c r="O600" s="473">
        <v>0</v>
      </c>
      <c r="P600" s="473">
        <v>0</v>
      </c>
      <c r="Q600" s="473">
        <v>30000</v>
      </c>
      <c r="R600" s="472"/>
    </row>
    <row r="601" spans="1:18" ht="14.45" hidden="1" customHeight="1" outlineLevel="2" x14ac:dyDescent="0.25">
      <c r="A601" s="472">
        <v>231</v>
      </c>
      <c r="B601" s="472" t="s">
        <v>1635</v>
      </c>
      <c r="C601" s="472">
        <v>355</v>
      </c>
      <c r="D601" s="472" t="s">
        <v>1818</v>
      </c>
      <c r="E601" s="472">
        <v>355</v>
      </c>
      <c r="F601" s="472" t="s">
        <v>492</v>
      </c>
      <c r="G601" s="473">
        <v>300000</v>
      </c>
      <c r="H601" s="472"/>
      <c r="I601" s="473">
        <v>0</v>
      </c>
      <c r="J601" s="473">
        <v>0</v>
      </c>
      <c r="K601" s="473">
        <v>0</v>
      </c>
      <c r="L601" s="473">
        <v>0</v>
      </c>
      <c r="M601" s="473">
        <v>0</v>
      </c>
      <c r="N601" s="473">
        <v>0</v>
      </c>
      <c r="O601" s="473">
        <v>0</v>
      </c>
      <c r="P601" s="473">
        <v>0</v>
      </c>
      <c r="Q601" s="473">
        <v>300000</v>
      </c>
      <c r="R601" s="472"/>
    </row>
    <row r="602" spans="1:18" ht="14.45" hidden="1" customHeight="1" outlineLevel="2" x14ac:dyDescent="0.25">
      <c r="A602" s="472">
        <v>276</v>
      </c>
      <c r="B602" s="472" t="s">
        <v>1635</v>
      </c>
      <c r="C602" s="472">
        <v>355</v>
      </c>
      <c r="D602" s="472" t="s">
        <v>1819</v>
      </c>
      <c r="E602" s="472">
        <v>355</v>
      </c>
      <c r="F602" s="472" t="s">
        <v>492</v>
      </c>
      <c r="G602" s="473">
        <v>15000</v>
      </c>
      <c r="H602" s="472"/>
      <c r="I602" s="473">
        <v>0</v>
      </c>
      <c r="J602" s="473">
        <v>0</v>
      </c>
      <c r="K602" s="473">
        <v>0</v>
      </c>
      <c r="L602" s="473">
        <v>0</v>
      </c>
      <c r="M602" s="473">
        <v>0</v>
      </c>
      <c r="N602" s="473">
        <v>0</v>
      </c>
      <c r="O602" s="473">
        <v>0</v>
      </c>
      <c r="P602" s="473">
        <v>0</v>
      </c>
      <c r="Q602" s="473">
        <v>15000</v>
      </c>
      <c r="R602" s="472"/>
    </row>
    <row r="603" spans="1:18" ht="14.45" hidden="1" customHeight="1" outlineLevel="2" x14ac:dyDescent="0.25">
      <c r="A603" s="472">
        <v>404</v>
      </c>
      <c r="B603" s="472" t="s">
        <v>1635</v>
      </c>
      <c r="C603" s="472">
        <v>355</v>
      </c>
      <c r="D603" s="472" t="s">
        <v>1822</v>
      </c>
      <c r="E603" s="472">
        <v>355</v>
      </c>
      <c r="F603" s="472" t="s">
        <v>492</v>
      </c>
      <c r="G603" s="473">
        <v>20000</v>
      </c>
      <c r="H603" s="472"/>
      <c r="I603" s="473">
        <v>0</v>
      </c>
      <c r="J603" s="473">
        <v>0</v>
      </c>
      <c r="K603" s="473">
        <v>0</v>
      </c>
      <c r="L603" s="473">
        <v>0</v>
      </c>
      <c r="M603" s="473">
        <v>0</v>
      </c>
      <c r="N603" s="473">
        <v>0</v>
      </c>
      <c r="O603" s="473">
        <v>0</v>
      </c>
      <c r="P603" s="473">
        <v>0</v>
      </c>
      <c r="Q603" s="473">
        <v>20000</v>
      </c>
      <c r="R603" s="472"/>
    </row>
    <row r="604" spans="1:18" ht="14.45" hidden="1" customHeight="1" outlineLevel="2" x14ac:dyDescent="0.25">
      <c r="A604" s="472">
        <v>431</v>
      </c>
      <c r="B604" s="472" t="s">
        <v>1635</v>
      </c>
      <c r="C604" s="472">
        <v>355</v>
      </c>
      <c r="D604" s="472" t="s">
        <v>1823</v>
      </c>
      <c r="E604" s="472">
        <v>355</v>
      </c>
      <c r="F604" s="472" t="s">
        <v>492</v>
      </c>
      <c r="G604" s="473">
        <v>70000</v>
      </c>
      <c r="H604" s="472"/>
      <c r="I604" s="473">
        <v>0</v>
      </c>
      <c r="J604" s="473">
        <v>0</v>
      </c>
      <c r="K604" s="473">
        <v>0</v>
      </c>
      <c r="L604" s="473">
        <v>0</v>
      </c>
      <c r="M604" s="473">
        <v>0</v>
      </c>
      <c r="N604" s="473">
        <v>0</v>
      </c>
      <c r="O604" s="473">
        <v>0</v>
      </c>
      <c r="P604" s="473">
        <v>0</v>
      </c>
      <c r="Q604" s="473">
        <v>70000</v>
      </c>
      <c r="R604" s="472"/>
    </row>
    <row r="605" spans="1:18" ht="14.45" hidden="1" customHeight="1" outlineLevel="2" x14ac:dyDescent="0.25">
      <c r="A605" s="472">
        <v>456</v>
      </c>
      <c r="B605" s="472" t="s">
        <v>1635</v>
      </c>
      <c r="C605" s="472">
        <v>355</v>
      </c>
      <c r="D605" s="472" t="s">
        <v>1824</v>
      </c>
      <c r="E605" s="472">
        <v>355</v>
      </c>
      <c r="F605" s="472" t="s">
        <v>492</v>
      </c>
      <c r="G605" s="473">
        <v>25000</v>
      </c>
      <c r="H605" s="472"/>
      <c r="I605" s="473">
        <v>0</v>
      </c>
      <c r="J605" s="473">
        <v>0</v>
      </c>
      <c r="K605" s="473">
        <v>0</v>
      </c>
      <c r="L605" s="473">
        <v>0</v>
      </c>
      <c r="M605" s="473">
        <v>0</v>
      </c>
      <c r="N605" s="473">
        <v>0</v>
      </c>
      <c r="O605" s="473">
        <v>0</v>
      </c>
      <c r="P605" s="473">
        <v>0</v>
      </c>
      <c r="Q605" s="473">
        <v>25000</v>
      </c>
      <c r="R605" s="472"/>
    </row>
    <row r="606" spans="1:18" ht="14.45" hidden="1" customHeight="1" outlineLevel="2" x14ac:dyDescent="0.25">
      <c r="A606" s="472">
        <v>488</v>
      </c>
      <c r="B606" s="472" t="s">
        <v>1635</v>
      </c>
      <c r="C606" s="472">
        <v>355</v>
      </c>
      <c r="D606" s="472" t="s">
        <v>1825</v>
      </c>
      <c r="E606" s="472">
        <v>355</v>
      </c>
      <c r="F606" s="472" t="s">
        <v>492</v>
      </c>
      <c r="G606" s="473">
        <v>5000</v>
      </c>
      <c r="H606" s="472"/>
      <c r="I606" s="473">
        <v>0</v>
      </c>
      <c r="J606" s="473">
        <v>0</v>
      </c>
      <c r="K606" s="473">
        <v>0</v>
      </c>
      <c r="L606" s="473">
        <v>0</v>
      </c>
      <c r="M606" s="473">
        <v>0</v>
      </c>
      <c r="N606" s="473">
        <v>0</v>
      </c>
      <c r="O606" s="473">
        <v>0</v>
      </c>
      <c r="P606" s="473">
        <v>0</v>
      </c>
      <c r="Q606" s="473">
        <v>5000</v>
      </c>
      <c r="R606" s="472"/>
    </row>
    <row r="607" spans="1:18" ht="14.45" hidden="1" customHeight="1" outlineLevel="2" x14ac:dyDescent="0.25">
      <c r="A607" s="472">
        <v>590</v>
      </c>
      <c r="B607" s="472" t="s">
        <v>1635</v>
      </c>
      <c r="C607" s="472">
        <v>355</v>
      </c>
      <c r="D607" s="472" t="s">
        <v>1828</v>
      </c>
      <c r="E607" s="472">
        <v>355</v>
      </c>
      <c r="F607" s="472" t="s">
        <v>492</v>
      </c>
      <c r="G607" s="473">
        <v>10000</v>
      </c>
      <c r="H607" s="472"/>
      <c r="I607" s="473">
        <v>0</v>
      </c>
      <c r="J607" s="473">
        <v>0</v>
      </c>
      <c r="K607" s="473">
        <v>0</v>
      </c>
      <c r="L607" s="473">
        <v>0</v>
      </c>
      <c r="M607" s="473">
        <v>0</v>
      </c>
      <c r="N607" s="473">
        <v>0</v>
      </c>
      <c r="O607" s="473">
        <v>0</v>
      </c>
      <c r="P607" s="473">
        <v>0</v>
      </c>
      <c r="Q607" s="473">
        <v>10000</v>
      </c>
      <c r="R607" s="472"/>
    </row>
    <row r="608" spans="1:18" ht="14.45" hidden="1" customHeight="1" outlineLevel="2" x14ac:dyDescent="0.25">
      <c r="A608" s="472">
        <v>629</v>
      </c>
      <c r="B608" s="472" t="s">
        <v>1635</v>
      </c>
      <c r="C608" s="472">
        <v>355</v>
      </c>
      <c r="D608" s="472" t="s">
        <v>1829</v>
      </c>
      <c r="E608" s="472">
        <v>355</v>
      </c>
      <c r="F608" s="472" t="s">
        <v>492</v>
      </c>
      <c r="G608" s="473">
        <v>25000</v>
      </c>
      <c r="H608" s="472"/>
      <c r="I608" s="473">
        <v>0</v>
      </c>
      <c r="J608" s="473">
        <v>0</v>
      </c>
      <c r="K608" s="473">
        <v>0</v>
      </c>
      <c r="L608" s="473">
        <v>0</v>
      </c>
      <c r="M608" s="473">
        <v>0</v>
      </c>
      <c r="N608" s="473">
        <v>0</v>
      </c>
      <c r="O608" s="473">
        <v>0</v>
      </c>
      <c r="P608" s="473">
        <v>0</v>
      </c>
      <c r="Q608" s="473">
        <v>25000</v>
      </c>
      <c r="R608" s="472"/>
    </row>
    <row r="609" spans="1:18" ht="14.45" hidden="1" customHeight="1" outlineLevel="2" x14ac:dyDescent="0.25">
      <c r="A609" s="489">
        <v>1225</v>
      </c>
      <c r="B609" s="472" t="s">
        <v>1635</v>
      </c>
      <c r="C609" s="472">
        <v>355</v>
      </c>
      <c r="D609" s="472" t="s">
        <v>1912</v>
      </c>
      <c r="E609" s="472">
        <v>355</v>
      </c>
      <c r="F609" s="472" t="s">
        <v>492</v>
      </c>
      <c r="G609" s="473">
        <v>200000</v>
      </c>
      <c r="H609" s="473"/>
      <c r="I609" s="473"/>
      <c r="J609" s="473"/>
      <c r="K609" s="473"/>
      <c r="L609" s="473"/>
      <c r="M609" s="473"/>
      <c r="N609" s="473"/>
      <c r="O609" s="473"/>
      <c r="P609" s="473"/>
      <c r="Q609" s="473">
        <v>200000</v>
      </c>
      <c r="R609" s="472"/>
    </row>
    <row r="610" spans="1:18" ht="14.45" customHeight="1" outlineLevel="1" collapsed="1" x14ac:dyDescent="0.25">
      <c r="A610" s="489"/>
      <c r="B610" s="472"/>
      <c r="C610" s="490" t="s">
        <v>2059</v>
      </c>
      <c r="D610" s="472"/>
      <c r="E610" s="472"/>
      <c r="F610" s="472"/>
      <c r="G610" s="473">
        <f t="shared" ref="G610:R610" si="69">SUBTOTAL(9,G600:G609)</f>
        <v>700000</v>
      </c>
      <c r="H610" s="473">
        <f t="shared" si="69"/>
        <v>0</v>
      </c>
      <c r="I610" s="473">
        <f t="shared" si="69"/>
        <v>0</v>
      </c>
      <c r="J610" s="473">
        <f t="shared" si="69"/>
        <v>0</v>
      </c>
      <c r="K610" s="473">
        <f t="shared" si="69"/>
        <v>0</v>
      </c>
      <c r="L610" s="473">
        <f t="shared" si="69"/>
        <v>0</v>
      </c>
      <c r="M610" s="473">
        <f t="shared" si="69"/>
        <v>0</v>
      </c>
      <c r="N610" s="473">
        <f t="shared" si="69"/>
        <v>0</v>
      </c>
      <c r="O610" s="473">
        <f t="shared" si="69"/>
        <v>0</v>
      </c>
      <c r="P610" s="473">
        <f t="shared" si="69"/>
        <v>0</v>
      </c>
      <c r="Q610" s="473">
        <f t="shared" si="69"/>
        <v>700000</v>
      </c>
      <c r="R610" s="472">
        <f t="shared" si="69"/>
        <v>0</v>
      </c>
    </row>
    <row r="611" spans="1:18" ht="14.45" hidden="1" customHeight="1" outlineLevel="2" x14ac:dyDescent="0.25">
      <c r="A611" s="472">
        <v>52</v>
      </c>
      <c r="B611" s="472" t="s">
        <v>1635</v>
      </c>
      <c r="C611" s="472">
        <v>357</v>
      </c>
      <c r="D611" s="472" t="s">
        <v>1813</v>
      </c>
      <c r="E611" s="472">
        <v>357</v>
      </c>
      <c r="F611" s="472" t="s">
        <v>494</v>
      </c>
      <c r="G611" s="473">
        <v>0</v>
      </c>
      <c r="H611" s="472"/>
      <c r="I611" s="473">
        <v>0</v>
      </c>
      <c r="J611" s="473">
        <v>0</v>
      </c>
      <c r="K611" s="473">
        <v>0</v>
      </c>
      <c r="L611" s="473">
        <v>0</v>
      </c>
      <c r="M611" s="473">
        <v>0</v>
      </c>
      <c r="N611" s="473">
        <v>0</v>
      </c>
      <c r="O611" s="473">
        <v>0</v>
      </c>
      <c r="P611" s="473">
        <v>0</v>
      </c>
      <c r="Q611" s="473">
        <v>0</v>
      </c>
      <c r="R611" s="472"/>
    </row>
    <row r="612" spans="1:18" ht="14.45" hidden="1" customHeight="1" outlineLevel="2" x14ac:dyDescent="0.25">
      <c r="A612" s="472">
        <v>98</v>
      </c>
      <c r="B612" s="472" t="s">
        <v>1635</v>
      </c>
      <c r="C612" s="472">
        <v>357</v>
      </c>
      <c r="D612" s="472" t="s">
        <v>1814</v>
      </c>
      <c r="E612" s="472">
        <v>357</v>
      </c>
      <c r="F612" s="472" t="s">
        <v>494</v>
      </c>
      <c r="G612" s="473">
        <v>300000</v>
      </c>
      <c r="H612" s="472"/>
      <c r="I612" s="473">
        <v>0</v>
      </c>
      <c r="J612" s="473">
        <v>0</v>
      </c>
      <c r="K612" s="473">
        <v>0</v>
      </c>
      <c r="L612" s="473">
        <v>0</v>
      </c>
      <c r="M612" s="473">
        <v>0</v>
      </c>
      <c r="N612" s="473">
        <v>0</v>
      </c>
      <c r="O612" s="473">
        <v>0</v>
      </c>
      <c r="P612" s="473">
        <v>0</v>
      </c>
      <c r="Q612" s="473">
        <v>300000</v>
      </c>
      <c r="R612" s="472"/>
    </row>
    <row r="613" spans="1:18" ht="14.45" hidden="1" customHeight="1" outlineLevel="2" x14ac:dyDescent="0.25">
      <c r="A613" s="472">
        <v>432</v>
      </c>
      <c r="B613" s="472" t="s">
        <v>1635</v>
      </c>
      <c r="C613" s="472">
        <v>357</v>
      </c>
      <c r="D613" s="472" t="s">
        <v>1823</v>
      </c>
      <c r="E613" s="472">
        <v>357</v>
      </c>
      <c r="F613" s="472" t="s">
        <v>494</v>
      </c>
      <c r="G613" s="473">
        <v>50000</v>
      </c>
      <c r="H613" s="472"/>
      <c r="I613" s="473">
        <v>0</v>
      </c>
      <c r="J613" s="473">
        <v>0</v>
      </c>
      <c r="K613" s="473">
        <v>0</v>
      </c>
      <c r="L613" s="473">
        <v>0</v>
      </c>
      <c r="M613" s="473">
        <v>0</v>
      </c>
      <c r="N613" s="473">
        <v>0</v>
      </c>
      <c r="O613" s="473">
        <v>0</v>
      </c>
      <c r="P613" s="473">
        <v>0</v>
      </c>
      <c r="Q613" s="473">
        <v>50000</v>
      </c>
      <c r="R613" s="472"/>
    </row>
    <row r="614" spans="1:18" ht="14.45" customHeight="1" outlineLevel="1" collapsed="1" x14ac:dyDescent="0.25">
      <c r="A614" s="472"/>
      <c r="B614" s="472"/>
      <c r="C614" s="490" t="s">
        <v>2060</v>
      </c>
      <c r="D614" s="472"/>
      <c r="E614" s="472"/>
      <c r="F614" s="472"/>
      <c r="G614" s="473">
        <f t="shared" ref="G614:R614" si="70">SUBTOTAL(9,G611:G613)</f>
        <v>350000</v>
      </c>
      <c r="H614" s="472">
        <f t="shared" si="70"/>
        <v>0</v>
      </c>
      <c r="I614" s="473">
        <f t="shared" si="70"/>
        <v>0</v>
      </c>
      <c r="J614" s="473">
        <f t="shared" si="70"/>
        <v>0</v>
      </c>
      <c r="K614" s="473">
        <f t="shared" si="70"/>
        <v>0</v>
      </c>
      <c r="L614" s="473">
        <f t="shared" si="70"/>
        <v>0</v>
      </c>
      <c r="M614" s="473">
        <f t="shared" si="70"/>
        <v>0</v>
      </c>
      <c r="N614" s="473">
        <f t="shared" si="70"/>
        <v>0</v>
      </c>
      <c r="O614" s="473">
        <f t="shared" si="70"/>
        <v>0</v>
      </c>
      <c r="P614" s="473">
        <f t="shared" si="70"/>
        <v>0</v>
      </c>
      <c r="Q614" s="473">
        <f t="shared" si="70"/>
        <v>350000</v>
      </c>
      <c r="R614" s="472">
        <f t="shared" si="70"/>
        <v>0</v>
      </c>
    </row>
    <row r="615" spans="1:18" ht="14.45" hidden="1" customHeight="1" outlineLevel="2" x14ac:dyDescent="0.25">
      <c r="A615" s="472">
        <v>165</v>
      </c>
      <c r="B615" s="472" t="s">
        <v>1635</v>
      </c>
      <c r="C615" s="472">
        <v>358</v>
      </c>
      <c r="D615" s="472" t="s">
        <v>1816</v>
      </c>
      <c r="E615" s="472">
        <v>358</v>
      </c>
      <c r="F615" s="472" t="s">
        <v>495</v>
      </c>
      <c r="G615" s="473"/>
      <c r="H615" s="473"/>
      <c r="I615" s="473"/>
      <c r="J615" s="473"/>
      <c r="K615" s="473"/>
      <c r="L615" s="473"/>
      <c r="M615" s="473"/>
      <c r="N615" s="473"/>
      <c r="O615" s="473"/>
      <c r="P615" s="473"/>
      <c r="Q615" s="473">
        <v>0</v>
      </c>
      <c r="R615" s="472"/>
    </row>
    <row r="616" spans="1:18" ht="14.45" hidden="1" customHeight="1" outlineLevel="2" x14ac:dyDescent="0.25">
      <c r="A616" s="472">
        <v>545</v>
      </c>
      <c r="B616" s="472" t="s">
        <v>1635</v>
      </c>
      <c r="C616" s="472">
        <v>358</v>
      </c>
      <c r="D616" s="472" t="s">
        <v>1827</v>
      </c>
      <c r="E616" s="472">
        <v>358</v>
      </c>
      <c r="F616" s="472" t="s">
        <v>495</v>
      </c>
      <c r="G616" s="473">
        <v>0</v>
      </c>
      <c r="H616" s="473">
        <v>0</v>
      </c>
      <c r="I616" s="473">
        <v>0</v>
      </c>
      <c r="J616" s="473">
        <v>0</v>
      </c>
      <c r="K616" s="473">
        <v>0</v>
      </c>
      <c r="L616" s="473">
        <v>0</v>
      </c>
      <c r="M616" s="473">
        <v>0</v>
      </c>
      <c r="N616" s="473">
        <v>0</v>
      </c>
      <c r="O616" s="473">
        <v>0</v>
      </c>
      <c r="P616" s="473">
        <v>0</v>
      </c>
      <c r="Q616" s="473">
        <v>0</v>
      </c>
      <c r="R616" s="472"/>
    </row>
    <row r="617" spans="1:18" ht="14.45" hidden="1" customHeight="1" outlineLevel="2" x14ac:dyDescent="0.25">
      <c r="A617" s="489">
        <v>1226</v>
      </c>
      <c r="B617" s="472" t="s">
        <v>1635</v>
      </c>
      <c r="C617" s="472">
        <v>358</v>
      </c>
      <c r="D617" s="472" t="s">
        <v>1912</v>
      </c>
      <c r="E617" s="472">
        <v>358</v>
      </c>
      <c r="F617" s="472" t="s">
        <v>495</v>
      </c>
      <c r="G617" s="473">
        <v>12000</v>
      </c>
      <c r="H617" s="473"/>
      <c r="I617" s="473"/>
      <c r="J617" s="473"/>
      <c r="K617" s="473"/>
      <c r="L617" s="473"/>
      <c r="M617" s="473"/>
      <c r="N617" s="473"/>
      <c r="O617" s="473"/>
      <c r="P617" s="473"/>
      <c r="Q617" s="473">
        <v>12000</v>
      </c>
      <c r="R617" s="472"/>
    </row>
    <row r="618" spans="1:18" ht="14.45" customHeight="1" outlineLevel="1" collapsed="1" x14ac:dyDescent="0.25">
      <c r="A618" s="489"/>
      <c r="B618" s="472"/>
      <c r="C618" s="490" t="s">
        <v>2061</v>
      </c>
      <c r="D618" s="472"/>
      <c r="E618" s="472"/>
      <c r="F618" s="472"/>
      <c r="G618" s="473">
        <f t="shared" ref="G618:R618" si="71">SUBTOTAL(9,G615:G617)</f>
        <v>12000</v>
      </c>
      <c r="H618" s="473">
        <f t="shared" si="71"/>
        <v>0</v>
      </c>
      <c r="I618" s="473">
        <f t="shared" si="71"/>
        <v>0</v>
      </c>
      <c r="J618" s="473">
        <f t="shared" si="71"/>
        <v>0</v>
      </c>
      <c r="K618" s="473">
        <f t="shared" si="71"/>
        <v>0</v>
      </c>
      <c r="L618" s="473">
        <f t="shared" si="71"/>
        <v>0</v>
      </c>
      <c r="M618" s="473">
        <f t="shared" si="71"/>
        <v>0</v>
      </c>
      <c r="N618" s="473">
        <f t="shared" si="71"/>
        <v>0</v>
      </c>
      <c r="O618" s="473">
        <f t="shared" si="71"/>
        <v>0</v>
      </c>
      <c r="P618" s="473">
        <f t="shared" si="71"/>
        <v>0</v>
      </c>
      <c r="Q618" s="473">
        <f t="shared" si="71"/>
        <v>12000</v>
      </c>
      <c r="R618" s="472">
        <f t="shared" si="71"/>
        <v>0</v>
      </c>
    </row>
    <row r="619" spans="1:18" ht="14.45" hidden="1" customHeight="1" outlineLevel="2" x14ac:dyDescent="0.25">
      <c r="A619" s="472">
        <v>277</v>
      </c>
      <c r="B619" s="472" t="s">
        <v>1635</v>
      </c>
      <c r="C619" s="472">
        <v>359</v>
      </c>
      <c r="D619" s="472" t="s">
        <v>1819</v>
      </c>
      <c r="E619" s="472">
        <v>359</v>
      </c>
      <c r="F619" s="472" t="s">
        <v>496</v>
      </c>
      <c r="G619" s="473">
        <v>0</v>
      </c>
      <c r="H619" s="472"/>
      <c r="I619" s="473">
        <v>0</v>
      </c>
      <c r="J619" s="473">
        <v>0</v>
      </c>
      <c r="K619" s="473">
        <v>0</v>
      </c>
      <c r="L619" s="473">
        <v>0</v>
      </c>
      <c r="M619" s="473">
        <v>0</v>
      </c>
      <c r="N619" s="473">
        <v>0</v>
      </c>
      <c r="O619" s="473">
        <v>0</v>
      </c>
      <c r="P619" s="473">
        <v>0</v>
      </c>
      <c r="Q619" s="473">
        <v>0</v>
      </c>
      <c r="R619" s="472"/>
    </row>
    <row r="620" spans="1:18" ht="14.45" hidden="1" customHeight="1" outlineLevel="2" x14ac:dyDescent="0.25">
      <c r="A620" s="472">
        <v>320</v>
      </c>
      <c r="B620" s="472" t="s">
        <v>1635</v>
      </c>
      <c r="C620" s="472">
        <v>359</v>
      </c>
      <c r="D620" s="472" t="s">
        <v>1820</v>
      </c>
      <c r="E620" s="472">
        <v>359</v>
      </c>
      <c r="F620" s="472" t="s">
        <v>496</v>
      </c>
      <c r="G620" s="473">
        <v>0</v>
      </c>
      <c r="H620" s="472"/>
      <c r="I620" s="473">
        <v>0</v>
      </c>
      <c r="J620" s="473">
        <v>0</v>
      </c>
      <c r="K620" s="473">
        <v>0</v>
      </c>
      <c r="L620" s="473">
        <v>0</v>
      </c>
      <c r="M620" s="473">
        <v>0</v>
      </c>
      <c r="N620" s="473">
        <v>0</v>
      </c>
      <c r="O620" s="473">
        <v>0</v>
      </c>
      <c r="P620" s="473">
        <v>0</v>
      </c>
      <c r="Q620" s="473">
        <v>0</v>
      </c>
      <c r="R620" s="472"/>
    </row>
    <row r="621" spans="1:18" ht="14.45" hidden="1" customHeight="1" outlineLevel="2" x14ac:dyDescent="0.25">
      <c r="A621" s="472">
        <v>489</v>
      </c>
      <c r="B621" s="472" t="s">
        <v>1635</v>
      </c>
      <c r="C621" s="472">
        <v>359</v>
      </c>
      <c r="D621" s="472" t="s">
        <v>1825</v>
      </c>
      <c r="E621" s="472">
        <v>359</v>
      </c>
      <c r="F621" s="472" t="s">
        <v>496</v>
      </c>
      <c r="G621" s="473">
        <v>2000</v>
      </c>
      <c r="H621" s="472"/>
      <c r="I621" s="473">
        <v>0</v>
      </c>
      <c r="J621" s="473">
        <v>0</v>
      </c>
      <c r="K621" s="473">
        <v>0</v>
      </c>
      <c r="L621" s="473">
        <v>0</v>
      </c>
      <c r="M621" s="473">
        <v>0</v>
      </c>
      <c r="N621" s="473">
        <v>0</v>
      </c>
      <c r="O621" s="473">
        <v>0</v>
      </c>
      <c r="P621" s="473">
        <v>0</v>
      </c>
      <c r="Q621" s="473">
        <v>2000</v>
      </c>
      <c r="R621" s="472"/>
    </row>
    <row r="622" spans="1:18" ht="14.45" hidden="1" customHeight="1" outlineLevel="2" x14ac:dyDescent="0.25">
      <c r="A622" s="489">
        <v>1251</v>
      </c>
      <c r="B622" s="472" t="s">
        <v>1635</v>
      </c>
      <c r="C622" s="472">
        <v>359</v>
      </c>
      <c r="D622" s="472" t="s">
        <v>1804</v>
      </c>
      <c r="E622" s="472">
        <v>359</v>
      </c>
      <c r="F622" s="472" t="s">
        <v>496</v>
      </c>
      <c r="G622" s="473">
        <v>0</v>
      </c>
      <c r="H622" s="473"/>
      <c r="I622" s="473"/>
      <c r="J622" s="473"/>
      <c r="K622" s="473"/>
      <c r="L622" s="473"/>
      <c r="M622" s="473"/>
      <c r="N622" s="473"/>
      <c r="O622" s="473"/>
      <c r="P622" s="473"/>
      <c r="Q622" s="473">
        <v>0</v>
      </c>
      <c r="R622" s="472"/>
    </row>
    <row r="623" spans="1:18" ht="14.45" customHeight="1" outlineLevel="1" collapsed="1" x14ac:dyDescent="0.25">
      <c r="A623" s="489"/>
      <c r="B623" s="472"/>
      <c r="C623" s="490" t="s">
        <v>2062</v>
      </c>
      <c r="D623" s="472"/>
      <c r="E623" s="472"/>
      <c r="F623" s="472"/>
      <c r="G623" s="473">
        <f t="shared" ref="G623:R623" si="72">SUBTOTAL(9,G619:G622)</f>
        <v>2000</v>
      </c>
      <c r="H623" s="473">
        <f t="shared" si="72"/>
        <v>0</v>
      </c>
      <c r="I623" s="473">
        <f t="shared" si="72"/>
        <v>0</v>
      </c>
      <c r="J623" s="473">
        <f t="shared" si="72"/>
        <v>0</v>
      </c>
      <c r="K623" s="473">
        <f t="shared" si="72"/>
        <v>0</v>
      </c>
      <c r="L623" s="473">
        <f t="shared" si="72"/>
        <v>0</v>
      </c>
      <c r="M623" s="473">
        <f t="shared" si="72"/>
        <v>0</v>
      </c>
      <c r="N623" s="473">
        <f t="shared" si="72"/>
        <v>0</v>
      </c>
      <c r="O623" s="473">
        <f t="shared" si="72"/>
        <v>0</v>
      </c>
      <c r="P623" s="473">
        <f t="shared" si="72"/>
        <v>0</v>
      </c>
      <c r="Q623" s="473">
        <f t="shared" si="72"/>
        <v>2000</v>
      </c>
      <c r="R623" s="472">
        <f t="shared" si="72"/>
        <v>0</v>
      </c>
    </row>
    <row r="624" spans="1:18" ht="14.45" hidden="1" customHeight="1" outlineLevel="2" x14ac:dyDescent="0.25">
      <c r="A624" s="472">
        <v>167</v>
      </c>
      <c r="B624" s="472" t="s">
        <v>1635</v>
      </c>
      <c r="C624" s="472">
        <v>361</v>
      </c>
      <c r="D624" s="472" t="s">
        <v>1816</v>
      </c>
      <c r="E624" s="472">
        <v>361</v>
      </c>
      <c r="F624" s="472" t="s">
        <v>498</v>
      </c>
      <c r="G624" s="473">
        <v>0</v>
      </c>
      <c r="H624" s="473"/>
      <c r="I624" s="473"/>
      <c r="J624" s="473"/>
      <c r="K624" s="473"/>
      <c r="L624" s="473"/>
      <c r="M624" s="473"/>
      <c r="N624" s="473"/>
      <c r="O624" s="473"/>
      <c r="P624" s="473"/>
      <c r="Q624" s="473">
        <v>0</v>
      </c>
      <c r="R624" s="472"/>
    </row>
    <row r="625" spans="1:18" ht="14.45" hidden="1" customHeight="1" outlineLevel="2" x14ac:dyDescent="0.25">
      <c r="A625" s="472">
        <v>206</v>
      </c>
      <c r="B625" s="472" t="s">
        <v>1635</v>
      </c>
      <c r="C625" s="472">
        <v>361</v>
      </c>
      <c r="D625" s="472" t="s">
        <v>1817</v>
      </c>
      <c r="E625" s="472">
        <v>361</v>
      </c>
      <c r="F625" s="472" t="s">
        <v>498</v>
      </c>
      <c r="G625" s="473">
        <v>150000</v>
      </c>
      <c r="H625" s="472"/>
      <c r="I625" s="473">
        <v>0</v>
      </c>
      <c r="J625" s="473">
        <v>0</v>
      </c>
      <c r="K625" s="473">
        <v>0</v>
      </c>
      <c r="L625" s="473">
        <v>0</v>
      </c>
      <c r="M625" s="473">
        <v>0</v>
      </c>
      <c r="N625" s="473">
        <v>0</v>
      </c>
      <c r="O625" s="473">
        <v>0</v>
      </c>
      <c r="P625" s="473">
        <v>0</v>
      </c>
      <c r="Q625" s="473">
        <v>150000</v>
      </c>
      <c r="R625" s="472"/>
    </row>
    <row r="626" spans="1:18" ht="14.45" hidden="1" customHeight="1" outlineLevel="2" x14ac:dyDescent="0.25">
      <c r="A626" s="472">
        <v>279</v>
      </c>
      <c r="B626" s="472" t="s">
        <v>1635</v>
      </c>
      <c r="C626" s="472">
        <v>361</v>
      </c>
      <c r="D626" s="472" t="s">
        <v>1819</v>
      </c>
      <c r="E626" s="472">
        <v>361</v>
      </c>
      <c r="F626" s="472" t="s">
        <v>498</v>
      </c>
      <c r="G626" s="473">
        <v>20000</v>
      </c>
      <c r="H626" s="472"/>
      <c r="I626" s="473">
        <v>0</v>
      </c>
      <c r="J626" s="473">
        <v>0</v>
      </c>
      <c r="K626" s="473">
        <v>0</v>
      </c>
      <c r="L626" s="473">
        <v>0</v>
      </c>
      <c r="M626" s="473">
        <v>0</v>
      </c>
      <c r="N626" s="473">
        <v>0</v>
      </c>
      <c r="O626" s="473">
        <v>0</v>
      </c>
      <c r="P626" s="473">
        <v>0</v>
      </c>
      <c r="Q626" s="473">
        <v>20000</v>
      </c>
      <c r="R626" s="472"/>
    </row>
    <row r="627" spans="1:18" ht="14.45" hidden="1" customHeight="1" outlineLevel="2" x14ac:dyDescent="0.25">
      <c r="A627" s="472">
        <v>322</v>
      </c>
      <c r="B627" s="472" t="s">
        <v>1635</v>
      </c>
      <c r="C627" s="472">
        <v>361</v>
      </c>
      <c r="D627" s="472" t="s">
        <v>1820</v>
      </c>
      <c r="E627" s="472">
        <v>361</v>
      </c>
      <c r="F627" s="472" t="s">
        <v>498</v>
      </c>
      <c r="G627" s="473">
        <v>3000</v>
      </c>
      <c r="H627" s="472"/>
      <c r="I627" s="473">
        <v>0</v>
      </c>
      <c r="J627" s="473">
        <v>0</v>
      </c>
      <c r="K627" s="473">
        <v>0</v>
      </c>
      <c r="L627" s="473">
        <v>0</v>
      </c>
      <c r="M627" s="473">
        <v>0</v>
      </c>
      <c r="N627" s="473">
        <v>0</v>
      </c>
      <c r="O627" s="473">
        <v>0</v>
      </c>
      <c r="P627" s="473">
        <v>0</v>
      </c>
      <c r="Q627" s="473">
        <v>3000</v>
      </c>
      <c r="R627" s="472"/>
    </row>
    <row r="628" spans="1:18" ht="14.45" hidden="1" customHeight="1" outlineLevel="2" x14ac:dyDescent="0.25">
      <c r="A628" s="472">
        <v>458</v>
      </c>
      <c r="B628" s="472" t="s">
        <v>1635</v>
      </c>
      <c r="C628" s="472">
        <v>361</v>
      </c>
      <c r="D628" s="472" t="s">
        <v>1824</v>
      </c>
      <c r="E628" s="472">
        <v>361</v>
      </c>
      <c r="F628" s="472" t="s">
        <v>498</v>
      </c>
      <c r="G628" s="473">
        <v>0</v>
      </c>
      <c r="H628" s="472"/>
      <c r="I628" s="473">
        <v>0</v>
      </c>
      <c r="J628" s="473">
        <v>0</v>
      </c>
      <c r="K628" s="473">
        <v>0</v>
      </c>
      <c r="L628" s="473">
        <v>0</v>
      </c>
      <c r="M628" s="473">
        <v>0</v>
      </c>
      <c r="N628" s="473">
        <v>0</v>
      </c>
      <c r="O628" s="473">
        <v>0</v>
      </c>
      <c r="P628" s="473">
        <v>0</v>
      </c>
      <c r="Q628" s="473">
        <v>0</v>
      </c>
      <c r="R628" s="472"/>
    </row>
    <row r="629" spans="1:18" ht="14.45" hidden="1" customHeight="1" outlineLevel="2" x14ac:dyDescent="0.25">
      <c r="A629" s="472">
        <v>547</v>
      </c>
      <c r="B629" s="472" t="s">
        <v>1635</v>
      </c>
      <c r="C629" s="472">
        <v>361</v>
      </c>
      <c r="D629" s="472" t="s">
        <v>1827</v>
      </c>
      <c r="E629" s="472">
        <v>361</v>
      </c>
      <c r="F629" s="472" t="s">
        <v>498</v>
      </c>
      <c r="G629" s="473">
        <v>0</v>
      </c>
      <c r="H629" s="473">
        <v>0</v>
      </c>
      <c r="I629" s="473">
        <v>0</v>
      </c>
      <c r="J629" s="473">
        <v>0</v>
      </c>
      <c r="K629" s="473">
        <v>0</v>
      </c>
      <c r="L629" s="473">
        <v>0</v>
      </c>
      <c r="M629" s="473">
        <v>0</v>
      </c>
      <c r="N629" s="473">
        <v>0</v>
      </c>
      <c r="O629" s="473">
        <v>0</v>
      </c>
      <c r="P629" s="473">
        <v>0</v>
      </c>
      <c r="Q629" s="473">
        <v>0</v>
      </c>
      <c r="R629" s="472"/>
    </row>
    <row r="630" spans="1:18" ht="14.45" hidden="1" customHeight="1" outlineLevel="2" x14ac:dyDescent="0.25">
      <c r="A630" s="472">
        <v>592</v>
      </c>
      <c r="B630" s="472" t="s">
        <v>1635</v>
      </c>
      <c r="C630" s="472">
        <v>361</v>
      </c>
      <c r="D630" s="472" t="s">
        <v>1828</v>
      </c>
      <c r="E630" s="472">
        <v>361</v>
      </c>
      <c r="F630" s="472" t="s">
        <v>498</v>
      </c>
      <c r="G630" s="473">
        <v>0</v>
      </c>
      <c r="H630" s="472"/>
      <c r="I630" s="473">
        <v>0</v>
      </c>
      <c r="J630" s="473">
        <v>0</v>
      </c>
      <c r="K630" s="473">
        <v>0</v>
      </c>
      <c r="L630" s="473">
        <v>0</v>
      </c>
      <c r="M630" s="473">
        <v>0</v>
      </c>
      <c r="N630" s="473">
        <v>0</v>
      </c>
      <c r="O630" s="473">
        <v>0</v>
      </c>
      <c r="P630" s="473">
        <v>0</v>
      </c>
      <c r="Q630" s="473">
        <v>0</v>
      </c>
      <c r="R630" s="472"/>
    </row>
    <row r="631" spans="1:18" ht="14.45" hidden="1" customHeight="1" outlineLevel="2" x14ac:dyDescent="0.25">
      <c r="A631" s="472">
        <v>631</v>
      </c>
      <c r="B631" s="472" t="s">
        <v>1635</v>
      </c>
      <c r="C631" s="472">
        <v>361</v>
      </c>
      <c r="D631" s="472" t="s">
        <v>1829</v>
      </c>
      <c r="E631" s="472">
        <v>361</v>
      </c>
      <c r="F631" s="472" t="s">
        <v>498</v>
      </c>
      <c r="G631" s="473">
        <v>20000</v>
      </c>
      <c r="H631" s="472"/>
      <c r="I631" s="473">
        <v>0</v>
      </c>
      <c r="J631" s="473">
        <v>0</v>
      </c>
      <c r="K631" s="473">
        <v>0</v>
      </c>
      <c r="L631" s="473">
        <v>0</v>
      </c>
      <c r="M631" s="473">
        <v>0</v>
      </c>
      <c r="N631" s="473">
        <v>0</v>
      </c>
      <c r="O631" s="473">
        <v>0</v>
      </c>
      <c r="P631" s="473">
        <v>0</v>
      </c>
      <c r="Q631" s="473">
        <v>20000</v>
      </c>
      <c r="R631" s="472"/>
    </row>
    <row r="632" spans="1:18" ht="14.45" hidden="1" customHeight="1" outlineLevel="2" x14ac:dyDescent="0.25">
      <c r="A632" s="472">
        <v>662</v>
      </c>
      <c r="B632" s="472" t="s">
        <v>1635</v>
      </c>
      <c r="C632" s="472">
        <v>361</v>
      </c>
      <c r="D632" s="472" t="s">
        <v>1252</v>
      </c>
      <c r="E632" s="472">
        <v>361</v>
      </c>
      <c r="F632" s="472" t="s">
        <v>498</v>
      </c>
      <c r="G632" s="473">
        <v>48000</v>
      </c>
      <c r="H632" s="473">
        <v>0</v>
      </c>
      <c r="I632" s="473">
        <v>0</v>
      </c>
      <c r="J632" s="473">
        <v>0</v>
      </c>
      <c r="K632" s="473">
        <v>0</v>
      </c>
      <c r="L632" s="473">
        <v>0</v>
      </c>
      <c r="M632" s="473">
        <v>0</v>
      </c>
      <c r="N632" s="473">
        <v>0</v>
      </c>
      <c r="O632" s="473">
        <v>0</v>
      </c>
      <c r="P632" s="473">
        <v>0</v>
      </c>
      <c r="Q632" s="473">
        <v>48000</v>
      </c>
      <c r="R632" s="472"/>
    </row>
    <row r="633" spans="1:18" ht="14.45" hidden="1" customHeight="1" outlineLevel="2" x14ac:dyDescent="0.25">
      <c r="A633" s="472">
        <v>907</v>
      </c>
      <c r="B633" s="472" t="s">
        <v>1635</v>
      </c>
      <c r="C633" s="472">
        <v>361</v>
      </c>
      <c r="D633" s="472" t="s">
        <v>1834</v>
      </c>
      <c r="E633" s="472">
        <v>361</v>
      </c>
      <c r="F633" s="472" t="s">
        <v>498</v>
      </c>
      <c r="G633" s="473">
        <v>0</v>
      </c>
      <c r="H633" s="473"/>
      <c r="I633" s="473"/>
      <c r="J633" s="473"/>
      <c r="K633" s="473"/>
      <c r="L633" s="473"/>
      <c r="M633" s="473"/>
      <c r="N633" s="473"/>
      <c r="O633" s="473"/>
      <c r="P633" s="473"/>
      <c r="Q633" s="473">
        <v>0</v>
      </c>
      <c r="R633" s="472"/>
    </row>
    <row r="634" spans="1:18" ht="14.45" hidden="1" customHeight="1" outlineLevel="2" x14ac:dyDescent="0.25">
      <c r="A634" s="472">
        <v>1075</v>
      </c>
      <c r="B634" s="472" t="s">
        <v>1635</v>
      </c>
      <c r="C634" s="472">
        <v>361</v>
      </c>
      <c r="D634" s="472" t="s">
        <v>1833</v>
      </c>
      <c r="E634" s="472">
        <v>361</v>
      </c>
      <c r="F634" s="472" t="s">
        <v>498</v>
      </c>
      <c r="G634" s="473">
        <v>12000</v>
      </c>
      <c r="H634" s="473"/>
      <c r="I634" s="473"/>
      <c r="J634" s="473"/>
      <c r="K634" s="473"/>
      <c r="L634" s="473"/>
      <c r="M634" s="473"/>
      <c r="N634" s="473"/>
      <c r="O634" s="473"/>
      <c r="P634" s="473"/>
      <c r="Q634" s="473">
        <v>12000</v>
      </c>
      <c r="R634" s="472"/>
    </row>
    <row r="635" spans="1:18" ht="14.45" hidden="1" customHeight="1" outlineLevel="2" x14ac:dyDescent="0.25">
      <c r="A635" s="489">
        <v>1252</v>
      </c>
      <c r="B635" s="472" t="s">
        <v>1635</v>
      </c>
      <c r="C635" s="472">
        <v>361</v>
      </c>
      <c r="D635" s="472" t="s">
        <v>1804</v>
      </c>
      <c r="E635" s="472">
        <v>361</v>
      </c>
      <c r="F635" s="472" t="s">
        <v>498</v>
      </c>
      <c r="G635" s="473">
        <v>0</v>
      </c>
      <c r="H635" s="473"/>
      <c r="I635" s="473"/>
      <c r="J635" s="473"/>
      <c r="K635" s="473"/>
      <c r="L635" s="473"/>
      <c r="M635" s="473"/>
      <c r="N635" s="473"/>
      <c r="O635" s="473"/>
      <c r="P635" s="473"/>
      <c r="Q635" s="473">
        <v>0</v>
      </c>
      <c r="R635" s="472"/>
    </row>
    <row r="636" spans="1:18" ht="14.45" customHeight="1" outlineLevel="1" collapsed="1" x14ac:dyDescent="0.25">
      <c r="A636" s="489"/>
      <c r="B636" s="472"/>
      <c r="C636" s="490" t="s">
        <v>2063</v>
      </c>
      <c r="D636" s="472"/>
      <c r="E636" s="472"/>
      <c r="F636" s="472"/>
      <c r="G636" s="473">
        <f t="shared" ref="G636:R636" si="73">SUBTOTAL(9,G624:G635)</f>
        <v>253000</v>
      </c>
      <c r="H636" s="473">
        <f t="shared" si="73"/>
        <v>0</v>
      </c>
      <c r="I636" s="473">
        <f t="shared" si="73"/>
        <v>0</v>
      </c>
      <c r="J636" s="473">
        <f t="shared" si="73"/>
        <v>0</v>
      </c>
      <c r="K636" s="473">
        <f t="shared" si="73"/>
        <v>0</v>
      </c>
      <c r="L636" s="473">
        <f t="shared" si="73"/>
        <v>0</v>
      </c>
      <c r="M636" s="473">
        <f t="shared" si="73"/>
        <v>0</v>
      </c>
      <c r="N636" s="473">
        <f t="shared" si="73"/>
        <v>0</v>
      </c>
      <c r="O636" s="473">
        <f t="shared" si="73"/>
        <v>0</v>
      </c>
      <c r="P636" s="473">
        <f t="shared" si="73"/>
        <v>0</v>
      </c>
      <c r="Q636" s="473">
        <f t="shared" si="73"/>
        <v>253000</v>
      </c>
      <c r="R636" s="472">
        <f t="shared" si="73"/>
        <v>0</v>
      </c>
    </row>
    <row r="637" spans="1:18" ht="14.45" hidden="1" customHeight="1" outlineLevel="2" x14ac:dyDescent="0.25">
      <c r="A637" s="489">
        <v>1234</v>
      </c>
      <c r="B637" s="472" t="s">
        <v>1635</v>
      </c>
      <c r="C637" s="472">
        <v>362</v>
      </c>
      <c r="D637" s="472" t="s">
        <v>1794</v>
      </c>
      <c r="E637" s="472">
        <v>362</v>
      </c>
      <c r="F637" s="472" t="s">
        <v>499</v>
      </c>
      <c r="G637" s="473">
        <v>0</v>
      </c>
      <c r="H637" s="473"/>
      <c r="I637" s="473"/>
      <c r="J637" s="473"/>
      <c r="K637" s="473"/>
      <c r="L637" s="473"/>
      <c r="M637" s="473"/>
      <c r="N637" s="473"/>
      <c r="O637" s="473"/>
      <c r="P637" s="473"/>
      <c r="Q637" s="473">
        <v>0</v>
      </c>
      <c r="R637" s="472"/>
    </row>
    <row r="638" spans="1:18" ht="14.45" customHeight="1" outlineLevel="1" collapsed="1" x14ac:dyDescent="0.25">
      <c r="A638" s="489"/>
      <c r="B638" s="472"/>
      <c r="C638" s="490" t="s">
        <v>2064</v>
      </c>
      <c r="D638" s="472"/>
      <c r="E638" s="472"/>
      <c r="F638" s="472"/>
      <c r="G638" s="473">
        <f t="shared" ref="G638:R638" si="74">SUBTOTAL(9,G637:G637)</f>
        <v>0</v>
      </c>
      <c r="H638" s="473">
        <f t="shared" si="74"/>
        <v>0</v>
      </c>
      <c r="I638" s="473">
        <f t="shared" si="74"/>
        <v>0</v>
      </c>
      <c r="J638" s="473">
        <f t="shared" si="74"/>
        <v>0</v>
      </c>
      <c r="K638" s="473">
        <f t="shared" si="74"/>
        <v>0</v>
      </c>
      <c r="L638" s="473">
        <f t="shared" si="74"/>
        <v>0</v>
      </c>
      <c r="M638" s="473">
        <f t="shared" si="74"/>
        <v>0</v>
      </c>
      <c r="N638" s="473">
        <f t="shared" si="74"/>
        <v>0</v>
      </c>
      <c r="O638" s="473">
        <f t="shared" si="74"/>
        <v>0</v>
      </c>
      <c r="P638" s="473">
        <f t="shared" si="74"/>
        <v>0</v>
      </c>
      <c r="Q638" s="473">
        <f t="shared" si="74"/>
        <v>0</v>
      </c>
      <c r="R638" s="472">
        <f t="shared" si="74"/>
        <v>0</v>
      </c>
    </row>
    <row r="639" spans="1:18" ht="14.45" hidden="1" customHeight="1" outlineLevel="2" x14ac:dyDescent="0.25">
      <c r="A639" s="472">
        <v>207</v>
      </c>
      <c r="B639" s="472" t="s">
        <v>1635</v>
      </c>
      <c r="C639" s="472">
        <v>363</v>
      </c>
      <c r="D639" s="472" t="s">
        <v>1817</v>
      </c>
      <c r="E639" s="472">
        <v>363</v>
      </c>
      <c r="F639" s="472" t="s">
        <v>500</v>
      </c>
      <c r="G639" s="473">
        <v>24000</v>
      </c>
      <c r="H639" s="472"/>
      <c r="I639" s="473">
        <v>0</v>
      </c>
      <c r="J639" s="473">
        <v>0</v>
      </c>
      <c r="K639" s="473">
        <v>0</v>
      </c>
      <c r="L639" s="473">
        <v>0</v>
      </c>
      <c r="M639" s="473">
        <v>0</v>
      </c>
      <c r="N639" s="473">
        <v>0</v>
      </c>
      <c r="O639" s="473">
        <v>0</v>
      </c>
      <c r="P639" s="473">
        <v>0</v>
      </c>
      <c r="Q639" s="473">
        <v>24000</v>
      </c>
      <c r="R639" s="472"/>
    </row>
    <row r="640" spans="1:18" ht="14.45" hidden="1" customHeight="1" outlineLevel="2" x14ac:dyDescent="0.25">
      <c r="A640" s="489">
        <v>1253</v>
      </c>
      <c r="B640" s="472" t="s">
        <v>1635</v>
      </c>
      <c r="C640" s="472">
        <v>363</v>
      </c>
      <c r="D640" s="472" t="s">
        <v>1804</v>
      </c>
      <c r="E640" s="472">
        <v>363</v>
      </c>
      <c r="F640" s="472" t="s">
        <v>500</v>
      </c>
      <c r="G640" s="473">
        <v>0</v>
      </c>
      <c r="H640" s="473"/>
      <c r="I640" s="473"/>
      <c r="J640" s="473"/>
      <c r="K640" s="473"/>
      <c r="L640" s="473"/>
      <c r="M640" s="473"/>
      <c r="N640" s="473"/>
      <c r="O640" s="473"/>
      <c r="P640" s="473"/>
      <c r="Q640" s="473">
        <v>0</v>
      </c>
      <c r="R640" s="472"/>
    </row>
    <row r="641" spans="1:18" ht="14.45" customHeight="1" outlineLevel="1" collapsed="1" x14ac:dyDescent="0.25">
      <c r="A641" s="489"/>
      <c r="B641" s="472"/>
      <c r="C641" s="490" t="s">
        <v>2065</v>
      </c>
      <c r="D641" s="472"/>
      <c r="E641" s="472"/>
      <c r="F641" s="472"/>
      <c r="G641" s="473">
        <f t="shared" ref="G641:R641" si="75">SUBTOTAL(9,G639:G640)</f>
        <v>24000</v>
      </c>
      <c r="H641" s="473">
        <f t="shared" si="75"/>
        <v>0</v>
      </c>
      <c r="I641" s="473">
        <f t="shared" si="75"/>
        <v>0</v>
      </c>
      <c r="J641" s="473">
        <f t="shared" si="75"/>
        <v>0</v>
      </c>
      <c r="K641" s="473">
        <f t="shared" si="75"/>
        <v>0</v>
      </c>
      <c r="L641" s="473">
        <f t="shared" si="75"/>
        <v>0</v>
      </c>
      <c r="M641" s="473">
        <f t="shared" si="75"/>
        <v>0</v>
      </c>
      <c r="N641" s="473">
        <f t="shared" si="75"/>
        <v>0</v>
      </c>
      <c r="O641" s="473">
        <f t="shared" si="75"/>
        <v>0</v>
      </c>
      <c r="P641" s="473">
        <f t="shared" si="75"/>
        <v>0</v>
      </c>
      <c r="Q641" s="473">
        <f t="shared" si="75"/>
        <v>24000</v>
      </c>
      <c r="R641" s="472">
        <f t="shared" si="75"/>
        <v>0</v>
      </c>
    </row>
    <row r="642" spans="1:18" ht="14.45" hidden="1" customHeight="1" outlineLevel="2" x14ac:dyDescent="0.25">
      <c r="A642" s="472">
        <v>168</v>
      </c>
      <c r="B642" s="472" t="s">
        <v>1635</v>
      </c>
      <c r="C642" s="472">
        <v>364</v>
      </c>
      <c r="D642" s="472" t="s">
        <v>1816</v>
      </c>
      <c r="E642" s="472">
        <v>364</v>
      </c>
      <c r="F642" s="472" t="s">
        <v>501</v>
      </c>
      <c r="G642" s="473"/>
      <c r="H642" s="473"/>
      <c r="I642" s="473"/>
      <c r="J642" s="473"/>
      <c r="K642" s="473"/>
      <c r="L642" s="473"/>
      <c r="M642" s="473"/>
      <c r="N642" s="473"/>
      <c r="O642" s="473"/>
      <c r="P642" s="473"/>
      <c r="Q642" s="473">
        <v>0</v>
      </c>
      <c r="R642" s="472"/>
    </row>
    <row r="643" spans="1:18" ht="14.45" hidden="1" customHeight="1" outlineLevel="2" x14ac:dyDescent="0.25">
      <c r="A643" s="472">
        <v>208</v>
      </c>
      <c r="B643" s="472" t="s">
        <v>1635</v>
      </c>
      <c r="C643" s="472">
        <v>364</v>
      </c>
      <c r="D643" s="472" t="s">
        <v>1817</v>
      </c>
      <c r="E643" s="472">
        <v>364</v>
      </c>
      <c r="F643" s="472" t="s">
        <v>501</v>
      </c>
      <c r="G643" s="473">
        <v>5000</v>
      </c>
      <c r="H643" s="472"/>
      <c r="I643" s="473">
        <v>0</v>
      </c>
      <c r="J643" s="473">
        <v>0</v>
      </c>
      <c r="K643" s="473">
        <v>0</v>
      </c>
      <c r="L643" s="473">
        <v>0</v>
      </c>
      <c r="M643" s="473">
        <v>0</v>
      </c>
      <c r="N643" s="473">
        <v>0</v>
      </c>
      <c r="O643" s="473">
        <v>0</v>
      </c>
      <c r="P643" s="473">
        <v>0</v>
      </c>
      <c r="Q643" s="473">
        <v>5000</v>
      </c>
      <c r="R643" s="472"/>
    </row>
    <row r="644" spans="1:18" ht="14.45" hidden="1" customHeight="1" outlineLevel="2" x14ac:dyDescent="0.25">
      <c r="A644" s="472">
        <v>280</v>
      </c>
      <c r="B644" s="472" t="s">
        <v>1635</v>
      </c>
      <c r="C644" s="472">
        <v>364</v>
      </c>
      <c r="D644" s="472" t="s">
        <v>1819</v>
      </c>
      <c r="E644" s="472">
        <v>364</v>
      </c>
      <c r="F644" s="472" t="s">
        <v>501</v>
      </c>
      <c r="G644" s="473">
        <v>0</v>
      </c>
      <c r="H644" s="472"/>
      <c r="I644" s="473">
        <v>0</v>
      </c>
      <c r="J644" s="473">
        <v>0</v>
      </c>
      <c r="K644" s="473">
        <v>0</v>
      </c>
      <c r="L644" s="473">
        <v>0</v>
      </c>
      <c r="M644" s="473">
        <v>0</v>
      </c>
      <c r="N644" s="473">
        <v>0</v>
      </c>
      <c r="O644" s="473">
        <v>0</v>
      </c>
      <c r="P644" s="473">
        <v>0</v>
      </c>
      <c r="Q644" s="473">
        <v>0</v>
      </c>
      <c r="R644" s="472"/>
    </row>
    <row r="645" spans="1:18" ht="14.45" hidden="1" customHeight="1" outlineLevel="2" x14ac:dyDescent="0.25">
      <c r="A645" s="472">
        <v>548</v>
      </c>
      <c r="B645" s="472" t="s">
        <v>1635</v>
      </c>
      <c r="C645" s="472">
        <v>364</v>
      </c>
      <c r="D645" s="472" t="s">
        <v>1827</v>
      </c>
      <c r="E645" s="472">
        <v>364</v>
      </c>
      <c r="F645" s="472" t="s">
        <v>501</v>
      </c>
      <c r="G645" s="473">
        <v>0</v>
      </c>
      <c r="H645" s="473">
        <v>0</v>
      </c>
      <c r="I645" s="473">
        <v>0</v>
      </c>
      <c r="J645" s="473">
        <v>0</v>
      </c>
      <c r="K645" s="473">
        <v>0</v>
      </c>
      <c r="L645" s="473">
        <v>0</v>
      </c>
      <c r="M645" s="473">
        <v>0</v>
      </c>
      <c r="N645" s="473">
        <v>0</v>
      </c>
      <c r="O645" s="473">
        <v>0</v>
      </c>
      <c r="P645" s="473">
        <v>0</v>
      </c>
      <c r="Q645" s="473">
        <v>0</v>
      </c>
      <c r="R645" s="472"/>
    </row>
    <row r="646" spans="1:18" ht="14.45" hidden="1" customHeight="1" outlineLevel="2" x14ac:dyDescent="0.25">
      <c r="A646" s="489">
        <v>1254</v>
      </c>
      <c r="B646" s="472" t="s">
        <v>1635</v>
      </c>
      <c r="C646" s="472">
        <v>364</v>
      </c>
      <c r="D646" s="472" t="s">
        <v>1804</v>
      </c>
      <c r="E646" s="472">
        <v>364</v>
      </c>
      <c r="F646" s="472" t="s">
        <v>501</v>
      </c>
      <c r="G646" s="473">
        <v>0</v>
      </c>
      <c r="H646" s="473"/>
      <c r="I646" s="473"/>
      <c r="J646" s="473"/>
      <c r="K646" s="473"/>
      <c r="L646" s="473"/>
      <c r="M646" s="473"/>
      <c r="N646" s="473"/>
      <c r="O646" s="473"/>
      <c r="P646" s="473"/>
      <c r="Q646" s="473">
        <v>0</v>
      </c>
      <c r="R646" s="472"/>
    </row>
    <row r="647" spans="1:18" ht="14.45" customHeight="1" outlineLevel="1" collapsed="1" x14ac:dyDescent="0.25">
      <c r="A647" s="489"/>
      <c r="B647" s="472"/>
      <c r="C647" s="490" t="s">
        <v>2066</v>
      </c>
      <c r="D647" s="472"/>
      <c r="E647" s="472"/>
      <c r="F647" s="472"/>
      <c r="G647" s="473">
        <f t="shared" ref="G647:R647" si="76">SUBTOTAL(9,G642:G646)</f>
        <v>5000</v>
      </c>
      <c r="H647" s="473">
        <f t="shared" si="76"/>
        <v>0</v>
      </c>
      <c r="I647" s="473">
        <f t="shared" si="76"/>
        <v>0</v>
      </c>
      <c r="J647" s="473">
        <f t="shared" si="76"/>
        <v>0</v>
      </c>
      <c r="K647" s="473">
        <f t="shared" si="76"/>
        <v>0</v>
      </c>
      <c r="L647" s="473">
        <f t="shared" si="76"/>
        <v>0</v>
      </c>
      <c r="M647" s="473">
        <f t="shared" si="76"/>
        <v>0</v>
      </c>
      <c r="N647" s="473">
        <f t="shared" si="76"/>
        <v>0</v>
      </c>
      <c r="O647" s="473">
        <f t="shared" si="76"/>
        <v>0</v>
      </c>
      <c r="P647" s="473">
        <f t="shared" si="76"/>
        <v>0</v>
      </c>
      <c r="Q647" s="473">
        <f t="shared" si="76"/>
        <v>5000</v>
      </c>
      <c r="R647" s="472">
        <f t="shared" si="76"/>
        <v>0</v>
      </c>
    </row>
    <row r="648" spans="1:18" ht="14.45" hidden="1" customHeight="1" outlineLevel="2" x14ac:dyDescent="0.25">
      <c r="A648" s="472">
        <v>209</v>
      </c>
      <c r="B648" s="472" t="s">
        <v>1635</v>
      </c>
      <c r="C648" s="472">
        <v>365</v>
      </c>
      <c r="D648" s="472" t="s">
        <v>1817</v>
      </c>
      <c r="E648" s="472">
        <v>365</v>
      </c>
      <c r="F648" s="472" t="s">
        <v>502</v>
      </c>
      <c r="G648" s="473">
        <v>30000</v>
      </c>
      <c r="H648" s="472"/>
      <c r="I648" s="473">
        <v>0</v>
      </c>
      <c r="J648" s="473">
        <v>0</v>
      </c>
      <c r="K648" s="473">
        <v>0</v>
      </c>
      <c r="L648" s="473">
        <v>0</v>
      </c>
      <c r="M648" s="473">
        <v>0</v>
      </c>
      <c r="N648" s="473">
        <v>0</v>
      </c>
      <c r="O648" s="473">
        <v>0</v>
      </c>
      <c r="P648" s="473">
        <v>0</v>
      </c>
      <c r="Q648" s="473">
        <v>30000</v>
      </c>
      <c r="R648" s="472"/>
    </row>
    <row r="649" spans="1:18" ht="14.45" customHeight="1" outlineLevel="1" collapsed="1" x14ac:dyDescent="0.25">
      <c r="A649" s="472"/>
      <c r="B649" s="472"/>
      <c r="C649" s="490" t="s">
        <v>2067</v>
      </c>
      <c r="D649" s="472"/>
      <c r="E649" s="472"/>
      <c r="F649" s="472"/>
      <c r="G649" s="473">
        <f t="shared" ref="G649:R649" si="77">SUBTOTAL(9,G648:G648)</f>
        <v>30000</v>
      </c>
      <c r="H649" s="472">
        <f t="shared" si="77"/>
        <v>0</v>
      </c>
      <c r="I649" s="473">
        <f t="shared" si="77"/>
        <v>0</v>
      </c>
      <c r="J649" s="473">
        <f t="shared" si="77"/>
        <v>0</v>
      </c>
      <c r="K649" s="473">
        <f t="shared" si="77"/>
        <v>0</v>
      </c>
      <c r="L649" s="473">
        <f t="shared" si="77"/>
        <v>0</v>
      </c>
      <c r="M649" s="473">
        <f t="shared" si="77"/>
        <v>0</v>
      </c>
      <c r="N649" s="473">
        <f t="shared" si="77"/>
        <v>0</v>
      </c>
      <c r="O649" s="473">
        <f t="shared" si="77"/>
        <v>0</v>
      </c>
      <c r="P649" s="473">
        <f t="shared" si="77"/>
        <v>0</v>
      </c>
      <c r="Q649" s="473">
        <f t="shared" si="77"/>
        <v>30000</v>
      </c>
      <c r="R649" s="472">
        <f t="shared" si="77"/>
        <v>0</v>
      </c>
    </row>
    <row r="650" spans="1:18" ht="14.45" hidden="1" customHeight="1" outlineLevel="2" x14ac:dyDescent="0.25">
      <c r="A650" s="472">
        <v>210</v>
      </c>
      <c r="B650" s="472" t="s">
        <v>1635</v>
      </c>
      <c r="C650" s="472">
        <v>366</v>
      </c>
      <c r="D650" s="472" t="s">
        <v>1817</v>
      </c>
      <c r="E650" s="472">
        <v>366</v>
      </c>
      <c r="F650" s="472" t="s">
        <v>503</v>
      </c>
      <c r="G650" s="473">
        <v>12000</v>
      </c>
      <c r="H650" s="472"/>
      <c r="I650" s="473">
        <v>0</v>
      </c>
      <c r="J650" s="473">
        <v>0</v>
      </c>
      <c r="K650" s="473">
        <v>0</v>
      </c>
      <c r="L650" s="473">
        <v>0</v>
      </c>
      <c r="M650" s="473">
        <v>0</v>
      </c>
      <c r="N650" s="473">
        <v>0</v>
      </c>
      <c r="O650" s="473">
        <v>0</v>
      </c>
      <c r="P650" s="473">
        <v>0</v>
      </c>
      <c r="Q650" s="473">
        <v>12000</v>
      </c>
      <c r="R650" s="472"/>
    </row>
    <row r="651" spans="1:18" ht="14.45" hidden="1" customHeight="1" outlineLevel="2" x14ac:dyDescent="0.25">
      <c r="A651" s="472">
        <v>912</v>
      </c>
      <c r="B651" s="472" t="s">
        <v>1635</v>
      </c>
      <c r="C651" s="472">
        <v>366</v>
      </c>
      <c r="D651" s="472" t="s">
        <v>1834</v>
      </c>
      <c r="E651" s="472">
        <v>366</v>
      </c>
      <c r="F651" s="472" t="s">
        <v>503</v>
      </c>
      <c r="G651" s="473">
        <v>0</v>
      </c>
      <c r="H651" s="473"/>
      <c r="I651" s="473"/>
      <c r="J651" s="473"/>
      <c r="K651" s="473"/>
      <c r="L651" s="473"/>
      <c r="M651" s="473"/>
      <c r="N651" s="473"/>
      <c r="O651" s="473"/>
      <c r="P651" s="473"/>
      <c r="Q651" s="473">
        <v>0</v>
      </c>
      <c r="R651" s="472"/>
    </row>
    <row r="652" spans="1:18" ht="14.45" hidden="1" customHeight="1" outlineLevel="2" x14ac:dyDescent="0.25">
      <c r="A652" s="489">
        <v>1255</v>
      </c>
      <c r="B652" s="472" t="s">
        <v>1635</v>
      </c>
      <c r="C652" s="472">
        <v>366</v>
      </c>
      <c r="D652" s="472" t="s">
        <v>1804</v>
      </c>
      <c r="E652" s="472">
        <v>366</v>
      </c>
      <c r="F652" s="472" t="s">
        <v>503</v>
      </c>
      <c r="G652" s="473">
        <v>0</v>
      </c>
      <c r="H652" s="473"/>
      <c r="I652" s="473"/>
      <c r="J652" s="473"/>
      <c r="K652" s="473"/>
      <c r="L652" s="473"/>
      <c r="M652" s="473"/>
      <c r="N652" s="473"/>
      <c r="O652" s="473"/>
      <c r="P652" s="473"/>
      <c r="Q652" s="473">
        <v>0</v>
      </c>
      <c r="R652" s="472"/>
    </row>
    <row r="653" spans="1:18" ht="14.45" customHeight="1" outlineLevel="1" collapsed="1" x14ac:dyDescent="0.25">
      <c r="A653" s="489"/>
      <c r="B653" s="472"/>
      <c r="C653" s="490" t="s">
        <v>2068</v>
      </c>
      <c r="D653" s="472"/>
      <c r="E653" s="472"/>
      <c r="F653" s="472"/>
      <c r="G653" s="473">
        <f t="shared" ref="G653:R653" si="78">SUBTOTAL(9,G650:G652)</f>
        <v>12000</v>
      </c>
      <c r="H653" s="473">
        <f t="shared" si="78"/>
        <v>0</v>
      </c>
      <c r="I653" s="473">
        <f t="shared" si="78"/>
        <v>0</v>
      </c>
      <c r="J653" s="473">
        <f t="shared" si="78"/>
        <v>0</v>
      </c>
      <c r="K653" s="473">
        <f t="shared" si="78"/>
        <v>0</v>
      </c>
      <c r="L653" s="473">
        <f t="shared" si="78"/>
        <v>0</v>
      </c>
      <c r="M653" s="473">
        <f t="shared" si="78"/>
        <v>0</v>
      </c>
      <c r="N653" s="473">
        <f t="shared" si="78"/>
        <v>0</v>
      </c>
      <c r="O653" s="473">
        <f t="shared" si="78"/>
        <v>0</v>
      </c>
      <c r="P653" s="473">
        <f t="shared" si="78"/>
        <v>0</v>
      </c>
      <c r="Q653" s="473">
        <f t="shared" si="78"/>
        <v>12000</v>
      </c>
      <c r="R653" s="472">
        <f t="shared" si="78"/>
        <v>0</v>
      </c>
    </row>
    <row r="654" spans="1:18" ht="14.45" hidden="1" customHeight="1" outlineLevel="2" x14ac:dyDescent="0.25">
      <c r="A654" s="472">
        <v>211</v>
      </c>
      <c r="B654" s="472" t="s">
        <v>1635</v>
      </c>
      <c r="C654" s="472">
        <v>369</v>
      </c>
      <c r="D654" s="472" t="s">
        <v>1817</v>
      </c>
      <c r="E654" s="472">
        <v>369</v>
      </c>
      <c r="F654" s="472" t="s">
        <v>504</v>
      </c>
      <c r="G654" s="473">
        <v>0</v>
      </c>
      <c r="H654" s="472"/>
      <c r="I654" s="473">
        <v>0</v>
      </c>
      <c r="J654" s="473">
        <v>0</v>
      </c>
      <c r="K654" s="473">
        <v>0</v>
      </c>
      <c r="L654" s="473">
        <v>0</v>
      </c>
      <c r="M654" s="473">
        <v>0</v>
      </c>
      <c r="N654" s="473">
        <v>0</v>
      </c>
      <c r="O654" s="473">
        <v>0</v>
      </c>
      <c r="P654" s="473">
        <v>0</v>
      </c>
      <c r="Q654" s="473">
        <v>0</v>
      </c>
      <c r="R654" s="472"/>
    </row>
    <row r="655" spans="1:18" ht="14.45" hidden="1" customHeight="1" outlineLevel="2" x14ac:dyDescent="0.25">
      <c r="A655" s="472">
        <v>281</v>
      </c>
      <c r="B655" s="472" t="s">
        <v>1635</v>
      </c>
      <c r="C655" s="472">
        <v>369</v>
      </c>
      <c r="D655" s="472" t="s">
        <v>1819</v>
      </c>
      <c r="E655" s="472">
        <v>369</v>
      </c>
      <c r="F655" s="472" t="s">
        <v>504</v>
      </c>
      <c r="G655" s="473">
        <v>0</v>
      </c>
      <c r="H655" s="472"/>
      <c r="I655" s="473">
        <v>0</v>
      </c>
      <c r="J655" s="473">
        <v>0</v>
      </c>
      <c r="K655" s="473">
        <v>0</v>
      </c>
      <c r="L655" s="473">
        <v>0</v>
      </c>
      <c r="M655" s="473">
        <v>0</v>
      </c>
      <c r="N655" s="473">
        <v>0</v>
      </c>
      <c r="O655" s="473">
        <v>0</v>
      </c>
      <c r="P655" s="473">
        <v>0</v>
      </c>
      <c r="Q655" s="473">
        <v>0</v>
      </c>
      <c r="R655" s="472"/>
    </row>
    <row r="656" spans="1:18" ht="14.45" hidden="1" customHeight="1" outlineLevel="2" x14ac:dyDescent="0.25">
      <c r="A656" s="472">
        <v>323</v>
      </c>
      <c r="B656" s="472" t="s">
        <v>1635</v>
      </c>
      <c r="C656" s="472">
        <v>369</v>
      </c>
      <c r="D656" s="472" t="s">
        <v>1820</v>
      </c>
      <c r="E656" s="472">
        <v>369</v>
      </c>
      <c r="F656" s="472" t="s">
        <v>504</v>
      </c>
      <c r="G656" s="473">
        <v>0</v>
      </c>
      <c r="H656" s="472"/>
      <c r="I656" s="473">
        <v>0</v>
      </c>
      <c r="J656" s="473">
        <v>0</v>
      </c>
      <c r="K656" s="473">
        <v>0</v>
      </c>
      <c r="L656" s="473">
        <v>0</v>
      </c>
      <c r="M656" s="473">
        <v>0</v>
      </c>
      <c r="N656" s="473">
        <v>0</v>
      </c>
      <c r="O656" s="473">
        <v>0</v>
      </c>
      <c r="P656" s="473">
        <v>0</v>
      </c>
      <c r="Q656" s="473">
        <v>0</v>
      </c>
      <c r="R656" s="472"/>
    </row>
    <row r="657" spans="1:18" ht="14.45" customHeight="1" outlineLevel="1" collapsed="1" x14ac:dyDescent="0.25">
      <c r="A657" s="472"/>
      <c r="B657" s="472"/>
      <c r="C657" s="490" t="s">
        <v>2069</v>
      </c>
      <c r="D657" s="472"/>
      <c r="E657" s="472"/>
      <c r="F657" s="472"/>
      <c r="G657" s="473">
        <f t="shared" ref="G657:R657" si="79">SUBTOTAL(9,G654:G656)</f>
        <v>0</v>
      </c>
      <c r="H657" s="472">
        <f t="shared" si="79"/>
        <v>0</v>
      </c>
      <c r="I657" s="473">
        <f t="shared" si="79"/>
        <v>0</v>
      </c>
      <c r="J657" s="473">
        <f t="shared" si="79"/>
        <v>0</v>
      </c>
      <c r="K657" s="473">
        <f t="shared" si="79"/>
        <v>0</v>
      </c>
      <c r="L657" s="473">
        <f t="shared" si="79"/>
        <v>0</v>
      </c>
      <c r="M657" s="473">
        <f t="shared" si="79"/>
        <v>0</v>
      </c>
      <c r="N657" s="473">
        <f t="shared" si="79"/>
        <v>0</v>
      </c>
      <c r="O657" s="473">
        <f t="shared" si="79"/>
        <v>0</v>
      </c>
      <c r="P657" s="473">
        <f t="shared" si="79"/>
        <v>0</v>
      </c>
      <c r="Q657" s="473">
        <f t="shared" si="79"/>
        <v>0</v>
      </c>
      <c r="R657" s="472">
        <f t="shared" si="79"/>
        <v>0</v>
      </c>
    </row>
    <row r="658" spans="1:18" ht="14.45" hidden="1" customHeight="1" outlineLevel="2" x14ac:dyDescent="0.25">
      <c r="A658" s="472">
        <v>54</v>
      </c>
      <c r="B658" s="472" t="s">
        <v>1635</v>
      </c>
      <c r="C658" s="472">
        <v>371</v>
      </c>
      <c r="D658" s="472" t="s">
        <v>1813</v>
      </c>
      <c r="E658" s="472">
        <v>371</v>
      </c>
      <c r="F658" s="472" t="s">
        <v>506</v>
      </c>
      <c r="G658" s="473">
        <v>30000</v>
      </c>
      <c r="H658" s="472"/>
      <c r="I658" s="473">
        <v>0</v>
      </c>
      <c r="J658" s="473">
        <v>0</v>
      </c>
      <c r="K658" s="473">
        <v>0</v>
      </c>
      <c r="L658" s="473">
        <v>0</v>
      </c>
      <c r="M658" s="473">
        <v>0</v>
      </c>
      <c r="N658" s="473">
        <v>0</v>
      </c>
      <c r="O658" s="473">
        <v>0</v>
      </c>
      <c r="P658" s="473">
        <v>0</v>
      </c>
      <c r="Q658" s="473">
        <v>30000</v>
      </c>
      <c r="R658" s="472"/>
    </row>
    <row r="659" spans="1:18" ht="14.45" hidden="1" customHeight="1" outlineLevel="2" x14ac:dyDescent="0.25">
      <c r="A659" s="472">
        <v>594</v>
      </c>
      <c r="B659" s="472" t="s">
        <v>1635</v>
      </c>
      <c r="C659" s="472">
        <v>371</v>
      </c>
      <c r="D659" s="472" t="s">
        <v>1828</v>
      </c>
      <c r="E659" s="472">
        <v>371</v>
      </c>
      <c r="F659" s="472" t="s">
        <v>506</v>
      </c>
      <c r="G659" s="473">
        <v>15000</v>
      </c>
      <c r="H659" s="472"/>
      <c r="I659" s="473">
        <v>0</v>
      </c>
      <c r="J659" s="473">
        <v>0</v>
      </c>
      <c r="K659" s="473">
        <v>0</v>
      </c>
      <c r="L659" s="473">
        <v>0</v>
      </c>
      <c r="M659" s="473">
        <v>0</v>
      </c>
      <c r="N659" s="473">
        <v>0</v>
      </c>
      <c r="O659" s="473">
        <v>0</v>
      </c>
      <c r="P659" s="473">
        <v>0</v>
      </c>
      <c r="Q659" s="473">
        <v>15000</v>
      </c>
      <c r="R659" s="472"/>
    </row>
    <row r="660" spans="1:18" ht="14.45" hidden="1" customHeight="1" outlineLevel="2" x14ac:dyDescent="0.25">
      <c r="A660" s="472">
        <v>664</v>
      </c>
      <c r="B660" s="472" t="s">
        <v>1635</v>
      </c>
      <c r="C660" s="472">
        <v>371</v>
      </c>
      <c r="D660" s="472" t="s">
        <v>1252</v>
      </c>
      <c r="E660" s="472">
        <v>371</v>
      </c>
      <c r="F660" s="472" t="s">
        <v>506</v>
      </c>
      <c r="G660" s="473">
        <v>21000</v>
      </c>
      <c r="H660" s="473">
        <v>0</v>
      </c>
      <c r="I660" s="473">
        <v>0</v>
      </c>
      <c r="J660" s="473">
        <v>0</v>
      </c>
      <c r="K660" s="473">
        <v>0</v>
      </c>
      <c r="L660" s="473">
        <v>0</v>
      </c>
      <c r="M660" s="473">
        <v>0</v>
      </c>
      <c r="N660" s="473">
        <v>0</v>
      </c>
      <c r="O660" s="473">
        <v>0</v>
      </c>
      <c r="P660" s="473">
        <v>0</v>
      </c>
      <c r="Q660" s="473">
        <v>21000</v>
      </c>
      <c r="R660" s="472"/>
    </row>
    <row r="661" spans="1:18" ht="14.45" hidden="1" customHeight="1" outlineLevel="2" x14ac:dyDescent="0.25">
      <c r="A661" s="472">
        <v>737</v>
      </c>
      <c r="B661" s="472" t="s">
        <v>1635</v>
      </c>
      <c r="C661" s="472">
        <v>371</v>
      </c>
      <c r="D661" s="472" t="s">
        <v>1831</v>
      </c>
      <c r="E661" s="472">
        <v>371</v>
      </c>
      <c r="F661" s="472" t="s">
        <v>506</v>
      </c>
      <c r="G661" s="473">
        <v>0</v>
      </c>
      <c r="H661" s="473"/>
      <c r="I661" s="473">
        <v>0</v>
      </c>
      <c r="J661" s="473">
        <v>0</v>
      </c>
      <c r="K661" s="473">
        <v>0</v>
      </c>
      <c r="L661" s="473">
        <v>0</v>
      </c>
      <c r="M661" s="473">
        <v>0</v>
      </c>
      <c r="N661" s="473">
        <v>0</v>
      </c>
      <c r="O661" s="473">
        <v>0</v>
      </c>
      <c r="P661" s="473">
        <v>0</v>
      </c>
      <c r="Q661" s="473">
        <v>0</v>
      </c>
      <c r="R661" s="472"/>
    </row>
    <row r="662" spans="1:18" ht="14.45" hidden="1" customHeight="1" outlineLevel="2" x14ac:dyDescent="0.25">
      <c r="A662" s="472">
        <v>915</v>
      </c>
      <c r="B662" s="472" t="s">
        <v>1635</v>
      </c>
      <c r="C662" s="472">
        <v>371</v>
      </c>
      <c r="D662" s="472" t="s">
        <v>1834</v>
      </c>
      <c r="E662" s="472">
        <v>371</v>
      </c>
      <c r="F662" s="472" t="s">
        <v>506</v>
      </c>
      <c r="G662" s="473">
        <v>30000</v>
      </c>
      <c r="H662" s="473"/>
      <c r="I662" s="473"/>
      <c r="J662" s="473"/>
      <c r="K662" s="473"/>
      <c r="L662" s="473"/>
      <c r="M662" s="473"/>
      <c r="N662" s="473"/>
      <c r="O662" s="473"/>
      <c r="P662" s="473"/>
      <c r="Q662" s="473">
        <v>30000</v>
      </c>
      <c r="R662" s="472"/>
    </row>
    <row r="663" spans="1:18" ht="14.45" customHeight="1" outlineLevel="1" collapsed="1" x14ac:dyDescent="0.25">
      <c r="A663" s="472"/>
      <c r="B663" s="472"/>
      <c r="C663" s="490" t="s">
        <v>2070</v>
      </c>
      <c r="D663" s="472"/>
      <c r="E663" s="472"/>
      <c r="F663" s="472"/>
      <c r="G663" s="473">
        <f t="shared" ref="G663:R663" si="80">SUBTOTAL(9,G658:G662)</f>
        <v>96000</v>
      </c>
      <c r="H663" s="473">
        <f t="shared" si="80"/>
        <v>0</v>
      </c>
      <c r="I663" s="473">
        <f t="shared" si="80"/>
        <v>0</v>
      </c>
      <c r="J663" s="473">
        <f t="shared" si="80"/>
        <v>0</v>
      </c>
      <c r="K663" s="473">
        <f t="shared" si="80"/>
        <v>0</v>
      </c>
      <c r="L663" s="473">
        <f t="shared" si="80"/>
        <v>0</v>
      </c>
      <c r="M663" s="473">
        <f t="shared" si="80"/>
        <v>0</v>
      </c>
      <c r="N663" s="473">
        <f t="shared" si="80"/>
        <v>0</v>
      </c>
      <c r="O663" s="473">
        <f t="shared" si="80"/>
        <v>0</v>
      </c>
      <c r="P663" s="473">
        <f t="shared" si="80"/>
        <v>0</v>
      </c>
      <c r="Q663" s="473">
        <f t="shared" si="80"/>
        <v>96000</v>
      </c>
      <c r="R663" s="472">
        <f t="shared" si="80"/>
        <v>0</v>
      </c>
    </row>
    <row r="664" spans="1:18" ht="14.45" hidden="1" customHeight="1" outlineLevel="2" x14ac:dyDescent="0.25">
      <c r="A664" s="472">
        <v>55</v>
      </c>
      <c r="B664" s="472" t="s">
        <v>1635</v>
      </c>
      <c r="C664" s="472">
        <v>372</v>
      </c>
      <c r="D664" s="472" t="s">
        <v>1813</v>
      </c>
      <c r="E664" s="472">
        <v>372</v>
      </c>
      <c r="F664" s="472" t="s">
        <v>507</v>
      </c>
      <c r="G664" s="473">
        <v>0</v>
      </c>
      <c r="H664" s="472"/>
      <c r="I664" s="473">
        <v>0</v>
      </c>
      <c r="J664" s="473">
        <v>0</v>
      </c>
      <c r="K664" s="473">
        <v>0</v>
      </c>
      <c r="L664" s="473">
        <v>0</v>
      </c>
      <c r="M664" s="473">
        <v>0</v>
      </c>
      <c r="N664" s="473">
        <v>0</v>
      </c>
      <c r="O664" s="473">
        <v>0</v>
      </c>
      <c r="P664" s="473">
        <v>0</v>
      </c>
      <c r="Q664" s="473">
        <v>0</v>
      </c>
      <c r="R664" s="472"/>
    </row>
    <row r="665" spans="1:18" ht="14.45" hidden="1" customHeight="1" outlineLevel="2" x14ac:dyDescent="0.25">
      <c r="A665" s="472">
        <v>132</v>
      </c>
      <c r="B665" s="472" t="s">
        <v>1635</v>
      </c>
      <c r="C665" s="472">
        <v>372</v>
      </c>
      <c r="D665" s="472" t="s">
        <v>1815</v>
      </c>
      <c r="E665" s="472">
        <v>372</v>
      </c>
      <c r="F665" s="472" t="s">
        <v>507</v>
      </c>
      <c r="G665" s="473"/>
      <c r="H665" s="473"/>
      <c r="I665" s="473"/>
      <c r="J665" s="473"/>
      <c r="K665" s="473"/>
      <c r="L665" s="473"/>
      <c r="M665" s="473"/>
      <c r="N665" s="473"/>
      <c r="O665" s="473"/>
      <c r="P665" s="473"/>
      <c r="Q665" s="473">
        <v>0</v>
      </c>
      <c r="R665" s="472"/>
    </row>
    <row r="666" spans="1:18" ht="14.45" hidden="1" customHeight="1" outlineLevel="2" x14ac:dyDescent="0.25">
      <c r="A666" s="472">
        <v>170</v>
      </c>
      <c r="B666" s="472" t="s">
        <v>1635</v>
      </c>
      <c r="C666" s="472">
        <v>372</v>
      </c>
      <c r="D666" s="472" t="s">
        <v>1816</v>
      </c>
      <c r="E666" s="472">
        <v>372</v>
      </c>
      <c r="F666" s="472" t="s">
        <v>507</v>
      </c>
      <c r="G666" s="473"/>
      <c r="H666" s="473"/>
      <c r="I666" s="473"/>
      <c r="J666" s="473"/>
      <c r="K666" s="473"/>
      <c r="L666" s="473"/>
      <c r="M666" s="473"/>
      <c r="N666" s="473"/>
      <c r="O666" s="473"/>
      <c r="P666" s="473"/>
      <c r="Q666" s="473">
        <v>0</v>
      </c>
      <c r="R666" s="472"/>
    </row>
    <row r="667" spans="1:18" ht="14.45" hidden="1" customHeight="1" outlineLevel="2" x14ac:dyDescent="0.25">
      <c r="A667" s="472">
        <v>283</v>
      </c>
      <c r="B667" s="472" t="s">
        <v>1635</v>
      </c>
      <c r="C667" s="472">
        <v>372</v>
      </c>
      <c r="D667" s="472" t="s">
        <v>1819</v>
      </c>
      <c r="E667" s="472">
        <v>372</v>
      </c>
      <c r="F667" s="472" t="s">
        <v>507</v>
      </c>
      <c r="G667" s="473">
        <v>0</v>
      </c>
      <c r="H667" s="472"/>
      <c r="I667" s="473">
        <v>0</v>
      </c>
      <c r="J667" s="473">
        <v>0</v>
      </c>
      <c r="K667" s="473">
        <v>0</v>
      </c>
      <c r="L667" s="473">
        <v>0</v>
      </c>
      <c r="M667" s="473">
        <v>0</v>
      </c>
      <c r="N667" s="473">
        <v>0</v>
      </c>
      <c r="O667" s="473">
        <v>0</v>
      </c>
      <c r="P667" s="473">
        <v>0</v>
      </c>
      <c r="Q667" s="473">
        <v>0</v>
      </c>
      <c r="R667" s="472"/>
    </row>
    <row r="668" spans="1:18" ht="14.45" hidden="1" customHeight="1" outlineLevel="2" x14ac:dyDescent="0.25">
      <c r="A668" s="472">
        <v>325</v>
      </c>
      <c r="B668" s="472" t="s">
        <v>1635</v>
      </c>
      <c r="C668" s="472">
        <v>372</v>
      </c>
      <c r="D668" s="472" t="s">
        <v>1820</v>
      </c>
      <c r="E668" s="472">
        <v>372</v>
      </c>
      <c r="F668" s="472" t="s">
        <v>507</v>
      </c>
      <c r="G668" s="473">
        <v>2400</v>
      </c>
      <c r="H668" s="472"/>
      <c r="I668" s="473">
        <v>0</v>
      </c>
      <c r="J668" s="473">
        <v>0</v>
      </c>
      <c r="K668" s="473">
        <v>0</v>
      </c>
      <c r="L668" s="473">
        <v>0</v>
      </c>
      <c r="M668" s="473">
        <v>0</v>
      </c>
      <c r="N668" s="473">
        <v>0</v>
      </c>
      <c r="O668" s="473">
        <v>0</v>
      </c>
      <c r="P668" s="473">
        <v>0</v>
      </c>
      <c r="Q668" s="473">
        <v>2400</v>
      </c>
      <c r="R668" s="472"/>
    </row>
    <row r="669" spans="1:18" ht="14.45" hidden="1" customHeight="1" outlineLevel="2" x14ac:dyDescent="0.25">
      <c r="A669" s="472">
        <v>369</v>
      </c>
      <c r="B669" s="472" t="s">
        <v>1635</v>
      </c>
      <c r="C669" s="472">
        <v>372</v>
      </c>
      <c r="D669" s="472" t="s">
        <v>1821</v>
      </c>
      <c r="E669" s="472">
        <v>372</v>
      </c>
      <c r="F669" s="472" t="s">
        <v>507</v>
      </c>
      <c r="G669" s="473">
        <v>0</v>
      </c>
      <c r="H669" s="473">
        <v>0</v>
      </c>
      <c r="I669" s="473">
        <v>0</v>
      </c>
      <c r="J669" s="473">
        <v>0</v>
      </c>
      <c r="K669" s="473">
        <v>0</v>
      </c>
      <c r="L669" s="473">
        <v>0</v>
      </c>
      <c r="M669" s="473">
        <v>0</v>
      </c>
      <c r="N669" s="473">
        <v>0</v>
      </c>
      <c r="O669" s="473">
        <v>0</v>
      </c>
      <c r="P669" s="473">
        <v>0</v>
      </c>
      <c r="Q669" s="473">
        <v>0</v>
      </c>
      <c r="R669" s="472"/>
    </row>
    <row r="670" spans="1:18" ht="14.45" hidden="1" customHeight="1" outlineLevel="2" x14ac:dyDescent="0.25">
      <c r="A670" s="472">
        <v>406</v>
      </c>
      <c r="B670" s="472" t="s">
        <v>1635</v>
      </c>
      <c r="C670" s="472">
        <v>372</v>
      </c>
      <c r="D670" s="472" t="s">
        <v>1822</v>
      </c>
      <c r="E670" s="472">
        <v>372</v>
      </c>
      <c r="F670" s="472" t="s">
        <v>507</v>
      </c>
      <c r="G670" s="473">
        <v>10000</v>
      </c>
      <c r="H670" s="472"/>
      <c r="I670" s="473">
        <v>0</v>
      </c>
      <c r="J670" s="473">
        <v>0</v>
      </c>
      <c r="K670" s="473">
        <v>0</v>
      </c>
      <c r="L670" s="473">
        <v>0</v>
      </c>
      <c r="M670" s="473">
        <v>0</v>
      </c>
      <c r="N670" s="473">
        <v>0</v>
      </c>
      <c r="O670" s="473">
        <v>0</v>
      </c>
      <c r="P670" s="473">
        <v>0</v>
      </c>
      <c r="Q670" s="473">
        <v>10000</v>
      </c>
      <c r="R670" s="472"/>
    </row>
    <row r="671" spans="1:18" ht="14.45" hidden="1" customHeight="1" outlineLevel="2" x14ac:dyDescent="0.25">
      <c r="A671" s="472">
        <v>460</v>
      </c>
      <c r="B671" s="472" t="s">
        <v>1635</v>
      </c>
      <c r="C671" s="472">
        <v>372</v>
      </c>
      <c r="D671" s="472" t="s">
        <v>1824</v>
      </c>
      <c r="E671" s="472">
        <v>372</v>
      </c>
      <c r="F671" s="472" t="s">
        <v>507</v>
      </c>
      <c r="G671" s="473">
        <v>5000</v>
      </c>
      <c r="H671" s="472"/>
      <c r="I671" s="473">
        <v>0</v>
      </c>
      <c r="J671" s="473">
        <v>0</v>
      </c>
      <c r="K671" s="473">
        <v>0</v>
      </c>
      <c r="L671" s="473">
        <v>0</v>
      </c>
      <c r="M671" s="473">
        <v>0</v>
      </c>
      <c r="N671" s="473">
        <v>0</v>
      </c>
      <c r="O671" s="473">
        <v>0</v>
      </c>
      <c r="P671" s="473">
        <v>0</v>
      </c>
      <c r="Q671" s="473">
        <v>5000</v>
      </c>
      <c r="R671" s="472"/>
    </row>
    <row r="672" spans="1:18" ht="14.45" hidden="1" customHeight="1" outlineLevel="2" x14ac:dyDescent="0.25">
      <c r="A672" s="472">
        <v>491</v>
      </c>
      <c r="B672" s="472" t="s">
        <v>1635</v>
      </c>
      <c r="C672" s="472">
        <v>372</v>
      </c>
      <c r="D672" s="472" t="s">
        <v>1825</v>
      </c>
      <c r="E672" s="472">
        <v>372</v>
      </c>
      <c r="F672" s="472" t="s">
        <v>507</v>
      </c>
      <c r="G672" s="473">
        <v>5000</v>
      </c>
      <c r="H672" s="472"/>
      <c r="I672" s="473">
        <v>0</v>
      </c>
      <c r="J672" s="473">
        <v>0</v>
      </c>
      <c r="K672" s="473">
        <v>0</v>
      </c>
      <c r="L672" s="473">
        <v>0</v>
      </c>
      <c r="M672" s="473">
        <v>0</v>
      </c>
      <c r="N672" s="473">
        <v>0</v>
      </c>
      <c r="O672" s="473">
        <v>0</v>
      </c>
      <c r="P672" s="473">
        <v>0</v>
      </c>
      <c r="Q672" s="473">
        <v>5000</v>
      </c>
      <c r="R672" s="472"/>
    </row>
    <row r="673" spans="1:18" ht="14.45" hidden="1" customHeight="1" outlineLevel="2" x14ac:dyDescent="0.25">
      <c r="A673" s="472">
        <v>550</v>
      </c>
      <c r="B673" s="472" t="s">
        <v>1635</v>
      </c>
      <c r="C673" s="472">
        <v>372</v>
      </c>
      <c r="D673" s="472" t="s">
        <v>1827</v>
      </c>
      <c r="E673" s="472">
        <v>372</v>
      </c>
      <c r="F673" s="472" t="s">
        <v>507</v>
      </c>
      <c r="G673" s="473">
        <v>15000</v>
      </c>
      <c r="H673" s="473">
        <v>0</v>
      </c>
      <c r="I673" s="473">
        <v>0</v>
      </c>
      <c r="J673" s="473">
        <v>0</v>
      </c>
      <c r="K673" s="473">
        <v>0</v>
      </c>
      <c r="L673" s="473">
        <v>0</v>
      </c>
      <c r="M673" s="473">
        <v>0</v>
      </c>
      <c r="N673" s="473">
        <v>0</v>
      </c>
      <c r="O673" s="473">
        <v>0</v>
      </c>
      <c r="P673" s="473">
        <v>0</v>
      </c>
      <c r="Q673" s="473">
        <v>15000</v>
      </c>
      <c r="R673" s="472"/>
    </row>
    <row r="674" spans="1:18" ht="14.45" hidden="1" customHeight="1" outlineLevel="2" x14ac:dyDescent="0.25">
      <c r="A674" s="472">
        <v>595</v>
      </c>
      <c r="B674" s="472" t="s">
        <v>1635</v>
      </c>
      <c r="C674" s="472">
        <v>372</v>
      </c>
      <c r="D674" s="472" t="s">
        <v>1828</v>
      </c>
      <c r="E674" s="472">
        <v>372</v>
      </c>
      <c r="F674" s="472" t="s">
        <v>507</v>
      </c>
      <c r="G674" s="473">
        <v>0</v>
      </c>
      <c r="H674" s="472"/>
      <c r="I674" s="473">
        <v>0</v>
      </c>
      <c r="J674" s="473">
        <v>0</v>
      </c>
      <c r="K674" s="473">
        <v>0</v>
      </c>
      <c r="L674" s="473">
        <v>0</v>
      </c>
      <c r="M674" s="473">
        <v>0</v>
      </c>
      <c r="N674" s="473">
        <v>0</v>
      </c>
      <c r="O674" s="473">
        <v>0</v>
      </c>
      <c r="P674" s="473">
        <v>0</v>
      </c>
      <c r="Q674" s="473">
        <v>0</v>
      </c>
      <c r="R674" s="472"/>
    </row>
    <row r="675" spans="1:18" ht="14.45" hidden="1" customHeight="1" outlineLevel="2" x14ac:dyDescent="0.25">
      <c r="A675" s="472">
        <v>633</v>
      </c>
      <c r="B675" s="472" t="s">
        <v>1635</v>
      </c>
      <c r="C675" s="472">
        <v>372</v>
      </c>
      <c r="D675" s="472" t="s">
        <v>1829</v>
      </c>
      <c r="E675" s="472">
        <v>372</v>
      </c>
      <c r="F675" s="472" t="s">
        <v>507</v>
      </c>
      <c r="G675" s="473">
        <v>5000</v>
      </c>
      <c r="H675" s="472"/>
      <c r="I675" s="473">
        <v>0</v>
      </c>
      <c r="J675" s="473">
        <v>0</v>
      </c>
      <c r="K675" s="473">
        <v>0</v>
      </c>
      <c r="L675" s="473">
        <v>0</v>
      </c>
      <c r="M675" s="473">
        <v>0</v>
      </c>
      <c r="N675" s="473">
        <v>0</v>
      </c>
      <c r="O675" s="473">
        <v>0</v>
      </c>
      <c r="P675" s="473">
        <v>0</v>
      </c>
      <c r="Q675" s="473">
        <v>5000</v>
      </c>
      <c r="R675" s="472"/>
    </row>
    <row r="676" spans="1:18" ht="14.45" hidden="1" customHeight="1" outlineLevel="2" x14ac:dyDescent="0.25">
      <c r="A676" s="472">
        <v>665</v>
      </c>
      <c r="B676" s="472" t="s">
        <v>1635</v>
      </c>
      <c r="C676" s="472">
        <v>372</v>
      </c>
      <c r="D676" s="472" t="s">
        <v>1252</v>
      </c>
      <c r="E676" s="472">
        <v>372</v>
      </c>
      <c r="F676" s="472" t="s">
        <v>507</v>
      </c>
      <c r="G676" s="473">
        <v>30000</v>
      </c>
      <c r="H676" s="473">
        <v>0</v>
      </c>
      <c r="I676" s="473">
        <v>0</v>
      </c>
      <c r="J676" s="473">
        <v>0</v>
      </c>
      <c r="K676" s="473">
        <v>0</v>
      </c>
      <c r="L676" s="473">
        <v>0</v>
      </c>
      <c r="M676" s="473">
        <v>0</v>
      </c>
      <c r="N676" s="473">
        <v>0</v>
      </c>
      <c r="O676" s="473">
        <v>0</v>
      </c>
      <c r="P676" s="473">
        <v>0</v>
      </c>
      <c r="Q676" s="473">
        <v>30000</v>
      </c>
      <c r="R676" s="472"/>
    </row>
    <row r="677" spans="1:18" ht="14.45" hidden="1" customHeight="1" outlineLevel="2" x14ac:dyDescent="0.25">
      <c r="A677" s="472">
        <v>699</v>
      </c>
      <c r="B677" s="472" t="s">
        <v>1635</v>
      </c>
      <c r="C677" s="472">
        <v>372</v>
      </c>
      <c r="D677" s="472" t="s">
        <v>1830</v>
      </c>
      <c r="E677" s="472">
        <v>372</v>
      </c>
      <c r="F677" s="472" t="s">
        <v>507</v>
      </c>
      <c r="G677" s="473">
        <v>2000</v>
      </c>
      <c r="H677" s="473"/>
      <c r="I677" s="473">
        <v>0</v>
      </c>
      <c r="J677" s="473">
        <v>0</v>
      </c>
      <c r="K677" s="473">
        <v>0</v>
      </c>
      <c r="L677" s="473">
        <v>0</v>
      </c>
      <c r="M677" s="473">
        <v>0</v>
      </c>
      <c r="N677" s="473">
        <v>0</v>
      </c>
      <c r="O677" s="473">
        <v>0</v>
      </c>
      <c r="P677" s="473">
        <v>0</v>
      </c>
      <c r="Q677" s="473">
        <v>2000</v>
      </c>
      <c r="R677" s="472"/>
    </row>
    <row r="678" spans="1:18" ht="14.45" hidden="1" customHeight="1" outlineLevel="2" x14ac:dyDescent="0.25">
      <c r="A678" s="472">
        <v>738</v>
      </c>
      <c r="B678" s="472" t="s">
        <v>1635</v>
      </c>
      <c r="C678" s="472">
        <v>372</v>
      </c>
      <c r="D678" s="472" t="s">
        <v>1831</v>
      </c>
      <c r="E678" s="472">
        <v>372</v>
      </c>
      <c r="F678" s="472" t="s">
        <v>507</v>
      </c>
      <c r="G678" s="473">
        <v>4000</v>
      </c>
      <c r="H678" s="473"/>
      <c r="I678" s="473">
        <v>0</v>
      </c>
      <c r="J678" s="473">
        <v>0</v>
      </c>
      <c r="K678" s="473">
        <v>0</v>
      </c>
      <c r="L678" s="473">
        <v>0</v>
      </c>
      <c r="M678" s="473">
        <v>0</v>
      </c>
      <c r="N678" s="473">
        <v>0</v>
      </c>
      <c r="O678" s="473">
        <v>0</v>
      </c>
      <c r="P678" s="473">
        <v>0</v>
      </c>
      <c r="Q678" s="473">
        <v>4000</v>
      </c>
      <c r="R678" s="472"/>
    </row>
    <row r="679" spans="1:18" ht="14.45" hidden="1" customHeight="1" outlineLevel="2" x14ac:dyDescent="0.25">
      <c r="A679" s="472">
        <v>916</v>
      </c>
      <c r="B679" s="472" t="s">
        <v>1635</v>
      </c>
      <c r="C679" s="472">
        <v>372</v>
      </c>
      <c r="D679" s="472" t="s">
        <v>1834</v>
      </c>
      <c r="E679" s="472">
        <v>372</v>
      </c>
      <c r="F679" s="472" t="s">
        <v>507</v>
      </c>
      <c r="G679" s="473">
        <v>24000</v>
      </c>
      <c r="H679" s="473"/>
      <c r="I679" s="473"/>
      <c r="J679" s="473"/>
      <c r="K679" s="473"/>
      <c r="L679" s="473"/>
      <c r="M679" s="473"/>
      <c r="N679" s="473"/>
      <c r="O679" s="473"/>
      <c r="P679" s="473"/>
      <c r="Q679" s="473">
        <v>24000</v>
      </c>
      <c r="R679" s="472"/>
    </row>
    <row r="680" spans="1:18" ht="14.45" hidden="1" customHeight="1" outlineLevel="2" x14ac:dyDescent="0.25">
      <c r="A680" s="472">
        <v>1077</v>
      </c>
      <c r="B680" s="472" t="s">
        <v>1635</v>
      </c>
      <c r="C680" s="472">
        <v>372</v>
      </c>
      <c r="D680" s="472" t="s">
        <v>1833</v>
      </c>
      <c r="E680" s="472">
        <v>372</v>
      </c>
      <c r="F680" s="472" t="s">
        <v>507</v>
      </c>
      <c r="G680" s="473">
        <v>6000</v>
      </c>
      <c r="H680" s="473"/>
      <c r="I680" s="473"/>
      <c r="J680" s="473"/>
      <c r="K680" s="473"/>
      <c r="L680" s="473"/>
      <c r="M680" s="473"/>
      <c r="N680" s="473"/>
      <c r="O680" s="473"/>
      <c r="P680" s="473"/>
      <c r="Q680" s="473">
        <v>6000</v>
      </c>
      <c r="R680" s="472"/>
    </row>
    <row r="681" spans="1:18" ht="14.45" hidden="1" customHeight="1" outlineLevel="2" x14ac:dyDescent="0.25">
      <c r="A681" s="489">
        <v>1199</v>
      </c>
      <c r="B681" s="472" t="s">
        <v>1635</v>
      </c>
      <c r="C681" s="472">
        <v>372</v>
      </c>
      <c r="D681" s="489" t="s">
        <v>1793</v>
      </c>
      <c r="E681" s="472">
        <v>372</v>
      </c>
      <c r="F681" s="472" t="s">
        <v>507</v>
      </c>
      <c r="G681" s="473">
        <v>12000</v>
      </c>
      <c r="H681" s="473"/>
      <c r="I681" s="473"/>
      <c r="J681" s="473"/>
      <c r="K681" s="473"/>
      <c r="L681" s="473"/>
      <c r="M681" s="473"/>
      <c r="N681" s="473"/>
      <c r="O681" s="473"/>
      <c r="P681" s="473"/>
      <c r="Q681" s="473">
        <v>12000</v>
      </c>
      <c r="R681" s="472" t="s">
        <v>1925</v>
      </c>
    </row>
    <row r="682" spans="1:18" ht="14.45" hidden="1" customHeight="1" outlineLevel="2" x14ac:dyDescent="0.25">
      <c r="A682" s="489">
        <v>1227</v>
      </c>
      <c r="B682" s="472" t="s">
        <v>1635</v>
      </c>
      <c r="C682" s="472">
        <v>372</v>
      </c>
      <c r="D682" s="472" t="s">
        <v>1912</v>
      </c>
      <c r="E682" s="472">
        <v>372</v>
      </c>
      <c r="F682" s="472" t="s">
        <v>507</v>
      </c>
      <c r="G682" s="473">
        <v>50000</v>
      </c>
      <c r="H682" s="473"/>
      <c r="I682" s="473"/>
      <c r="J682" s="473"/>
      <c r="K682" s="473"/>
      <c r="L682" s="473"/>
      <c r="M682" s="473"/>
      <c r="N682" s="473"/>
      <c r="O682" s="473"/>
      <c r="P682" s="473"/>
      <c r="Q682" s="473">
        <v>50000</v>
      </c>
      <c r="R682" s="472"/>
    </row>
    <row r="683" spans="1:18" ht="14.45" hidden="1" customHeight="1" outlineLevel="2" x14ac:dyDescent="0.25">
      <c r="A683" s="489">
        <v>1256</v>
      </c>
      <c r="B683" s="472" t="s">
        <v>1635</v>
      </c>
      <c r="C683" s="472">
        <v>372</v>
      </c>
      <c r="D683" s="472" t="s">
        <v>1804</v>
      </c>
      <c r="E683" s="472">
        <v>372</v>
      </c>
      <c r="F683" s="472" t="s">
        <v>507</v>
      </c>
      <c r="G683" s="473">
        <v>2000</v>
      </c>
      <c r="H683" s="473"/>
      <c r="I683" s="473"/>
      <c r="J683" s="473"/>
      <c r="K683" s="473"/>
      <c r="L683" s="473"/>
      <c r="M683" s="473"/>
      <c r="N683" s="473"/>
      <c r="O683" s="473"/>
      <c r="P683" s="473"/>
      <c r="Q683" s="473">
        <v>2000</v>
      </c>
      <c r="R683" s="472"/>
    </row>
    <row r="684" spans="1:18" ht="14.45" customHeight="1" outlineLevel="1" collapsed="1" x14ac:dyDescent="0.25">
      <c r="A684" s="489"/>
      <c r="B684" s="472"/>
      <c r="C684" s="490" t="s">
        <v>2071</v>
      </c>
      <c r="D684" s="472"/>
      <c r="E684" s="472"/>
      <c r="F684" s="472"/>
      <c r="G684" s="473">
        <f t="shared" ref="G684:R684" si="81">SUBTOTAL(9,G664:G683)</f>
        <v>172400</v>
      </c>
      <c r="H684" s="473">
        <f t="shared" si="81"/>
        <v>0</v>
      </c>
      <c r="I684" s="473">
        <f t="shared" si="81"/>
        <v>0</v>
      </c>
      <c r="J684" s="473">
        <f t="shared" si="81"/>
        <v>0</v>
      </c>
      <c r="K684" s="473">
        <f t="shared" si="81"/>
        <v>0</v>
      </c>
      <c r="L684" s="473">
        <f t="shared" si="81"/>
        <v>0</v>
      </c>
      <c r="M684" s="473">
        <f t="shared" si="81"/>
        <v>0</v>
      </c>
      <c r="N684" s="473">
        <f t="shared" si="81"/>
        <v>0</v>
      </c>
      <c r="O684" s="473">
        <f t="shared" si="81"/>
        <v>0</v>
      </c>
      <c r="P684" s="473">
        <f t="shared" si="81"/>
        <v>0</v>
      </c>
      <c r="Q684" s="473">
        <f t="shared" si="81"/>
        <v>172400</v>
      </c>
      <c r="R684" s="472">
        <f t="shared" si="81"/>
        <v>0</v>
      </c>
    </row>
    <row r="685" spans="1:18" ht="14.45" hidden="1" customHeight="1" outlineLevel="2" x14ac:dyDescent="0.25">
      <c r="A685" s="472">
        <v>326</v>
      </c>
      <c r="B685" s="472" t="s">
        <v>1635</v>
      </c>
      <c r="C685" s="472">
        <v>374</v>
      </c>
      <c r="D685" s="472" t="s">
        <v>1820</v>
      </c>
      <c r="E685" s="472">
        <v>374</v>
      </c>
      <c r="F685" s="472" t="s">
        <v>509</v>
      </c>
      <c r="G685" s="473">
        <v>0</v>
      </c>
      <c r="H685" s="472"/>
      <c r="I685" s="473">
        <v>0</v>
      </c>
      <c r="J685" s="473">
        <v>0</v>
      </c>
      <c r="K685" s="473">
        <v>0</v>
      </c>
      <c r="L685" s="473">
        <v>0</v>
      </c>
      <c r="M685" s="473">
        <v>0</v>
      </c>
      <c r="N685" s="473">
        <v>0</v>
      </c>
      <c r="O685" s="473">
        <v>0</v>
      </c>
      <c r="P685" s="473">
        <v>0</v>
      </c>
      <c r="Q685" s="473">
        <v>0</v>
      </c>
      <c r="R685" s="472"/>
    </row>
    <row r="686" spans="1:18" ht="14.45" customHeight="1" outlineLevel="1" collapsed="1" x14ac:dyDescent="0.25">
      <c r="A686" s="472"/>
      <c r="B686" s="472"/>
      <c r="C686" s="490" t="s">
        <v>2072</v>
      </c>
      <c r="D686" s="472"/>
      <c r="E686" s="472"/>
      <c r="F686" s="472"/>
      <c r="G686" s="473">
        <f t="shared" ref="G686:R686" si="82">SUBTOTAL(9,G685:G685)</f>
        <v>0</v>
      </c>
      <c r="H686" s="472">
        <f t="shared" si="82"/>
        <v>0</v>
      </c>
      <c r="I686" s="473">
        <f t="shared" si="82"/>
        <v>0</v>
      </c>
      <c r="J686" s="473">
        <f t="shared" si="82"/>
        <v>0</v>
      </c>
      <c r="K686" s="473">
        <f t="shared" si="82"/>
        <v>0</v>
      </c>
      <c r="L686" s="473">
        <f t="shared" si="82"/>
        <v>0</v>
      </c>
      <c r="M686" s="473">
        <f t="shared" si="82"/>
        <v>0</v>
      </c>
      <c r="N686" s="473">
        <f t="shared" si="82"/>
        <v>0</v>
      </c>
      <c r="O686" s="473">
        <f t="shared" si="82"/>
        <v>0</v>
      </c>
      <c r="P686" s="473">
        <f t="shared" si="82"/>
        <v>0</v>
      </c>
      <c r="Q686" s="473">
        <f t="shared" si="82"/>
        <v>0</v>
      </c>
      <c r="R686" s="472">
        <f t="shared" si="82"/>
        <v>0</v>
      </c>
    </row>
    <row r="687" spans="1:18" ht="14.45" hidden="1" customHeight="1" outlineLevel="2" x14ac:dyDescent="0.25">
      <c r="A687" s="472">
        <v>21</v>
      </c>
      <c r="B687" s="472" t="s">
        <v>1635</v>
      </c>
      <c r="C687" s="472">
        <v>375</v>
      </c>
      <c r="D687" s="472" t="s">
        <v>1811</v>
      </c>
      <c r="E687" s="472">
        <v>375</v>
      </c>
      <c r="F687" s="472" t="s">
        <v>510</v>
      </c>
      <c r="G687" s="473">
        <v>12000</v>
      </c>
      <c r="H687" s="472"/>
      <c r="I687" s="473">
        <v>0</v>
      </c>
      <c r="J687" s="473">
        <v>0</v>
      </c>
      <c r="K687" s="473">
        <v>0</v>
      </c>
      <c r="L687" s="473">
        <v>0</v>
      </c>
      <c r="M687" s="473">
        <v>0</v>
      </c>
      <c r="N687" s="473">
        <v>0</v>
      </c>
      <c r="O687" s="473">
        <v>0</v>
      </c>
      <c r="P687" s="473">
        <v>0</v>
      </c>
      <c r="Q687" s="473">
        <v>12000</v>
      </c>
      <c r="R687" s="472"/>
    </row>
    <row r="688" spans="1:18" ht="14.45" hidden="1" customHeight="1" outlineLevel="2" x14ac:dyDescent="0.25">
      <c r="A688" s="472">
        <v>56</v>
      </c>
      <c r="B688" s="472" t="s">
        <v>1635</v>
      </c>
      <c r="C688" s="472">
        <v>375</v>
      </c>
      <c r="D688" s="472" t="s">
        <v>1813</v>
      </c>
      <c r="E688" s="472">
        <v>375</v>
      </c>
      <c r="F688" s="472" t="s">
        <v>510</v>
      </c>
      <c r="G688" s="473">
        <v>30000</v>
      </c>
      <c r="H688" s="472"/>
      <c r="I688" s="473">
        <v>0</v>
      </c>
      <c r="J688" s="473">
        <v>0</v>
      </c>
      <c r="K688" s="473">
        <v>0</v>
      </c>
      <c r="L688" s="473">
        <v>0</v>
      </c>
      <c r="M688" s="473">
        <v>0</v>
      </c>
      <c r="N688" s="473">
        <v>0</v>
      </c>
      <c r="O688" s="473">
        <v>0</v>
      </c>
      <c r="P688" s="473">
        <v>0</v>
      </c>
      <c r="Q688" s="473">
        <v>30000</v>
      </c>
      <c r="R688" s="472"/>
    </row>
    <row r="689" spans="1:18" ht="14.45" hidden="1" customHeight="1" outlineLevel="2" x14ac:dyDescent="0.25">
      <c r="A689" s="472">
        <v>100</v>
      </c>
      <c r="B689" s="472" t="s">
        <v>1635</v>
      </c>
      <c r="C689" s="472">
        <v>375</v>
      </c>
      <c r="D689" s="472" t="s">
        <v>1814</v>
      </c>
      <c r="E689" s="472">
        <v>375</v>
      </c>
      <c r="F689" s="472" t="s">
        <v>510</v>
      </c>
      <c r="G689" s="473">
        <v>15000</v>
      </c>
      <c r="H689" s="472"/>
      <c r="I689" s="473">
        <v>0</v>
      </c>
      <c r="J689" s="473">
        <v>0</v>
      </c>
      <c r="K689" s="473">
        <v>0</v>
      </c>
      <c r="L689" s="473">
        <v>0</v>
      </c>
      <c r="M689" s="473">
        <v>0</v>
      </c>
      <c r="N689" s="473">
        <v>0</v>
      </c>
      <c r="O689" s="473">
        <v>0</v>
      </c>
      <c r="P689" s="473">
        <v>0</v>
      </c>
      <c r="Q689" s="473">
        <v>15000</v>
      </c>
      <c r="R689" s="472"/>
    </row>
    <row r="690" spans="1:18" ht="14.45" hidden="1" customHeight="1" outlineLevel="2" x14ac:dyDescent="0.25">
      <c r="A690" s="472">
        <v>133</v>
      </c>
      <c r="B690" s="472" t="s">
        <v>1635</v>
      </c>
      <c r="C690" s="472">
        <v>375</v>
      </c>
      <c r="D690" s="472" t="s">
        <v>1815</v>
      </c>
      <c r="E690" s="472">
        <v>375</v>
      </c>
      <c r="F690" s="472" t="s">
        <v>510</v>
      </c>
      <c r="G690" s="473">
        <v>21600</v>
      </c>
      <c r="H690" s="473"/>
      <c r="I690" s="473"/>
      <c r="J690" s="473"/>
      <c r="K690" s="473"/>
      <c r="L690" s="473"/>
      <c r="M690" s="473"/>
      <c r="N690" s="473"/>
      <c r="O690" s="473"/>
      <c r="P690" s="473"/>
      <c r="Q690" s="473">
        <v>21600</v>
      </c>
      <c r="R690" s="472"/>
    </row>
    <row r="691" spans="1:18" ht="14.45" hidden="1" customHeight="1" outlineLevel="2" x14ac:dyDescent="0.25">
      <c r="A691" s="472">
        <v>171</v>
      </c>
      <c r="B691" s="472" t="s">
        <v>1635</v>
      </c>
      <c r="C691" s="472">
        <v>375</v>
      </c>
      <c r="D691" s="472" t="s">
        <v>1816</v>
      </c>
      <c r="E691" s="472">
        <v>375</v>
      </c>
      <c r="F691" s="472" t="s">
        <v>510</v>
      </c>
      <c r="G691" s="473">
        <v>12000</v>
      </c>
      <c r="H691" s="473"/>
      <c r="I691" s="473"/>
      <c r="J691" s="473"/>
      <c r="K691" s="473"/>
      <c r="L691" s="473"/>
      <c r="M691" s="473"/>
      <c r="N691" s="473"/>
      <c r="O691" s="473"/>
      <c r="P691" s="473"/>
      <c r="Q691" s="473">
        <v>12000</v>
      </c>
      <c r="R691" s="472"/>
    </row>
    <row r="692" spans="1:18" ht="14.45" hidden="1" customHeight="1" outlineLevel="2" x14ac:dyDescent="0.25">
      <c r="A692" s="472">
        <v>213</v>
      </c>
      <c r="B692" s="472" t="s">
        <v>1635</v>
      </c>
      <c r="C692" s="472">
        <v>375</v>
      </c>
      <c r="D692" s="472" t="s">
        <v>1817</v>
      </c>
      <c r="E692" s="472">
        <v>375</v>
      </c>
      <c r="F692" s="472" t="s">
        <v>510</v>
      </c>
      <c r="G692" s="473">
        <v>15000</v>
      </c>
      <c r="H692" s="472"/>
      <c r="I692" s="473">
        <v>0</v>
      </c>
      <c r="J692" s="473">
        <v>0</v>
      </c>
      <c r="K692" s="473">
        <v>0</v>
      </c>
      <c r="L692" s="473">
        <v>0</v>
      </c>
      <c r="M692" s="473">
        <v>0</v>
      </c>
      <c r="N692" s="473">
        <v>0</v>
      </c>
      <c r="O692" s="473">
        <v>0</v>
      </c>
      <c r="P692" s="473">
        <v>0</v>
      </c>
      <c r="Q692" s="473">
        <v>15000</v>
      </c>
      <c r="R692" s="472"/>
    </row>
    <row r="693" spans="1:18" ht="14.45" hidden="1" customHeight="1" outlineLevel="2" x14ac:dyDescent="0.25">
      <c r="A693" s="472">
        <v>284</v>
      </c>
      <c r="B693" s="472" t="s">
        <v>1635</v>
      </c>
      <c r="C693" s="472">
        <v>375</v>
      </c>
      <c r="D693" s="472" t="s">
        <v>1819</v>
      </c>
      <c r="E693" s="472">
        <v>375</v>
      </c>
      <c r="F693" s="472" t="s">
        <v>510</v>
      </c>
      <c r="G693" s="473">
        <v>20000</v>
      </c>
      <c r="H693" s="472"/>
      <c r="I693" s="473">
        <v>0</v>
      </c>
      <c r="J693" s="473">
        <v>0</v>
      </c>
      <c r="K693" s="473">
        <v>0</v>
      </c>
      <c r="L693" s="473">
        <v>0</v>
      </c>
      <c r="M693" s="473">
        <v>0</v>
      </c>
      <c r="N693" s="473">
        <v>0</v>
      </c>
      <c r="O693" s="473">
        <v>0</v>
      </c>
      <c r="P693" s="473">
        <v>0</v>
      </c>
      <c r="Q693" s="473">
        <v>20000</v>
      </c>
      <c r="R693" s="472"/>
    </row>
    <row r="694" spans="1:18" ht="14.45" hidden="1" customHeight="1" outlineLevel="2" x14ac:dyDescent="0.25">
      <c r="A694" s="472">
        <v>327</v>
      </c>
      <c r="B694" s="472" t="s">
        <v>1635</v>
      </c>
      <c r="C694" s="472">
        <v>375</v>
      </c>
      <c r="D694" s="472" t="s">
        <v>1820</v>
      </c>
      <c r="E694" s="472">
        <v>375</v>
      </c>
      <c r="F694" s="472" t="s">
        <v>510</v>
      </c>
      <c r="G694" s="473">
        <v>3000</v>
      </c>
      <c r="H694" s="472"/>
      <c r="I694" s="473">
        <v>0</v>
      </c>
      <c r="J694" s="473">
        <v>0</v>
      </c>
      <c r="K694" s="473">
        <v>0</v>
      </c>
      <c r="L694" s="473">
        <v>0</v>
      </c>
      <c r="M694" s="473">
        <v>0</v>
      </c>
      <c r="N694" s="473">
        <v>0</v>
      </c>
      <c r="O694" s="473">
        <v>0</v>
      </c>
      <c r="P694" s="473">
        <v>0</v>
      </c>
      <c r="Q694" s="473">
        <v>3000</v>
      </c>
      <c r="R694" s="472"/>
    </row>
    <row r="695" spans="1:18" ht="14.45" hidden="1" customHeight="1" outlineLevel="2" x14ac:dyDescent="0.25">
      <c r="A695" s="472">
        <v>370</v>
      </c>
      <c r="B695" s="472" t="s">
        <v>1635</v>
      </c>
      <c r="C695" s="472">
        <v>375</v>
      </c>
      <c r="D695" s="472" t="s">
        <v>1821</v>
      </c>
      <c r="E695" s="472">
        <v>375</v>
      </c>
      <c r="F695" s="472" t="s">
        <v>510</v>
      </c>
      <c r="G695" s="473">
        <v>24000</v>
      </c>
      <c r="H695" s="473">
        <v>0</v>
      </c>
      <c r="I695" s="473">
        <v>0</v>
      </c>
      <c r="J695" s="473">
        <v>0</v>
      </c>
      <c r="K695" s="473">
        <v>0</v>
      </c>
      <c r="L695" s="473">
        <v>0</v>
      </c>
      <c r="M695" s="473">
        <v>0</v>
      </c>
      <c r="N695" s="473">
        <v>0</v>
      </c>
      <c r="O695" s="473">
        <v>0</v>
      </c>
      <c r="P695" s="473">
        <v>0</v>
      </c>
      <c r="Q695" s="473">
        <v>24000</v>
      </c>
      <c r="R695" s="472"/>
    </row>
    <row r="696" spans="1:18" ht="14.45" hidden="1" customHeight="1" outlineLevel="2" x14ac:dyDescent="0.25">
      <c r="A696" s="472">
        <v>407</v>
      </c>
      <c r="B696" s="472" t="s">
        <v>1635</v>
      </c>
      <c r="C696" s="472">
        <v>375</v>
      </c>
      <c r="D696" s="472" t="s">
        <v>1822</v>
      </c>
      <c r="E696" s="472">
        <v>375</v>
      </c>
      <c r="F696" s="472" t="s">
        <v>510</v>
      </c>
      <c r="G696" s="473">
        <v>10000</v>
      </c>
      <c r="H696" s="472"/>
      <c r="I696" s="473">
        <v>0</v>
      </c>
      <c r="J696" s="473">
        <v>0</v>
      </c>
      <c r="K696" s="473">
        <v>0</v>
      </c>
      <c r="L696" s="473">
        <v>0</v>
      </c>
      <c r="M696" s="473">
        <v>0</v>
      </c>
      <c r="N696" s="473">
        <v>0</v>
      </c>
      <c r="O696" s="473">
        <v>0</v>
      </c>
      <c r="P696" s="473">
        <v>0</v>
      </c>
      <c r="Q696" s="473">
        <v>10000</v>
      </c>
      <c r="R696" s="472"/>
    </row>
    <row r="697" spans="1:18" ht="14.45" hidden="1" customHeight="1" outlineLevel="2" x14ac:dyDescent="0.25">
      <c r="A697" s="472">
        <v>461</v>
      </c>
      <c r="B697" s="472" t="s">
        <v>1635</v>
      </c>
      <c r="C697" s="472">
        <v>375</v>
      </c>
      <c r="D697" s="472" t="s">
        <v>1824</v>
      </c>
      <c r="E697" s="472">
        <v>375</v>
      </c>
      <c r="F697" s="472" t="s">
        <v>510</v>
      </c>
      <c r="G697" s="473">
        <v>5000</v>
      </c>
      <c r="H697" s="472"/>
      <c r="I697" s="473">
        <v>0</v>
      </c>
      <c r="J697" s="473">
        <v>0</v>
      </c>
      <c r="K697" s="473">
        <v>0</v>
      </c>
      <c r="L697" s="473">
        <v>0</v>
      </c>
      <c r="M697" s="473">
        <v>0</v>
      </c>
      <c r="N697" s="473">
        <v>0</v>
      </c>
      <c r="O697" s="473">
        <v>0</v>
      </c>
      <c r="P697" s="473">
        <v>0</v>
      </c>
      <c r="Q697" s="473">
        <v>5000</v>
      </c>
      <c r="R697" s="472"/>
    </row>
    <row r="698" spans="1:18" ht="14.45" hidden="1" customHeight="1" outlineLevel="2" x14ac:dyDescent="0.25">
      <c r="A698" s="472">
        <v>492</v>
      </c>
      <c r="B698" s="472" t="s">
        <v>1635</v>
      </c>
      <c r="C698" s="472">
        <v>375</v>
      </c>
      <c r="D698" s="472" t="s">
        <v>1825</v>
      </c>
      <c r="E698" s="472">
        <v>375</v>
      </c>
      <c r="F698" s="472" t="s">
        <v>510</v>
      </c>
      <c r="G698" s="473">
        <v>10000</v>
      </c>
      <c r="H698" s="472"/>
      <c r="I698" s="473">
        <v>0</v>
      </c>
      <c r="J698" s="473">
        <v>0</v>
      </c>
      <c r="K698" s="473">
        <v>0</v>
      </c>
      <c r="L698" s="473">
        <v>0</v>
      </c>
      <c r="M698" s="473">
        <v>0</v>
      </c>
      <c r="N698" s="473">
        <v>0</v>
      </c>
      <c r="O698" s="473">
        <v>0</v>
      </c>
      <c r="P698" s="473">
        <v>0</v>
      </c>
      <c r="Q698" s="473">
        <v>10000</v>
      </c>
      <c r="R698" s="472"/>
    </row>
    <row r="699" spans="1:18" ht="14.45" hidden="1" customHeight="1" outlineLevel="2" x14ac:dyDescent="0.25">
      <c r="A699" s="472">
        <v>522</v>
      </c>
      <c r="B699" s="472" t="s">
        <v>1635</v>
      </c>
      <c r="C699" s="472">
        <v>375</v>
      </c>
      <c r="D699" s="472" t="s">
        <v>1826</v>
      </c>
      <c r="E699" s="472">
        <v>375</v>
      </c>
      <c r="F699" s="472" t="s">
        <v>510</v>
      </c>
      <c r="G699" s="473">
        <v>2000</v>
      </c>
      <c r="H699" s="472"/>
      <c r="I699" s="473">
        <v>0</v>
      </c>
      <c r="J699" s="473">
        <v>0</v>
      </c>
      <c r="K699" s="473">
        <v>0</v>
      </c>
      <c r="L699" s="473">
        <v>0</v>
      </c>
      <c r="M699" s="473">
        <v>0</v>
      </c>
      <c r="N699" s="473">
        <v>0</v>
      </c>
      <c r="O699" s="473">
        <v>0</v>
      </c>
      <c r="P699" s="473">
        <v>0</v>
      </c>
      <c r="Q699" s="473">
        <v>2000</v>
      </c>
      <c r="R699" s="472"/>
    </row>
    <row r="700" spans="1:18" ht="14.45" hidden="1" customHeight="1" outlineLevel="2" x14ac:dyDescent="0.25">
      <c r="A700" s="472">
        <v>551</v>
      </c>
      <c r="B700" s="472" t="s">
        <v>1635</v>
      </c>
      <c r="C700" s="472">
        <v>375</v>
      </c>
      <c r="D700" s="472" t="s">
        <v>1827</v>
      </c>
      <c r="E700" s="472">
        <v>375</v>
      </c>
      <c r="F700" s="472" t="s">
        <v>510</v>
      </c>
      <c r="G700" s="473">
        <v>30000</v>
      </c>
      <c r="H700" s="473">
        <v>0</v>
      </c>
      <c r="I700" s="473">
        <v>0</v>
      </c>
      <c r="J700" s="473">
        <v>0</v>
      </c>
      <c r="K700" s="473">
        <v>0</v>
      </c>
      <c r="L700" s="473">
        <v>0</v>
      </c>
      <c r="M700" s="473">
        <v>0</v>
      </c>
      <c r="N700" s="473">
        <v>0</v>
      </c>
      <c r="O700" s="473">
        <v>0</v>
      </c>
      <c r="P700" s="473">
        <v>0</v>
      </c>
      <c r="Q700" s="473">
        <v>30000</v>
      </c>
      <c r="R700" s="472"/>
    </row>
    <row r="701" spans="1:18" ht="14.45" hidden="1" customHeight="1" outlineLevel="2" x14ac:dyDescent="0.25">
      <c r="A701" s="472">
        <v>596</v>
      </c>
      <c r="B701" s="472" t="s">
        <v>1635</v>
      </c>
      <c r="C701" s="472">
        <v>375</v>
      </c>
      <c r="D701" s="472" t="s">
        <v>1828</v>
      </c>
      <c r="E701" s="472">
        <v>375</v>
      </c>
      <c r="F701" s="472" t="s">
        <v>510</v>
      </c>
      <c r="G701" s="473">
        <v>30000</v>
      </c>
      <c r="H701" s="472"/>
      <c r="I701" s="473">
        <v>0</v>
      </c>
      <c r="J701" s="473">
        <v>0</v>
      </c>
      <c r="K701" s="473">
        <v>0</v>
      </c>
      <c r="L701" s="473">
        <v>0</v>
      </c>
      <c r="M701" s="473">
        <v>0</v>
      </c>
      <c r="N701" s="473">
        <v>0</v>
      </c>
      <c r="O701" s="473">
        <v>0</v>
      </c>
      <c r="P701" s="473">
        <v>0</v>
      </c>
      <c r="Q701" s="473">
        <v>30000</v>
      </c>
      <c r="R701" s="472"/>
    </row>
    <row r="702" spans="1:18" ht="14.45" hidden="1" customHeight="1" outlineLevel="2" x14ac:dyDescent="0.25">
      <c r="A702" s="472">
        <v>634</v>
      </c>
      <c r="B702" s="472" t="s">
        <v>1635</v>
      </c>
      <c r="C702" s="472">
        <v>375</v>
      </c>
      <c r="D702" s="472" t="s">
        <v>1829</v>
      </c>
      <c r="E702" s="472">
        <v>375</v>
      </c>
      <c r="F702" s="472" t="s">
        <v>510</v>
      </c>
      <c r="G702" s="473">
        <v>5000</v>
      </c>
      <c r="H702" s="472"/>
      <c r="I702" s="473">
        <v>0</v>
      </c>
      <c r="J702" s="473">
        <v>0</v>
      </c>
      <c r="K702" s="473">
        <v>0</v>
      </c>
      <c r="L702" s="473">
        <v>0</v>
      </c>
      <c r="M702" s="473">
        <v>0</v>
      </c>
      <c r="N702" s="473">
        <v>0</v>
      </c>
      <c r="O702" s="473">
        <v>0</v>
      </c>
      <c r="P702" s="473">
        <v>0</v>
      </c>
      <c r="Q702" s="473">
        <v>5000</v>
      </c>
      <c r="R702" s="472"/>
    </row>
    <row r="703" spans="1:18" ht="14.45" hidden="1" customHeight="1" outlineLevel="2" x14ac:dyDescent="0.25">
      <c r="A703" s="472">
        <v>666</v>
      </c>
      <c r="B703" s="472" t="s">
        <v>1635</v>
      </c>
      <c r="C703" s="472">
        <v>375</v>
      </c>
      <c r="D703" s="472" t="s">
        <v>1252</v>
      </c>
      <c r="E703" s="472">
        <v>375</v>
      </c>
      <c r="F703" s="472" t="s">
        <v>510</v>
      </c>
      <c r="G703" s="473">
        <v>65000</v>
      </c>
      <c r="H703" s="473">
        <v>0</v>
      </c>
      <c r="I703" s="473">
        <v>0</v>
      </c>
      <c r="J703" s="473">
        <v>0</v>
      </c>
      <c r="K703" s="473">
        <v>0</v>
      </c>
      <c r="L703" s="473">
        <v>0</v>
      </c>
      <c r="M703" s="473">
        <v>0</v>
      </c>
      <c r="N703" s="473">
        <v>0</v>
      </c>
      <c r="O703" s="473">
        <v>0</v>
      </c>
      <c r="P703" s="473">
        <v>0</v>
      </c>
      <c r="Q703" s="473">
        <v>65000</v>
      </c>
      <c r="R703" s="472"/>
    </row>
    <row r="704" spans="1:18" ht="14.45" hidden="1" customHeight="1" outlineLevel="2" x14ac:dyDescent="0.25">
      <c r="A704" s="472">
        <v>700</v>
      </c>
      <c r="B704" s="472" t="s">
        <v>1635</v>
      </c>
      <c r="C704" s="472">
        <v>375</v>
      </c>
      <c r="D704" s="472" t="s">
        <v>1830</v>
      </c>
      <c r="E704" s="472">
        <v>375</v>
      </c>
      <c r="F704" s="472" t="s">
        <v>510</v>
      </c>
      <c r="G704" s="473">
        <v>6000</v>
      </c>
      <c r="H704" s="473"/>
      <c r="I704" s="473">
        <v>0</v>
      </c>
      <c r="J704" s="473">
        <v>0</v>
      </c>
      <c r="K704" s="473">
        <v>0</v>
      </c>
      <c r="L704" s="473">
        <v>0</v>
      </c>
      <c r="M704" s="473">
        <v>0</v>
      </c>
      <c r="N704" s="473">
        <v>0</v>
      </c>
      <c r="O704" s="473">
        <v>0</v>
      </c>
      <c r="P704" s="473">
        <v>0</v>
      </c>
      <c r="Q704" s="473">
        <v>6000</v>
      </c>
      <c r="R704" s="472"/>
    </row>
    <row r="705" spans="1:18" ht="14.45" hidden="1" customHeight="1" outlineLevel="2" x14ac:dyDescent="0.25">
      <c r="A705" s="472">
        <v>739</v>
      </c>
      <c r="B705" s="472" t="s">
        <v>1635</v>
      </c>
      <c r="C705" s="472">
        <v>375</v>
      </c>
      <c r="D705" s="472" t="s">
        <v>1831</v>
      </c>
      <c r="E705" s="472">
        <v>375</v>
      </c>
      <c r="F705" s="472" t="s">
        <v>510</v>
      </c>
      <c r="G705" s="473">
        <v>4000</v>
      </c>
      <c r="H705" s="473"/>
      <c r="I705" s="473">
        <v>0</v>
      </c>
      <c r="J705" s="473">
        <v>0</v>
      </c>
      <c r="K705" s="473">
        <v>0</v>
      </c>
      <c r="L705" s="473">
        <v>0</v>
      </c>
      <c r="M705" s="473">
        <v>0</v>
      </c>
      <c r="N705" s="473">
        <v>0</v>
      </c>
      <c r="O705" s="473">
        <v>0</v>
      </c>
      <c r="P705" s="473">
        <v>0</v>
      </c>
      <c r="Q705" s="473">
        <v>4000</v>
      </c>
      <c r="R705" s="472"/>
    </row>
    <row r="706" spans="1:18" ht="14.45" hidden="1" customHeight="1" outlineLevel="2" x14ac:dyDescent="0.25">
      <c r="A706" s="472">
        <v>919</v>
      </c>
      <c r="B706" s="472" t="s">
        <v>1635</v>
      </c>
      <c r="C706" s="472">
        <v>375</v>
      </c>
      <c r="D706" s="472" t="s">
        <v>1834</v>
      </c>
      <c r="E706" s="472">
        <v>375</v>
      </c>
      <c r="F706" s="472" t="s">
        <v>510</v>
      </c>
      <c r="G706" s="473">
        <v>121400</v>
      </c>
      <c r="H706" s="473"/>
      <c r="I706" s="473"/>
      <c r="J706" s="473"/>
      <c r="K706" s="473"/>
      <c r="L706" s="473"/>
      <c r="M706" s="473"/>
      <c r="N706" s="473"/>
      <c r="O706" s="473"/>
      <c r="P706" s="473"/>
      <c r="Q706" s="473">
        <v>121400</v>
      </c>
      <c r="R706" s="472"/>
    </row>
    <row r="707" spans="1:18" ht="14.45" hidden="1" customHeight="1" outlineLevel="2" x14ac:dyDescent="0.25">
      <c r="A707" s="472">
        <v>1078</v>
      </c>
      <c r="B707" s="472" t="s">
        <v>1635</v>
      </c>
      <c r="C707" s="472">
        <v>375</v>
      </c>
      <c r="D707" s="472" t="s">
        <v>1833</v>
      </c>
      <c r="E707" s="472">
        <v>375</v>
      </c>
      <c r="F707" s="472" t="s">
        <v>510</v>
      </c>
      <c r="G707" s="473">
        <v>36000</v>
      </c>
      <c r="H707" s="473"/>
      <c r="I707" s="473"/>
      <c r="J707" s="473"/>
      <c r="K707" s="473"/>
      <c r="L707" s="473"/>
      <c r="M707" s="473"/>
      <c r="N707" s="473"/>
      <c r="O707" s="473"/>
      <c r="P707" s="473"/>
      <c r="Q707" s="473">
        <v>36000</v>
      </c>
      <c r="R707" s="472"/>
    </row>
    <row r="708" spans="1:18" ht="14.45" hidden="1" customHeight="1" outlineLevel="2" x14ac:dyDescent="0.25">
      <c r="A708" s="489">
        <v>1179</v>
      </c>
      <c r="B708" s="472" t="s">
        <v>1635</v>
      </c>
      <c r="C708" s="472">
        <v>375</v>
      </c>
      <c r="D708" s="489" t="s">
        <v>1819</v>
      </c>
      <c r="E708" s="472">
        <v>375</v>
      </c>
      <c r="F708" s="472" t="s">
        <v>510</v>
      </c>
      <c r="G708" s="473">
        <v>6000</v>
      </c>
      <c r="H708" s="473"/>
      <c r="I708" s="473"/>
      <c r="J708" s="473"/>
      <c r="K708" s="473"/>
      <c r="L708" s="473"/>
      <c r="M708" s="473"/>
      <c r="N708" s="473"/>
      <c r="O708" s="473"/>
      <c r="P708" s="473"/>
      <c r="Q708" s="473">
        <v>6000</v>
      </c>
      <c r="R708" s="472" t="s">
        <v>1921</v>
      </c>
    </row>
    <row r="709" spans="1:18" ht="14.45" hidden="1" customHeight="1" outlineLevel="2" x14ac:dyDescent="0.25">
      <c r="A709" s="489">
        <v>1200</v>
      </c>
      <c r="B709" s="472" t="s">
        <v>1635</v>
      </c>
      <c r="C709" s="472">
        <v>375</v>
      </c>
      <c r="D709" s="489" t="s">
        <v>1793</v>
      </c>
      <c r="E709" s="472">
        <v>375</v>
      </c>
      <c r="F709" s="472" t="s">
        <v>510</v>
      </c>
      <c r="G709" s="473">
        <v>35000</v>
      </c>
      <c r="H709" s="473"/>
      <c r="I709" s="473"/>
      <c r="J709" s="473"/>
      <c r="K709" s="473"/>
      <c r="L709" s="473"/>
      <c r="M709" s="473"/>
      <c r="N709" s="473"/>
      <c r="O709" s="473"/>
      <c r="P709" s="473"/>
      <c r="Q709" s="473">
        <v>35000</v>
      </c>
      <c r="R709" s="472" t="s">
        <v>1925</v>
      </c>
    </row>
    <row r="710" spans="1:18" ht="14.45" hidden="1" customHeight="1" outlineLevel="2" x14ac:dyDescent="0.25">
      <c r="A710" s="489">
        <v>1228</v>
      </c>
      <c r="B710" s="472" t="s">
        <v>1635</v>
      </c>
      <c r="C710" s="472">
        <v>375</v>
      </c>
      <c r="D710" s="472" t="s">
        <v>1912</v>
      </c>
      <c r="E710" s="472">
        <v>375</v>
      </c>
      <c r="F710" s="472" t="s">
        <v>510</v>
      </c>
      <c r="G710" s="473">
        <v>40000</v>
      </c>
      <c r="H710" s="473"/>
      <c r="I710" s="473"/>
      <c r="J710" s="473"/>
      <c r="K710" s="473"/>
      <c r="L710" s="473"/>
      <c r="M710" s="473"/>
      <c r="N710" s="473"/>
      <c r="O710" s="473"/>
      <c r="P710" s="473"/>
      <c r="Q710" s="473">
        <v>40000</v>
      </c>
      <c r="R710" s="472"/>
    </row>
    <row r="711" spans="1:18" ht="14.45" hidden="1" customHeight="1" outlineLevel="2" x14ac:dyDescent="0.25">
      <c r="A711" s="489">
        <v>1235</v>
      </c>
      <c r="B711" s="472" t="s">
        <v>1635</v>
      </c>
      <c r="C711" s="472">
        <v>375</v>
      </c>
      <c r="D711" s="472" t="s">
        <v>1794</v>
      </c>
      <c r="E711" s="472">
        <v>375</v>
      </c>
      <c r="F711" s="472" t="s">
        <v>510</v>
      </c>
      <c r="G711" s="473">
        <v>4920</v>
      </c>
      <c r="H711" s="473"/>
      <c r="I711" s="473"/>
      <c r="J711" s="473"/>
      <c r="K711" s="473"/>
      <c r="L711" s="473"/>
      <c r="M711" s="473"/>
      <c r="N711" s="473"/>
      <c r="O711" s="473"/>
      <c r="P711" s="473"/>
      <c r="Q711" s="473">
        <v>4920</v>
      </c>
      <c r="R711" s="472"/>
    </row>
    <row r="712" spans="1:18" ht="14.45" hidden="1" customHeight="1" outlineLevel="2" x14ac:dyDescent="0.25">
      <c r="A712" s="489">
        <v>1257</v>
      </c>
      <c r="B712" s="472" t="s">
        <v>1635</v>
      </c>
      <c r="C712" s="472">
        <v>375</v>
      </c>
      <c r="D712" s="472" t="s">
        <v>1804</v>
      </c>
      <c r="E712" s="472">
        <v>375</v>
      </c>
      <c r="F712" s="472" t="s">
        <v>510</v>
      </c>
      <c r="G712" s="473">
        <v>1500</v>
      </c>
      <c r="H712" s="473"/>
      <c r="I712" s="473"/>
      <c r="J712" s="473"/>
      <c r="K712" s="473"/>
      <c r="L712" s="473"/>
      <c r="M712" s="473"/>
      <c r="N712" s="473"/>
      <c r="O712" s="473"/>
      <c r="P712" s="473"/>
      <c r="Q712" s="473">
        <v>1500</v>
      </c>
      <c r="R712" s="472"/>
    </row>
    <row r="713" spans="1:18" ht="14.45" customHeight="1" outlineLevel="1" collapsed="1" x14ac:dyDescent="0.25">
      <c r="A713" s="489"/>
      <c r="B713" s="472"/>
      <c r="C713" s="490" t="s">
        <v>2073</v>
      </c>
      <c r="D713" s="472"/>
      <c r="E713" s="472"/>
      <c r="F713" s="472"/>
      <c r="G713" s="473">
        <f t="shared" ref="G713:R713" si="83">SUBTOTAL(9,G687:G712)</f>
        <v>564420</v>
      </c>
      <c r="H713" s="473">
        <f t="shared" si="83"/>
        <v>0</v>
      </c>
      <c r="I713" s="473">
        <f t="shared" si="83"/>
        <v>0</v>
      </c>
      <c r="J713" s="473">
        <f t="shared" si="83"/>
        <v>0</v>
      </c>
      <c r="K713" s="473">
        <f t="shared" si="83"/>
        <v>0</v>
      </c>
      <c r="L713" s="473">
        <f t="shared" si="83"/>
        <v>0</v>
      </c>
      <c r="M713" s="473">
        <f t="shared" si="83"/>
        <v>0</v>
      </c>
      <c r="N713" s="473">
        <f t="shared" si="83"/>
        <v>0</v>
      </c>
      <c r="O713" s="473">
        <f t="shared" si="83"/>
        <v>0</v>
      </c>
      <c r="P713" s="473">
        <f t="shared" si="83"/>
        <v>0</v>
      </c>
      <c r="Q713" s="473">
        <f t="shared" si="83"/>
        <v>564420</v>
      </c>
      <c r="R713" s="472">
        <f t="shared" si="83"/>
        <v>0</v>
      </c>
    </row>
    <row r="714" spans="1:18" ht="14.45" hidden="1" customHeight="1" outlineLevel="2" x14ac:dyDescent="0.25">
      <c r="A714" s="472">
        <v>597</v>
      </c>
      <c r="B714" s="472" t="s">
        <v>1635</v>
      </c>
      <c r="C714" s="472">
        <v>376</v>
      </c>
      <c r="D714" s="472" t="s">
        <v>1828</v>
      </c>
      <c r="E714" s="472">
        <v>376</v>
      </c>
      <c r="F714" s="472" t="s">
        <v>511</v>
      </c>
      <c r="G714" s="473">
        <v>1000</v>
      </c>
      <c r="H714" s="472"/>
      <c r="I714" s="473">
        <v>0</v>
      </c>
      <c r="J714" s="473">
        <v>0</v>
      </c>
      <c r="K714" s="473">
        <v>0</v>
      </c>
      <c r="L714" s="473">
        <v>0</v>
      </c>
      <c r="M714" s="473">
        <v>0</v>
      </c>
      <c r="N714" s="473">
        <v>0</v>
      </c>
      <c r="O714" s="473">
        <v>0</v>
      </c>
      <c r="P714" s="473">
        <v>0</v>
      </c>
      <c r="Q714" s="473">
        <v>1000</v>
      </c>
      <c r="R714" s="472"/>
    </row>
    <row r="715" spans="1:18" ht="14.45" hidden="1" customHeight="1" outlineLevel="2" x14ac:dyDescent="0.25">
      <c r="A715" s="472">
        <v>920</v>
      </c>
      <c r="B715" s="472" t="s">
        <v>1635</v>
      </c>
      <c r="C715" s="472">
        <v>376</v>
      </c>
      <c r="D715" s="472" t="s">
        <v>1834</v>
      </c>
      <c r="E715" s="472">
        <v>376</v>
      </c>
      <c r="F715" s="472" t="s">
        <v>511</v>
      </c>
      <c r="G715" s="473">
        <v>20000</v>
      </c>
      <c r="H715" s="473"/>
      <c r="I715" s="473"/>
      <c r="J715" s="473"/>
      <c r="K715" s="473"/>
      <c r="L715" s="473"/>
      <c r="M715" s="473"/>
      <c r="N715" s="473"/>
      <c r="O715" s="473"/>
      <c r="P715" s="473"/>
      <c r="Q715" s="473">
        <v>20000</v>
      </c>
      <c r="R715" s="472"/>
    </row>
    <row r="716" spans="1:18" ht="14.45" customHeight="1" outlineLevel="1" collapsed="1" x14ac:dyDescent="0.25">
      <c r="A716" s="472"/>
      <c r="B716" s="472"/>
      <c r="C716" s="490" t="s">
        <v>2074</v>
      </c>
      <c r="D716" s="472"/>
      <c r="E716" s="472"/>
      <c r="F716" s="472"/>
      <c r="G716" s="473">
        <f t="shared" ref="G716:R716" si="84">SUBTOTAL(9,G714:G715)</f>
        <v>21000</v>
      </c>
      <c r="H716" s="473">
        <f t="shared" si="84"/>
        <v>0</v>
      </c>
      <c r="I716" s="473">
        <f t="shared" si="84"/>
        <v>0</v>
      </c>
      <c r="J716" s="473">
        <f t="shared" si="84"/>
        <v>0</v>
      </c>
      <c r="K716" s="473">
        <f t="shared" si="84"/>
        <v>0</v>
      </c>
      <c r="L716" s="473">
        <f t="shared" si="84"/>
        <v>0</v>
      </c>
      <c r="M716" s="473">
        <f t="shared" si="84"/>
        <v>0</v>
      </c>
      <c r="N716" s="473">
        <f t="shared" si="84"/>
        <v>0</v>
      </c>
      <c r="O716" s="473">
        <f t="shared" si="84"/>
        <v>0</v>
      </c>
      <c r="P716" s="473">
        <f t="shared" si="84"/>
        <v>0</v>
      </c>
      <c r="Q716" s="473">
        <f t="shared" si="84"/>
        <v>21000</v>
      </c>
      <c r="R716" s="472">
        <f t="shared" si="84"/>
        <v>0</v>
      </c>
    </row>
    <row r="717" spans="1:18" ht="14.45" hidden="1" customHeight="1" outlineLevel="2" x14ac:dyDescent="0.25">
      <c r="A717" s="472">
        <v>285</v>
      </c>
      <c r="B717" s="472" t="s">
        <v>1635</v>
      </c>
      <c r="C717" s="472">
        <v>378</v>
      </c>
      <c r="D717" s="472" t="s">
        <v>1819</v>
      </c>
      <c r="E717" s="472">
        <v>378</v>
      </c>
      <c r="F717" s="472" t="s">
        <v>513</v>
      </c>
      <c r="G717" s="473">
        <v>0</v>
      </c>
      <c r="H717" s="472"/>
      <c r="I717" s="473">
        <v>0</v>
      </c>
      <c r="J717" s="473">
        <v>0</v>
      </c>
      <c r="K717" s="473">
        <v>0</v>
      </c>
      <c r="L717" s="473">
        <v>0</v>
      </c>
      <c r="M717" s="473">
        <v>0</v>
      </c>
      <c r="N717" s="473">
        <v>0</v>
      </c>
      <c r="O717" s="473">
        <v>0</v>
      </c>
      <c r="P717" s="473">
        <v>0</v>
      </c>
      <c r="Q717" s="473">
        <v>0</v>
      </c>
      <c r="R717" s="472"/>
    </row>
    <row r="718" spans="1:18" ht="14.45" hidden="1" customHeight="1" outlineLevel="2" x14ac:dyDescent="0.25">
      <c r="A718" s="472">
        <v>328</v>
      </c>
      <c r="B718" s="472" t="s">
        <v>1635</v>
      </c>
      <c r="C718" s="472">
        <v>378</v>
      </c>
      <c r="D718" s="472" t="s">
        <v>1820</v>
      </c>
      <c r="E718" s="472">
        <v>378</v>
      </c>
      <c r="F718" s="472" t="s">
        <v>513</v>
      </c>
      <c r="G718" s="473">
        <v>0</v>
      </c>
      <c r="H718" s="472"/>
      <c r="I718" s="473">
        <v>0</v>
      </c>
      <c r="J718" s="473">
        <v>0</v>
      </c>
      <c r="K718" s="473">
        <v>0</v>
      </c>
      <c r="L718" s="473">
        <v>0</v>
      </c>
      <c r="M718" s="473">
        <v>0</v>
      </c>
      <c r="N718" s="473">
        <v>0</v>
      </c>
      <c r="O718" s="473">
        <v>0</v>
      </c>
      <c r="P718" s="473">
        <v>0</v>
      </c>
      <c r="Q718" s="473">
        <v>0</v>
      </c>
      <c r="R718" s="472"/>
    </row>
    <row r="719" spans="1:18" ht="14.45" hidden="1" customHeight="1" outlineLevel="2" x14ac:dyDescent="0.25">
      <c r="A719" s="489">
        <v>1258</v>
      </c>
      <c r="B719" s="472" t="s">
        <v>1635</v>
      </c>
      <c r="C719" s="472">
        <v>378</v>
      </c>
      <c r="D719" s="472" t="s">
        <v>1804</v>
      </c>
      <c r="E719" s="472">
        <v>378</v>
      </c>
      <c r="F719" s="472" t="s">
        <v>513</v>
      </c>
      <c r="G719" s="473">
        <v>0</v>
      </c>
      <c r="H719" s="473"/>
      <c r="I719" s="473"/>
      <c r="J719" s="473"/>
      <c r="K719" s="473"/>
      <c r="L719" s="473"/>
      <c r="M719" s="473"/>
      <c r="N719" s="473"/>
      <c r="O719" s="473"/>
      <c r="P719" s="473"/>
      <c r="Q719" s="473">
        <v>0</v>
      </c>
      <c r="R719" s="472"/>
    </row>
    <row r="720" spans="1:18" ht="14.45" customHeight="1" outlineLevel="1" collapsed="1" x14ac:dyDescent="0.25">
      <c r="A720" s="489"/>
      <c r="B720" s="472"/>
      <c r="C720" s="490" t="s">
        <v>2075</v>
      </c>
      <c r="D720" s="472"/>
      <c r="E720" s="472"/>
      <c r="F720" s="472"/>
      <c r="G720" s="473">
        <f t="shared" ref="G720:R720" si="85">SUBTOTAL(9,G717:G719)</f>
        <v>0</v>
      </c>
      <c r="H720" s="473">
        <f t="shared" si="85"/>
        <v>0</v>
      </c>
      <c r="I720" s="473">
        <f t="shared" si="85"/>
        <v>0</v>
      </c>
      <c r="J720" s="473">
        <f t="shared" si="85"/>
        <v>0</v>
      </c>
      <c r="K720" s="473">
        <f t="shared" si="85"/>
        <v>0</v>
      </c>
      <c r="L720" s="473">
        <f t="shared" si="85"/>
        <v>0</v>
      </c>
      <c r="M720" s="473">
        <f t="shared" si="85"/>
        <v>0</v>
      </c>
      <c r="N720" s="473">
        <f t="shared" si="85"/>
        <v>0</v>
      </c>
      <c r="O720" s="473">
        <f t="shared" si="85"/>
        <v>0</v>
      </c>
      <c r="P720" s="473">
        <f t="shared" si="85"/>
        <v>0</v>
      </c>
      <c r="Q720" s="473">
        <f t="shared" si="85"/>
        <v>0</v>
      </c>
      <c r="R720" s="472">
        <f t="shared" si="85"/>
        <v>0</v>
      </c>
    </row>
    <row r="721" spans="1:18" ht="14.45" hidden="1" customHeight="1" outlineLevel="2" x14ac:dyDescent="0.25">
      <c r="A721" s="472">
        <v>286</v>
      </c>
      <c r="B721" s="472" t="s">
        <v>1635</v>
      </c>
      <c r="C721" s="472">
        <v>379</v>
      </c>
      <c r="D721" s="472" t="s">
        <v>1819</v>
      </c>
      <c r="E721" s="472">
        <v>379</v>
      </c>
      <c r="F721" s="472" t="s">
        <v>514</v>
      </c>
      <c r="G721" s="473">
        <v>5000</v>
      </c>
      <c r="H721" s="472"/>
      <c r="I721" s="473">
        <v>0</v>
      </c>
      <c r="J721" s="473">
        <v>0</v>
      </c>
      <c r="K721" s="473">
        <v>0</v>
      </c>
      <c r="L721" s="473">
        <v>0</v>
      </c>
      <c r="M721" s="473">
        <v>0</v>
      </c>
      <c r="N721" s="473">
        <v>0</v>
      </c>
      <c r="O721" s="473">
        <v>0</v>
      </c>
      <c r="P721" s="473">
        <v>0</v>
      </c>
      <c r="Q721" s="473">
        <v>5000</v>
      </c>
      <c r="R721" s="472"/>
    </row>
    <row r="722" spans="1:18" ht="14.45" hidden="1" customHeight="1" outlineLevel="2" x14ac:dyDescent="0.25">
      <c r="A722" s="472">
        <v>667</v>
      </c>
      <c r="B722" s="472" t="s">
        <v>1635</v>
      </c>
      <c r="C722" s="472">
        <v>379</v>
      </c>
      <c r="D722" s="472" t="s">
        <v>1252</v>
      </c>
      <c r="E722" s="472">
        <v>379</v>
      </c>
      <c r="F722" s="472" t="s">
        <v>514</v>
      </c>
      <c r="G722" s="473">
        <v>48000</v>
      </c>
      <c r="H722" s="473">
        <v>0</v>
      </c>
      <c r="I722" s="473">
        <v>0</v>
      </c>
      <c r="J722" s="473">
        <v>0</v>
      </c>
      <c r="K722" s="473">
        <v>0</v>
      </c>
      <c r="L722" s="473">
        <v>0</v>
      </c>
      <c r="M722" s="473">
        <v>0</v>
      </c>
      <c r="N722" s="473">
        <v>0</v>
      </c>
      <c r="O722" s="473">
        <v>0</v>
      </c>
      <c r="P722" s="473">
        <v>0</v>
      </c>
      <c r="Q722" s="473">
        <v>48000</v>
      </c>
      <c r="R722" s="472"/>
    </row>
    <row r="723" spans="1:18" ht="14.45" hidden="1" customHeight="1" outlineLevel="2" x14ac:dyDescent="0.25">
      <c r="A723" s="472">
        <v>701</v>
      </c>
      <c r="B723" s="472" t="s">
        <v>1635</v>
      </c>
      <c r="C723" s="472">
        <v>379</v>
      </c>
      <c r="D723" s="472" t="s">
        <v>1830</v>
      </c>
      <c r="E723" s="472">
        <v>379</v>
      </c>
      <c r="F723" s="472" t="s">
        <v>514</v>
      </c>
      <c r="G723" s="473">
        <v>3000</v>
      </c>
      <c r="H723" s="473"/>
      <c r="I723" s="473">
        <v>0</v>
      </c>
      <c r="J723" s="473">
        <v>0</v>
      </c>
      <c r="K723" s="473">
        <v>0</v>
      </c>
      <c r="L723" s="473">
        <v>0</v>
      </c>
      <c r="M723" s="473">
        <v>0</v>
      </c>
      <c r="N723" s="473">
        <v>0</v>
      </c>
      <c r="O723" s="473">
        <v>0</v>
      </c>
      <c r="P723" s="473">
        <v>0</v>
      </c>
      <c r="Q723" s="473">
        <v>3000</v>
      </c>
      <c r="R723" s="472"/>
    </row>
    <row r="724" spans="1:18" ht="14.45" hidden="1" customHeight="1" outlineLevel="2" x14ac:dyDescent="0.25">
      <c r="A724" s="472">
        <v>740</v>
      </c>
      <c r="B724" s="472" t="s">
        <v>1635</v>
      </c>
      <c r="C724" s="472">
        <v>379</v>
      </c>
      <c r="D724" s="472" t="s">
        <v>1831</v>
      </c>
      <c r="E724" s="472">
        <v>379</v>
      </c>
      <c r="F724" s="472" t="s">
        <v>514</v>
      </c>
      <c r="G724" s="473">
        <v>0</v>
      </c>
      <c r="H724" s="473"/>
      <c r="I724" s="473">
        <v>0</v>
      </c>
      <c r="J724" s="473">
        <v>0</v>
      </c>
      <c r="K724" s="473">
        <v>0</v>
      </c>
      <c r="L724" s="473">
        <v>0</v>
      </c>
      <c r="M724" s="473">
        <v>0</v>
      </c>
      <c r="N724" s="473">
        <v>0</v>
      </c>
      <c r="O724" s="473">
        <v>0</v>
      </c>
      <c r="P724" s="473">
        <v>0</v>
      </c>
      <c r="Q724" s="473">
        <v>0</v>
      </c>
      <c r="R724" s="472"/>
    </row>
    <row r="725" spans="1:18" ht="14.45" hidden="1" customHeight="1" outlineLevel="2" x14ac:dyDescent="0.25">
      <c r="A725" s="489">
        <v>1201</v>
      </c>
      <c r="B725" s="472" t="s">
        <v>1635</v>
      </c>
      <c r="C725" s="472">
        <v>379</v>
      </c>
      <c r="D725" s="489" t="s">
        <v>1793</v>
      </c>
      <c r="E725" s="472">
        <v>379</v>
      </c>
      <c r="F725" s="472" t="s">
        <v>514</v>
      </c>
      <c r="G725" s="473">
        <v>4000</v>
      </c>
      <c r="H725" s="473"/>
      <c r="I725" s="473"/>
      <c r="J725" s="473"/>
      <c r="K725" s="473"/>
      <c r="L725" s="473"/>
      <c r="M725" s="473"/>
      <c r="N725" s="473"/>
      <c r="O725" s="473"/>
      <c r="P725" s="473"/>
      <c r="Q725" s="473">
        <v>4000</v>
      </c>
      <c r="R725" s="472" t="s">
        <v>1925</v>
      </c>
    </row>
    <row r="726" spans="1:18" ht="14.45" customHeight="1" outlineLevel="1" collapsed="1" x14ac:dyDescent="0.25">
      <c r="A726" s="489"/>
      <c r="B726" s="472"/>
      <c r="C726" s="490" t="s">
        <v>2076</v>
      </c>
      <c r="D726" s="489"/>
      <c r="E726" s="472"/>
      <c r="F726" s="472"/>
      <c r="G726" s="473">
        <f t="shared" ref="G726:R726" si="86">SUBTOTAL(9,G721:G725)</f>
        <v>60000</v>
      </c>
      <c r="H726" s="473">
        <f t="shared" si="86"/>
        <v>0</v>
      </c>
      <c r="I726" s="473">
        <f t="shared" si="86"/>
        <v>0</v>
      </c>
      <c r="J726" s="473">
        <f t="shared" si="86"/>
        <v>0</v>
      </c>
      <c r="K726" s="473">
        <f t="shared" si="86"/>
        <v>0</v>
      </c>
      <c r="L726" s="473">
        <f t="shared" si="86"/>
        <v>0</v>
      </c>
      <c r="M726" s="473">
        <f t="shared" si="86"/>
        <v>0</v>
      </c>
      <c r="N726" s="473">
        <f t="shared" si="86"/>
        <v>0</v>
      </c>
      <c r="O726" s="473">
        <f t="shared" si="86"/>
        <v>0</v>
      </c>
      <c r="P726" s="473">
        <f t="shared" si="86"/>
        <v>0</v>
      </c>
      <c r="Q726" s="473">
        <f t="shared" si="86"/>
        <v>60000</v>
      </c>
      <c r="R726" s="472">
        <f t="shared" si="86"/>
        <v>0</v>
      </c>
    </row>
    <row r="727" spans="1:18" ht="14.45" hidden="1" customHeight="1" outlineLevel="2" x14ac:dyDescent="0.25">
      <c r="A727" s="472">
        <v>288</v>
      </c>
      <c r="B727" s="472" t="s">
        <v>1635</v>
      </c>
      <c r="C727" s="472">
        <v>381</v>
      </c>
      <c r="D727" s="472" t="s">
        <v>1819</v>
      </c>
      <c r="E727" s="472">
        <v>381</v>
      </c>
      <c r="F727" s="472" t="s">
        <v>516</v>
      </c>
      <c r="G727" s="473">
        <v>0</v>
      </c>
      <c r="H727" s="472"/>
      <c r="I727" s="473">
        <v>0</v>
      </c>
      <c r="J727" s="473">
        <v>0</v>
      </c>
      <c r="K727" s="473">
        <v>0</v>
      </c>
      <c r="L727" s="473">
        <v>0</v>
      </c>
      <c r="M727" s="473">
        <v>0</v>
      </c>
      <c r="N727" s="473">
        <v>0</v>
      </c>
      <c r="O727" s="473">
        <v>0</v>
      </c>
      <c r="P727" s="473">
        <v>0</v>
      </c>
      <c r="Q727" s="473">
        <v>0</v>
      </c>
      <c r="R727" s="472"/>
    </row>
    <row r="728" spans="1:18" ht="14.45" hidden="1" customHeight="1" outlineLevel="2" x14ac:dyDescent="0.25">
      <c r="A728" s="472">
        <v>599</v>
      </c>
      <c r="B728" s="472" t="s">
        <v>1635</v>
      </c>
      <c r="C728" s="472">
        <v>381</v>
      </c>
      <c r="D728" s="472" t="s">
        <v>1828</v>
      </c>
      <c r="E728" s="472">
        <v>381</v>
      </c>
      <c r="F728" s="472" t="s">
        <v>516</v>
      </c>
      <c r="G728" s="473">
        <v>0</v>
      </c>
      <c r="H728" s="472"/>
      <c r="I728" s="473">
        <v>0</v>
      </c>
      <c r="J728" s="473">
        <v>0</v>
      </c>
      <c r="K728" s="473">
        <v>0</v>
      </c>
      <c r="L728" s="473">
        <v>0</v>
      </c>
      <c r="M728" s="473">
        <v>0</v>
      </c>
      <c r="N728" s="473">
        <v>0</v>
      </c>
      <c r="O728" s="473">
        <v>0</v>
      </c>
      <c r="P728" s="473">
        <v>0</v>
      </c>
      <c r="Q728" s="473">
        <v>0</v>
      </c>
      <c r="R728" s="472"/>
    </row>
    <row r="729" spans="1:18" ht="14.45" hidden="1" customHeight="1" outlineLevel="2" x14ac:dyDescent="0.25">
      <c r="A729" s="472">
        <v>925</v>
      </c>
      <c r="B729" s="472" t="s">
        <v>1635</v>
      </c>
      <c r="C729" s="472">
        <v>381</v>
      </c>
      <c r="D729" s="472" t="s">
        <v>1834</v>
      </c>
      <c r="E729" s="472">
        <v>381</v>
      </c>
      <c r="F729" s="472" t="s">
        <v>516</v>
      </c>
      <c r="G729" s="473">
        <v>80000</v>
      </c>
      <c r="H729" s="473"/>
      <c r="I729" s="473"/>
      <c r="J729" s="473"/>
      <c r="K729" s="473"/>
      <c r="L729" s="473"/>
      <c r="M729" s="473"/>
      <c r="N729" s="473"/>
      <c r="O729" s="473"/>
      <c r="P729" s="473"/>
      <c r="Q729" s="473">
        <v>80000</v>
      </c>
      <c r="R729" s="472"/>
    </row>
    <row r="730" spans="1:18" ht="14.45" customHeight="1" outlineLevel="1" collapsed="1" x14ac:dyDescent="0.25">
      <c r="A730" s="472"/>
      <c r="B730" s="472"/>
      <c r="C730" s="490" t="s">
        <v>2077</v>
      </c>
      <c r="D730" s="472"/>
      <c r="E730" s="472"/>
      <c r="F730" s="472"/>
      <c r="G730" s="473">
        <f t="shared" ref="G730:R730" si="87">SUBTOTAL(9,G727:G729)</f>
        <v>80000</v>
      </c>
      <c r="H730" s="473">
        <f t="shared" si="87"/>
        <v>0</v>
      </c>
      <c r="I730" s="473">
        <f t="shared" si="87"/>
        <v>0</v>
      </c>
      <c r="J730" s="473">
        <f t="shared" si="87"/>
        <v>0</v>
      </c>
      <c r="K730" s="473">
        <f t="shared" si="87"/>
        <v>0</v>
      </c>
      <c r="L730" s="473">
        <f t="shared" si="87"/>
        <v>0</v>
      </c>
      <c r="M730" s="473">
        <f t="shared" si="87"/>
        <v>0</v>
      </c>
      <c r="N730" s="473">
        <f t="shared" si="87"/>
        <v>0</v>
      </c>
      <c r="O730" s="473">
        <f t="shared" si="87"/>
        <v>0</v>
      </c>
      <c r="P730" s="473">
        <f t="shared" si="87"/>
        <v>0</v>
      </c>
      <c r="Q730" s="473">
        <f t="shared" si="87"/>
        <v>80000</v>
      </c>
      <c r="R730" s="472">
        <f t="shared" si="87"/>
        <v>0</v>
      </c>
    </row>
    <row r="731" spans="1:18" ht="14.45" hidden="1" customHeight="1" outlineLevel="2" x14ac:dyDescent="0.25">
      <c r="A731" s="472">
        <v>173</v>
      </c>
      <c r="B731" s="472" t="s">
        <v>1635</v>
      </c>
      <c r="C731" s="472">
        <v>382</v>
      </c>
      <c r="D731" s="472" t="s">
        <v>1816</v>
      </c>
      <c r="E731" s="472">
        <v>382</v>
      </c>
      <c r="F731" s="472" t="s">
        <v>517</v>
      </c>
      <c r="G731" s="473"/>
      <c r="H731" s="473"/>
      <c r="I731" s="473"/>
      <c r="J731" s="473"/>
      <c r="K731" s="473"/>
      <c r="L731" s="473"/>
      <c r="M731" s="473"/>
      <c r="N731" s="473"/>
      <c r="O731" s="473"/>
      <c r="P731" s="473"/>
      <c r="Q731" s="473">
        <v>0</v>
      </c>
      <c r="R731" s="472"/>
    </row>
    <row r="732" spans="1:18" ht="14.45" hidden="1" customHeight="1" outlineLevel="2" x14ac:dyDescent="0.25">
      <c r="A732" s="472">
        <v>289</v>
      </c>
      <c r="B732" s="472" t="s">
        <v>1635</v>
      </c>
      <c r="C732" s="472">
        <v>382</v>
      </c>
      <c r="D732" s="472" t="s">
        <v>1819</v>
      </c>
      <c r="E732" s="472">
        <v>382</v>
      </c>
      <c r="F732" s="472" t="s">
        <v>517</v>
      </c>
      <c r="G732" s="473">
        <v>120000</v>
      </c>
      <c r="H732" s="472"/>
      <c r="I732" s="473">
        <v>0</v>
      </c>
      <c r="J732" s="473">
        <v>0</v>
      </c>
      <c r="K732" s="473">
        <v>0</v>
      </c>
      <c r="L732" s="473">
        <v>0</v>
      </c>
      <c r="M732" s="473">
        <v>0</v>
      </c>
      <c r="N732" s="473">
        <v>0</v>
      </c>
      <c r="O732" s="473">
        <v>0</v>
      </c>
      <c r="P732" s="473">
        <v>0</v>
      </c>
      <c r="Q732" s="473">
        <v>120000</v>
      </c>
      <c r="R732" s="472"/>
    </row>
    <row r="733" spans="1:18" ht="14.45" hidden="1" customHeight="1" outlineLevel="2" x14ac:dyDescent="0.25">
      <c r="A733" s="472">
        <v>524</v>
      </c>
      <c r="B733" s="472" t="s">
        <v>1635</v>
      </c>
      <c r="C733" s="472">
        <v>382</v>
      </c>
      <c r="D733" s="472" t="s">
        <v>1826</v>
      </c>
      <c r="E733" s="472">
        <v>382</v>
      </c>
      <c r="F733" s="472" t="s">
        <v>517</v>
      </c>
      <c r="G733" s="473">
        <v>8000</v>
      </c>
      <c r="H733" s="472"/>
      <c r="I733" s="473">
        <v>0</v>
      </c>
      <c r="J733" s="473">
        <v>0</v>
      </c>
      <c r="K733" s="473">
        <v>0</v>
      </c>
      <c r="L733" s="473">
        <v>0</v>
      </c>
      <c r="M733" s="473">
        <v>0</v>
      </c>
      <c r="N733" s="473">
        <v>0</v>
      </c>
      <c r="O733" s="473">
        <v>0</v>
      </c>
      <c r="P733" s="473">
        <v>0</v>
      </c>
      <c r="Q733" s="473">
        <v>8000</v>
      </c>
      <c r="R733" s="472"/>
    </row>
    <row r="734" spans="1:18" ht="14.45" hidden="1" customHeight="1" outlineLevel="2" x14ac:dyDescent="0.25">
      <c r="A734" s="472">
        <v>553</v>
      </c>
      <c r="B734" s="472" t="s">
        <v>1635</v>
      </c>
      <c r="C734" s="472">
        <v>382</v>
      </c>
      <c r="D734" s="472" t="s">
        <v>1827</v>
      </c>
      <c r="E734" s="472">
        <v>382</v>
      </c>
      <c r="F734" s="472" t="s">
        <v>517</v>
      </c>
      <c r="G734" s="473">
        <v>0</v>
      </c>
      <c r="H734" s="473">
        <v>0</v>
      </c>
      <c r="I734" s="473">
        <v>0</v>
      </c>
      <c r="J734" s="473">
        <v>0</v>
      </c>
      <c r="K734" s="473">
        <v>0</v>
      </c>
      <c r="L734" s="473">
        <v>0</v>
      </c>
      <c r="M734" s="473">
        <v>0</v>
      </c>
      <c r="N734" s="473">
        <v>0</v>
      </c>
      <c r="O734" s="473">
        <v>0</v>
      </c>
      <c r="P734" s="473">
        <v>0</v>
      </c>
      <c r="Q734" s="473">
        <v>0</v>
      </c>
      <c r="R734" s="472"/>
    </row>
    <row r="735" spans="1:18" ht="14.45" hidden="1" customHeight="1" outlineLevel="2" x14ac:dyDescent="0.25">
      <c r="A735" s="472">
        <v>742</v>
      </c>
      <c r="B735" s="472" t="s">
        <v>1635</v>
      </c>
      <c r="C735" s="472">
        <v>382</v>
      </c>
      <c r="D735" s="472" t="s">
        <v>1831</v>
      </c>
      <c r="E735" s="472">
        <v>382</v>
      </c>
      <c r="F735" s="472" t="s">
        <v>517</v>
      </c>
      <c r="G735" s="473">
        <v>10000</v>
      </c>
      <c r="H735" s="473"/>
      <c r="I735" s="473">
        <v>0</v>
      </c>
      <c r="J735" s="473">
        <v>0</v>
      </c>
      <c r="K735" s="473">
        <v>0</v>
      </c>
      <c r="L735" s="473">
        <v>0</v>
      </c>
      <c r="M735" s="473">
        <v>0</v>
      </c>
      <c r="N735" s="473">
        <v>0</v>
      </c>
      <c r="O735" s="473">
        <v>0</v>
      </c>
      <c r="P735" s="473">
        <v>0</v>
      </c>
      <c r="Q735" s="473">
        <v>10000</v>
      </c>
      <c r="R735" s="472"/>
    </row>
    <row r="736" spans="1:18" ht="14.45" hidden="1" customHeight="1" outlineLevel="2" x14ac:dyDescent="0.25">
      <c r="A736" s="472">
        <v>926</v>
      </c>
      <c r="B736" s="472" t="s">
        <v>1635</v>
      </c>
      <c r="C736" s="472">
        <v>382</v>
      </c>
      <c r="D736" s="472" t="s">
        <v>1834</v>
      </c>
      <c r="E736" s="472">
        <v>382</v>
      </c>
      <c r="F736" s="472" t="s">
        <v>517</v>
      </c>
      <c r="G736" s="473">
        <v>80000</v>
      </c>
      <c r="H736" s="473"/>
      <c r="I736" s="473"/>
      <c r="J736" s="473"/>
      <c r="K736" s="473"/>
      <c r="L736" s="473"/>
      <c r="M736" s="473"/>
      <c r="N736" s="473"/>
      <c r="O736" s="473"/>
      <c r="P736" s="473"/>
      <c r="Q736" s="473">
        <v>80000</v>
      </c>
      <c r="R736" s="472"/>
    </row>
    <row r="737" spans="1:18" ht="14.45" customHeight="1" outlineLevel="1" collapsed="1" x14ac:dyDescent="0.25">
      <c r="A737" s="472"/>
      <c r="B737" s="472"/>
      <c r="C737" s="490" t="s">
        <v>2078</v>
      </c>
      <c r="D737" s="472"/>
      <c r="E737" s="472"/>
      <c r="F737" s="472"/>
      <c r="G737" s="473">
        <f t="shared" ref="G737:R737" si="88">SUBTOTAL(9,G731:G736)</f>
        <v>218000</v>
      </c>
      <c r="H737" s="473">
        <f t="shared" si="88"/>
        <v>0</v>
      </c>
      <c r="I737" s="473">
        <f t="shared" si="88"/>
        <v>0</v>
      </c>
      <c r="J737" s="473">
        <f t="shared" si="88"/>
        <v>0</v>
      </c>
      <c r="K737" s="473">
        <f t="shared" si="88"/>
        <v>0</v>
      </c>
      <c r="L737" s="473">
        <f t="shared" si="88"/>
        <v>0</v>
      </c>
      <c r="M737" s="473">
        <f t="shared" si="88"/>
        <v>0</v>
      </c>
      <c r="N737" s="473">
        <f t="shared" si="88"/>
        <v>0</v>
      </c>
      <c r="O737" s="473">
        <f t="shared" si="88"/>
        <v>0</v>
      </c>
      <c r="P737" s="473">
        <f t="shared" si="88"/>
        <v>0</v>
      </c>
      <c r="Q737" s="473">
        <f t="shared" si="88"/>
        <v>218000</v>
      </c>
      <c r="R737" s="472">
        <f t="shared" si="88"/>
        <v>0</v>
      </c>
    </row>
    <row r="738" spans="1:18" ht="14.45" hidden="1" customHeight="1" outlineLevel="2" x14ac:dyDescent="0.25">
      <c r="A738" s="472">
        <v>174</v>
      </c>
      <c r="B738" s="472" t="s">
        <v>1635</v>
      </c>
      <c r="C738" s="472">
        <v>383</v>
      </c>
      <c r="D738" s="472" t="s">
        <v>1816</v>
      </c>
      <c r="E738" s="472">
        <v>383</v>
      </c>
      <c r="F738" s="472" t="s">
        <v>518</v>
      </c>
      <c r="G738" s="473">
        <v>4500</v>
      </c>
      <c r="H738" s="473"/>
      <c r="I738" s="473"/>
      <c r="J738" s="473"/>
      <c r="K738" s="473"/>
      <c r="L738" s="473"/>
      <c r="M738" s="473"/>
      <c r="N738" s="473"/>
      <c r="O738" s="473"/>
      <c r="P738" s="473"/>
      <c r="Q738" s="473">
        <v>4500</v>
      </c>
      <c r="R738" s="472"/>
    </row>
    <row r="739" spans="1:18" ht="14.45" hidden="1" customHeight="1" outlineLevel="2" x14ac:dyDescent="0.25">
      <c r="A739" s="472">
        <v>290</v>
      </c>
      <c r="B739" s="472" t="s">
        <v>1635</v>
      </c>
      <c r="C739" s="472">
        <v>383</v>
      </c>
      <c r="D739" s="472" t="s">
        <v>1819</v>
      </c>
      <c r="E739" s="472">
        <v>383</v>
      </c>
      <c r="F739" s="472" t="s">
        <v>518</v>
      </c>
      <c r="G739" s="473">
        <v>5000</v>
      </c>
      <c r="H739" s="472"/>
      <c r="I739" s="473">
        <v>0</v>
      </c>
      <c r="J739" s="473">
        <v>0</v>
      </c>
      <c r="K739" s="473">
        <v>0</v>
      </c>
      <c r="L739" s="473">
        <v>0</v>
      </c>
      <c r="M739" s="473">
        <v>0</v>
      </c>
      <c r="N739" s="473">
        <v>0</v>
      </c>
      <c r="O739" s="473">
        <v>0</v>
      </c>
      <c r="P739" s="473">
        <v>0</v>
      </c>
      <c r="Q739" s="473">
        <v>5000</v>
      </c>
      <c r="R739" s="472"/>
    </row>
    <row r="740" spans="1:18" ht="14.45" hidden="1" customHeight="1" outlineLevel="2" x14ac:dyDescent="0.25">
      <c r="A740" s="472">
        <v>372</v>
      </c>
      <c r="B740" s="472" t="s">
        <v>1635</v>
      </c>
      <c r="C740" s="472">
        <v>383</v>
      </c>
      <c r="D740" s="472" t="s">
        <v>1821</v>
      </c>
      <c r="E740" s="472">
        <v>383</v>
      </c>
      <c r="F740" s="527" t="s">
        <v>518</v>
      </c>
      <c r="G740" s="473">
        <v>4000</v>
      </c>
      <c r="H740" s="473">
        <v>0</v>
      </c>
      <c r="I740" s="473">
        <v>0</v>
      </c>
      <c r="J740" s="473">
        <v>0</v>
      </c>
      <c r="K740" s="473">
        <v>0</v>
      </c>
      <c r="L740" s="473">
        <v>0</v>
      </c>
      <c r="M740" s="473">
        <v>0</v>
      </c>
      <c r="N740" s="473">
        <v>0</v>
      </c>
      <c r="O740" s="473">
        <v>0</v>
      </c>
      <c r="P740" s="473">
        <v>0</v>
      </c>
      <c r="Q740" s="473">
        <v>4000</v>
      </c>
      <c r="R740" s="472"/>
    </row>
    <row r="741" spans="1:18" ht="14.45" hidden="1" customHeight="1" outlineLevel="2" x14ac:dyDescent="0.25">
      <c r="A741" s="472">
        <v>669</v>
      </c>
      <c r="B741" s="472" t="s">
        <v>1635</v>
      </c>
      <c r="C741" s="472">
        <v>383</v>
      </c>
      <c r="D741" s="472" t="s">
        <v>1252</v>
      </c>
      <c r="E741" s="472">
        <v>383</v>
      </c>
      <c r="F741" s="527" t="s">
        <v>518</v>
      </c>
      <c r="G741" s="473">
        <v>10800</v>
      </c>
      <c r="H741" s="473">
        <v>0</v>
      </c>
      <c r="I741" s="473">
        <v>0</v>
      </c>
      <c r="J741" s="473">
        <v>0</v>
      </c>
      <c r="K741" s="473">
        <v>0</v>
      </c>
      <c r="L741" s="473">
        <v>0</v>
      </c>
      <c r="M741" s="473">
        <v>0</v>
      </c>
      <c r="N741" s="473">
        <v>0</v>
      </c>
      <c r="O741" s="473">
        <v>0</v>
      </c>
      <c r="P741" s="473">
        <v>0</v>
      </c>
      <c r="Q741" s="473">
        <v>10800</v>
      </c>
      <c r="R741" s="472"/>
    </row>
    <row r="742" spans="1:18" ht="14.45" hidden="1" customHeight="1" outlineLevel="2" x14ac:dyDescent="0.25">
      <c r="A742" s="472">
        <v>743</v>
      </c>
      <c r="B742" s="472" t="s">
        <v>1635</v>
      </c>
      <c r="C742" s="472">
        <v>383</v>
      </c>
      <c r="D742" s="472" t="s">
        <v>1831</v>
      </c>
      <c r="E742" s="472">
        <v>383</v>
      </c>
      <c r="F742" s="472" t="s">
        <v>518</v>
      </c>
      <c r="G742" s="473">
        <v>2000</v>
      </c>
      <c r="H742" s="473"/>
      <c r="I742" s="473">
        <v>0</v>
      </c>
      <c r="J742" s="473">
        <v>0</v>
      </c>
      <c r="K742" s="473">
        <v>0</v>
      </c>
      <c r="L742" s="473">
        <v>0</v>
      </c>
      <c r="M742" s="473">
        <v>0</v>
      </c>
      <c r="N742" s="473">
        <v>0</v>
      </c>
      <c r="O742" s="473">
        <v>0</v>
      </c>
      <c r="P742" s="473">
        <v>0</v>
      </c>
      <c r="Q742" s="473">
        <v>2000</v>
      </c>
      <c r="R742" s="472"/>
    </row>
    <row r="743" spans="1:18" ht="14.45" hidden="1" customHeight="1" outlineLevel="2" x14ac:dyDescent="0.25">
      <c r="A743" s="472">
        <v>927</v>
      </c>
      <c r="B743" s="472" t="s">
        <v>1635</v>
      </c>
      <c r="C743" s="472">
        <v>383</v>
      </c>
      <c r="D743" s="472" t="s">
        <v>1834</v>
      </c>
      <c r="E743" s="472">
        <v>383</v>
      </c>
      <c r="F743" s="472" t="s">
        <v>518</v>
      </c>
      <c r="G743" s="473">
        <v>4000</v>
      </c>
      <c r="H743" s="473"/>
      <c r="I743" s="473"/>
      <c r="J743" s="473"/>
      <c r="K743" s="473"/>
      <c r="L743" s="473"/>
      <c r="M743" s="473"/>
      <c r="N743" s="473"/>
      <c r="O743" s="473"/>
      <c r="P743" s="473"/>
      <c r="Q743" s="473">
        <v>4000</v>
      </c>
      <c r="R743" s="472"/>
    </row>
    <row r="744" spans="1:18" ht="14.45" customHeight="1" outlineLevel="1" collapsed="1" x14ac:dyDescent="0.25">
      <c r="A744" s="472"/>
      <c r="B744" s="472"/>
      <c r="C744" s="490" t="s">
        <v>2079</v>
      </c>
      <c r="D744" s="472"/>
      <c r="E744" s="472"/>
      <c r="F744" s="472"/>
      <c r="G744" s="473">
        <f t="shared" ref="G744:R744" si="89">SUBTOTAL(9,G738:G743)</f>
        <v>30300</v>
      </c>
      <c r="H744" s="473">
        <f t="shared" si="89"/>
        <v>0</v>
      </c>
      <c r="I744" s="473">
        <f t="shared" si="89"/>
        <v>0</v>
      </c>
      <c r="J744" s="473">
        <f t="shared" si="89"/>
        <v>0</v>
      </c>
      <c r="K744" s="473">
        <f t="shared" si="89"/>
        <v>0</v>
      </c>
      <c r="L744" s="473">
        <f t="shared" si="89"/>
        <v>0</v>
      </c>
      <c r="M744" s="473">
        <f t="shared" si="89"/>
        <v>0</v>
      </c>
      <c r="N744" s="473">
        <f t="shared" si="89"/>
        <v>0</v>
      </c>
      <c r="O744" s="473">
        <f t="shared" si="89"/>
        <v>0</v>
      </c>
      <c r="P744" s="473">
        <f t="shared" si="89"/>
        <v>0</v>
      </c>
      <c r="Q744" s="473">
        <f t="shared" si="89"/>
        <v>30300</v>
      </c>
      <c r="R744" s="472">
        <f t="shared" si="89"/>
        <v>0</v>
      </c>
    </row>
    <row r="745" spans="1:18" ht="14.45" hidden="1" customHeight="1" outlineLevel="2" x14ac:dyDescent="0.25">
      <c r="A745" s="472">
        <v>291</v>
      </c>
      <c r="B745" s="472" t="s">
        <v>1635</v>
      </c>
      <c r="C745" s="472">
        <v>384</v>
      </c>
      <c r="D745" s="472" t="s">
        <v>1819</v>
      </c>
      <c r="E745" s="472">
        <v>384</v>
      </c>
      <c r="F745" s="472" t="s">
        <v>519</v>
      </c>
      <c r="G745" s="473">
        <v>0</v>
      </c>
      <c r="H745" s="472"/>
      <c r="I745" s="473">
        <v>0</v>
      </c>
      <c r="J745" s="473">
        <v>0</v>
      </c>
      <c r="K745" s="473">
        <v>0</v>
      </c>
      <c r="L745" s="473">
        <v>0</v>
      </c>
      <c r="M745" s="473">
        <v>0</v>
      </c>
      <c r="N745" s="473">
        <v>0</v>
      </c>
      <c r="O745" s="473">
        <v>0</v>
      </c>
      <c r="P745" s="473">
        <v>0</v>
      </c>
      <c r="Q745" s="473">
        <v>0</v>
      </c>
      <c r="R745" s="472"/>
    </row>
    <row r="746" spans="1:18" ht="14.45" hidden="1" customHeight="1" outlineLevel="2" x14ac:dyDescent="0.25">
      <c r="A746" s="472">
        <v>670</v>
      </c>
      <c r="B746" s="472" t="s">
        <v>1635</v>
      </c>
      <c r="C746" s="472">
        <v>384</v>
      </c>
      <c r="D746" s="472" t="s">
        <v>1252</v>
      </c>
      <c r="E746" s="472">
        <v>384</v>
      </c>
      <c r="F746" s="472" t="s">
        <v>519</v>
      </c>
      <c r="G746" s="473">
        <v>0</v>
      </c>
      <c r="H746" s="473">
        <v>0</v>
      </c>
      <c r="I746" s="473">
        <v>0</v>
      </c>
      <c r="J746" s="473">
        <v>0</v>
      </c>
      <c r="K746" s="473">
        <v>0</v>
      </c>
      <c r="L746" s="473">
        <v>0</v>
      </c>
      <c r="M746" s="473">
        <v>0</v>
      </c>
      <c r="N746" s="473">
        <v>0</v>
      </c>
      <c r="O746" s="473">
        <v>0</v>
      </c>
      <c r="P746" s="473">
        <v>0</v>
      </c>
      <c r="Q746" s="473">
        <v>0</v>
      </c>
      <c r="R746" s="472"/>
    </row>
    <row r="747" spans="1:18" ht="14.45" customHeight="1" outlineLevel="1" collapsed="1" x14ac:dyDescent="0.25">
      <c r="A747" s="472"/>
      <c r="B747" s="472"/>
      <c r="C747" s="490" t="s">
        <v>2080</v>
      </c>
      <c r="D747" s="472"/>
      <c r="E747" s="472"/>
      <c r="F747" s="472"/>
      <c r="G747" s="473">
        <f t="shared" ref="G747:R747" si="90">SUBTOTAL(9,G745:G746)</f>
        <v>0</v>
      </c>
      <c r="H747" s="473">
        <f t="shared" si="90"/>
        <v>0</v>
      </c>
      <c r="I747" s="473">
        <f t="shared" si="90"/>
        <v>0</v>
      </c>
      <c r="J747" s="473">
        <f t="shared" si="90"/>
        <v>0</v>
      </c>
      <c r="K747" s="473">
        <f t="shared" si="90"/>
        <v>0</v>
      </c>
      <c r="L747" s="473">
        <f t="shared" si="90"/>
        <v>0</v>
      </c>
      <c r="M747" s="473">
        <f t="shared" si="90"/>
        <v>0</v>
      </c>
      <c r="N747" s="473">
        <f t="shared" si="90"/>
        <v>0</v>
      </c>
      <c r="O747" s="473">
        <f t="shared" si="90"/>
        <v>0</v>
      </c>
      <c r="P747" s="473">
        <f t="shared" si="90"/>
        <v>0</v>
      </c>
      <c r="Q747" s="473">
        <f t="shared" si="90"/>
        <v>0</v>
      </c>
      <c r="R747" s="472">
        <f t="shared" si="90"/>
        <v>0</v>
      </c>
    </row>
    <row r="748" spans="1:18" ht="14.45" hidden="1" customHeight="1" outlineLevel="2" x14ac:dyDescent="0.25">
      <c r="A748" s="472">
        <v>292</v>
      </c>
      <c r="B748" s="472" t="s">
        <v>1635</v>
      </c>
      <c r="C748" s="472">
        <v>385</v>
      </c>
      <c r="D748" s="472" t="s">
        <v>1819</v>
      </c>
      <c r="E748" s="472">
        <v>385</v>
      </c>
      <c r="F748" s="472" t="s">
        <v>520</v>
      </c>
      <c r="G748" s="473">
        <v>0</v>
      </c>
      <c r="H748" s="472"/>
      <c r="I748" s="473">
        <v>0</v>
      </c>
      <c r="J748" s="473">
        <v>0</v>
      </c>
      <c r="K748" s="473">
        <v>0</v>
      </c>
      <c r="L748" s="473">
        <v>0</v>
      </c>
      <c r="M748" s="473">
        <v>0</v>
      </c>
      <c r="N748" s="473">
        <v>0</v>
      </c>
      <c r="O748" s="473">
        <v>0</v>
      </c>
      <c r="P748" s="473">
        <v>0</v>
      </c>
      <c r="Q748" s="473">
        <v>0</v>
      </c>
      <c r="R748" s="472"/>
    </row>
    <row r="749" spans="1:18" ht="14.45" hidden="1" customHeight="1" outlineLevel="2" x14ac:dyDescent="0.25">
      <c r="A749" s="472">
        <v>744</v>
      </c>
      <c r="B749" s="472" t="s">
        <v>1635</v>
      </c>
      <c r="C749" s="472">
        <v>385</v>
      </c>
      <c r="D749" s="472" t="s">
        <v>1831</v>
      </c>
      <c r="E749" s="472">
        <v>385</v>
      </c>
      <c r="F749" s="472" t="s">
        <v>520</v>
      </c>
      <c r="G749" s="473">
        <v>0</v>
      </c>
      <c r="H749" s="473"/>
      <c r="I749" s="473">
        <v>0</v>
      </c>
      <c r="J749" s="473">
        <v>0</v>
      </c>
      <c r="K749" s="473">
        <v>0</v>
      </c>
      <c r="L749" s="473">
        <v>0</v>
      </c>
      <c r="M749" s="473">
        <v>0</v>
      </c>
      <c r="N749" s="473">
        <v>0</v>
      </c>
      <c r="O749" s="473">
        <v>0</v>
      </c>
      <c r="P749" s="473">
        <v>0</v>
      </c>
      <c r="Q749" s="473">
        <v>0</v>
      </c>
      <c r="R749" s="472"/>
    </row>
    <row r="750" spans="1:18" ht="14.45" hidden="1" customHeight="1" outlineLevel="2" x14ac:dyDescent="0.25">
      <c r="A750" s="472">
        <v>929</v>
      </c>
      <c r="B750" s="472" t="s">
        <v>1635</v>
      </c>
      <c r="C750" s="472">
        <v>385</v>
      </c>
      <c r="D750" s="472" t="s">
        <v>1834</v>
      </c>
      <c r="E750" s="472">
        <v>385</v>
      </c>
      <c r="F750" s="472" t="s">
        <v>520</v>
      </c>
      <c r="G750" s="473">
        <v>0</v>
      </c>
      <c r="H750" s="473"/>
      <c r="I750" s="473"/>
      <c r="J750" s="473"/>
      <c r="K750" s="473"/>
      <c r="L750" s="473"/>
      <c r="M750" s="473"/>
      <c r="N750" s="473"/>
      <c r="O750" s="473"/>
      <c r="P750" s="473"/>
      <c r="Q750" s="473">
        <v>0</v>
      </c>
      <c r="R750" s="472"/>
    </row>
    <row r="751" spans="1:18" ht="14.45" customHeight="1" outlineLevel="1" collapsed="1" x14ac:dyDescent="0.25">
      <c r="A751" s="472"/>
      <c r="B751" s="472"/>
      <c r="C751" s="490" t="s">
        <v>2081</v>
      </c>
      <c r="D751" s="472"/>
      <c r="E751" s="472"/>
      <c r="F751" s="472"/>
      <c r="G751" s="473">
        <f t="shared" ref="G751:R751" si="91">SUBTOTAL(9,G748:G750)</f>
        <v>0</v>
      </c>
      <c r="H751" s="473">
        <f t="shared" si="91"/>
        <v>0</v>
      </c>
      <c r="I751" s="473">
        <f t="shared" si="91"/>
        <v>0</v>
      </c>
      <c r="J751" s="473">
        <f t="shared" si="91"/>
        <v>0</v>
      </c>
      <c r="K751" s="473">
        <f t="shared" si="91"/>
        <v>0</v>
      </c>
      <c r="L751" s="473">
        <f t="shared" si="91"/>
        <v>0</v>
      </c>
      <c r="M751" s="473">
        <f t="shared" si="91"/>
        <v>0</v>
      </c>
      <c r="N751" s="473">
        <f t="shared" si="91"/>
        <v>0</v>
      </c>
      <c r="O751" s="473">
        <f t="shared" si="91"/>
        <v>0</v>
      </c>
      <c r="P751" s="473">
        <f t="shared" si="91"/>
        <v>0</v>
      </c>
      <c r="Q751" s="473">
        <f t="shared" si="91"/>
        <v>0</v>
      </c>
      <c r="R751" s="472">
        <f t="shared" si="91"/>
        <v>0</v>
      </c>
    </row>
    <row r="752" spans="1:18" ht="14.45" hidden="1" customHeight="1" outlineLevel="2" x14ac:dyDescent="0.25">
      <c r="A752" s="489">
        <v>1202</v>
      </c>
      <c r="B752" s="472" t="s">
        <v>1635</v>
      </c>
      <c r="C752" s="472">
        <v>395</v>
      </c>
      <c r="D752" s="489" t="s">
        <v>1793</v>
      </c>
      <c r="E752" s="472">
        <v>395</v>
      </c>
      <c r="F752" s="472" t="s">
        <v>526</v>
      </c>
      <c r="G752" s="473">
        <v>12000</v>
      </c>
      <c r="H752" s="473"/>
      <c r="I752" s="473"/>
      <c r="J752" s="473"/>
      <c r="K752" s="473"/>
      <c r="L752" s="473"/>
      <c r="M752" s="473"/>
      <c r="N752" s="473"/>
      <c r="O752" s="473"/>
      <c r="P752" s="473"/>
      <c r="Q752" s="473">
        <v>12000</v>
      </c>
      <c r="R752" s="472" t="s">
        <v>1925</v>
      </c>
    </row>
    <row r="753" spans="1:19" ht="14.45" customHeight="1" outlineLevel="1" collapsed="1" x14ac:dyDescent="0.25">
      <c r="A753" s="489"/>
      <c r="B753" s="472"/>
      <c r="C753" s="490" t="s">
        <v>2082</v>
      </c>
      <c r="D753" s="489"/>
      <c r="E753" s="472"/>
      <c r="F753" s="472"/>
      <c r="G753" s="473">
        <f t="shared" ref="G753:R753" si="92">SUBTOTAL(9,G752:G752)</f>
        <v>12000</v>
      </c>
      <c r="H753" s="473">
        <f t="shared" si="92"/>
        <v>0</v>
      </c>
      <c r="I753" s="473">
        <f t="shared" si="92"/>
        <v>0</v>
      </c>
      <c r="J753" s="473">
        <f t="shared" si="92"/>
        <v>0</v>
      </c>
      <c r="K753" s="473">
        <f t="shared" si="92"/>
        <v>0</v>
      </c>
      <c r="L753" s="473">
        <f t="shared" si="92"/>
        <v>0</v>
      </c>
      <c r="M753" s="473">
        <f t="shared" si="92"/>
        <v>0</v>
      </c>
      <c r="N753" s="473">
        <f t="shared" si="92"/>
        <v>0</v>
      </c>
      <c r="O753" s="473">
        <f t="shared" si="92"/>
        <v>0</v>
      </c>
      <c r="P753" s="473">
        <f t="shared" si="92"/>
        <v>0</v>
      </c>
      <c r="Q753" s="473">
        <f t="shared" si="92"/>
        <v>12000</v>
      </c>
      <c r="R753" s="472">
        <f t="shared" si="92"/>
        <v>0</v>
      </c>
    </row>
    <row r="754" spans="1:19" ht="14.45" hidden="1" customHeight="1" outlineLevel="2" x14ac:dyDescent="0.25">
      <c r="A754" s="472">
        <v>177</v>
      </c>
      <c r="B754" s="472" t="s">
        <v>1668</v>
      </c>
      <c r="C754" s="472">
        <v>441</v>
      </c>
      <c r="D754" s="472" t="s">
        <v>1816</v>
      </c>
      <c r="E754" s="472">
        <v>441</v>
      </c>
      <c r="F754" s="472" t="s">
        <v>556</v>
      </c>
      <c r="G754" s="473">
        <v>0</v>
      </c>
      <c r="H754" s="473"/>
      <c r="I754" s="473"/>
      <c r="J754" s="473"/>
      <c r="K754" s="473"/>
      <c r="L754" s="473"/>
      <c r="M754" s="473"/>
      <c r="N754" s="473"/>
      <c r="O754" s="473"/>
      <c r="P754" s="473"/>
      <c r="Q754" s="473">
        <v>0</v>
      </c>
      <c r="R754" s="472"/>
    </row>
    <row r="755" spans="1:19" ht="14.45" hidden="1" customHeight="1" outlineLevel="2" x14ac:dyDescent="0.25">
      <c r="A755" s="472">
        <v>968</v>
      </c>
      <c r="B755" s="472" t="s">
        <v>1668</v>
      </c>
      <c r="C755" s="472">
        <v>441</v>
      </c>
      <c r="D755" s="472" t="s">
        <v>1834</v>
      </c>
      <c r="E755" s="472">
        <v>441</v>
      </c>
      <c r="F755" s="513" t="s">
        <v>556</v>
      </c>
      <c r="G755" s="473">
        <v>0</v>
      </c>
      <c r="H755" s="473"/>
      <c r="I755" s="473"/>
      <c r="J755" s="473"/>
      <c r="K755" s="473"/>
      <c r="L755" s="473"/>
      <c r="M755" s="473"/>
      <c r="N755" s="473"/>
      <c r="O755" s="473"/>
      <c r="P755" s="473"/>
      <c r="Q755" s="473">
        <v>0</v>
      </c>
      <c r="R755" s="472"/>
    </row>
    <row r="756" spans="1:19" ht="14.45" hidden="1" customHeight="1" outlineLevel="2" x14ac:dyDescent="0.25">
      <c r="A756" s="472">
        <v>1081</v>
      </c>
      <c r="B756" s="472" t="s">
        <v>1668</v>
      </c>
      <c r="C756" s="472">
        <v>441</v>
      </c>
      <c r="D756" s="472" t="s">
        <v>1833</v>
      </c>
      <c r="E756" s="472">
        <v>441</v>
      </c>
      <c r="F756" s="472" t="s">
        <v>556</v>
      </c>
      <c r="G756" s="473">
        <v>0</v>
      </c>
      <c r="H756" s="473"/>
      <c r="I756" s="473"/>
      <c r="J756" s="473"/>
      <c r="K756" s="473"/>
      <c r="L756" s="473"/>
      <c r="M756" s="473"/>
      <c r="N756" s="473"/>
      <c r="O756" s="473"/>
      <c r="P756" s="473"/>
      <c r="Q756" s="473">
        <v>0</v>
      </c>
      <c r="R756" s="472"/>
    </row>
    <row r="757" spans="1:19" ht="14.45" hidden="1" customHeight="1" outlineLevel="2" x14ac:dyDescent="0.25">
      <c r="A757" s="472">
        <v>1283</v>
      </c>
      <c r="B757" s="472" t="s">
        <v>1668</v>
      </c>
      <c r="C757" s="472">
        <v>441</v>
      </c>
      <c r="D757" s="472" t="s">
        <v>1814</v>
      </c>
      <c r="E757" s="472">
        <v>441</v>
      </c>
      <c r="F757" s="494" t="s">
        <v>1940</v>
      </c>
      <c r="G757" s="473"/>
      <c r="H757" s="473"/>
      <c r="I757" s="473">
        <v>840000</v>
      </c>
      <c r="J757" s="473"/>
      <c r="K757" s="473"/>
      <c r="L757" s="473"/>
      <c r="M757" s="473"/>
      <c r="N757" s="473"/>
      <c r="O757" s="473"/>
      <c r="P757" s="473"/>
      <c r="Q757" s="473">
        <v>840000</v>
      </c>
      <c r="R757" s="472"/>
    </row>
    <row r="758" spans="1:19" ht="14.45" hidden="1" customHeight="1" outlineLevel="2" x14ac:dyDescent="0.25">
      <c r="A758" s="472">
        <v>1284</v>
      </c>
      <c r="B758" s="472" t="s">
        <v>1668</v>
      </c>
      <c r="C758" s="472">
        <v>441</v>
      </c>
      <c r="D758" s="472" t="s">
        <v>1814</v>
      </c>
      <c r="E758" s="472">
        <v>441</v>
      </c>
      <c r="F758" s="494" t="s">
        <v>1941</v>
      </c>
      <c r="G758" s="473"/>
      <c r="H758" s="473"/>
      <c r="I758" s="473">
        <v>150000</v>
      </c>
      <c r="J758" s="473"/>
      <c r="K758" s="473"/>
      <c r="L758" s="473"/>
      <c r="M758" s="473"/>
      <c r="N758" s="473"/>
      <c r="O758" s="473"/>
      <c r="P758" s="473"/>
      <c r="Q758" s="473">
        <v>150000</v>
      </c>
      <c r="R758" s="472"/>
    </row>
    <row r="759" spans="1:19" ht="14.45" customHeight="1" outlineLevel="1" collapsed="1" x14ac:dyDescent="0.25">
      <c r="A759" s="472"/>
      <c r="B759" s="472"/>
      <c r="C759" s="490" t="s">
        <v>2083</v>
      </c>
      <c r="D759" s="472"/>
      <c r="E759" s="472"/>
      <c r="F759" s="494"/>
      <c r="G759" s="473">
        <f t="shared" ref="G759:R759" si="93">SUBTOTAL(9,G754:G758)</f>
        <v>0</v>
      </c>
      <c r="H759" s="473">
        <f t="shared" si="93"/>
        <v>0</v>
      </c>
      <c r="I759" s="473">
        <f t="shared" si="93"/>
        <v>990000</v>
      </c>
      <c r="J759" s="473">
        <f t="shared" si="93"/>
        <v>0</v>
      </c>
      <c r="K759" s="473">
        <f t="shared" si="93"/>
        <v>0</v>
      </c>
      <c r="L759" s="473">
        <f t="shared" si="93"/>
        <v>0</v>
      </c>
      <c r="M759" s="473">
        <f t="shared" si="93"/>
        <v>0</v>
      </c>
      <c r="N759" s="473">
        <f t="shared" si="93"/>
        <v>0</v>
      </c>
      <c r="O759" s="473">
        <f t="shared" si="93"/>
        <v>0</v>
      </c>
      <c r="P759" s="473">
        <f t="shared" si="93"/>
        <v>0</v>
      </c>
      <c r="Q759" s="473">
        <f t="shared" si="93"/>
        <v>990000</v>
      </c>
      <c r="R759" s="472">
        <f t="shared" si="93"/>
        <v>0</v>
      </c>
    </row>
    <row r="760" spans="1:19" ht="14.45" hidden="1" customHeight="1" outlineLevel="2" x14ac:dyDescent="0.25">
      <c r="A760" s="472">
        <v>969</v>
      </c>
      <c r="B760" s="472" t="s">
        <v>1668</v>
      </c>
      <c r="C760" s="472">
        <v>442</v>
      </c>
      <c r="D760" s="472" t="s">
        <v>1834</v>
      </c>
      <c r="E760" s="472">
        <v>442</v>
      </c>
      <c r="F760" s="472" t="s">
        <v>557</v>
      </c>
      <c r="G760" s="473">
        <v>120000</v>
      </c>
      <c r="H760" s="473"/>
      <c r="I760" s="473"/>
      <c r="J760" s="473"/>
      <c r="K760" s="473"/>
      <c r="L760" s="473"/>
      <c r="M760" s="473"/>
      <c r="N760" s="473"/>
      <c r="O760" s="473"/>
      <c r="P760" s="473"/>
      <c r="Q760" s="473">
        <v>120000</v>
      </c>
      <c r="R760" s="472"/>
    </row>
    <row r="761" spans="1:19" ht="14.45" customHeight="1" outlineLevel="1" collapsed="1" x14ac:dyDescent="0.25">
      <c r="A761" s="472"/>
      <c r="B761" s="472"/>
      <c r="C761" s="490" t="s">
        <v>2084</v>
      </c>
      <c r="D761" s="472"/>
      <c r="E761" s="472"/>
      <c r="F761" s="472"/>
      <c r="G761" s="473">
        <f t="shared" ref="G761:R761" si="94">SUBTOTAL(9,G760:G760)</f>
        <v>120000</v>
      </c>
      <c r="H761" s="473">
        <f t="shared" si="94"/>
        <v>0</v>
      </c>
      <c r="I761" s="473">
        <f t="shared" si="94"/>
        <v>0</v>
      </c>
      <c r="J761" s="473">
        <f t="shared" si="94"/>
        <v>0</v>
      </c>
      <c r="K761" s="473">
        <f t="shared" si="94"/>
        <v>0</v>
      </c>
      <c r="L761" s="473">
        <f t="shared" si="94"/>
        <v>0</v>
      </c>
      <c r="M761" s="473">
        <f t="shared" si="94"/>
        <v>0</v>
      </c>
      <c r="N761" s="473">
        <f t="shared" si="94"/>
        <v>0</v>
      </c>
      <c r="O761" s="473">
        <f t="shared" si="94"/>
        <v>0</v>
      </c>
      <c r="P761" s="473">
        <f t="shared" si="94"/>
        <v>0</v>
      </c>
      <c r="Q761" s="473">
        <f t="shared" si="94"/>
        <v>120000</v>
      </c>
      <c r="R761" s="472">
        <f t="shared" si="94"/>
        <v>0</v>
      </c>
    </row>
    <row r="762" spans="1:19" ht="14.45" hidden="1" customHeight="1" outlineLevel="2" x14ac:dyDescent="0.25">
      <c r="A762" s="472">
        <v>1264</v>
      </c>
      <c r="B762" s="472" t="s">
        <v>1668</v>
      </c>
      <c r="C762" s="472">
        <v>443</v>
      </c>
      <c r="D762" s="472" t="s">
        <v>1834</v>
      </c>
      <c r="E762" s="472">
        <v>443</v>
      </c>
      <c r="F762" s="472" t="s">
        <v>1928</v>
      </c>
      <c r="G762" s="473"/>
      <c r="H762" s="473"/>
      <c r="I762" s="473"/>
      <c r="J762" s="473"/>
      <c r="K762" s="473"/>
      <c r="L762" s="473"/>
      <c r="M762" s="473"/>
      <c r="N762" s="473"/>
      <c r="O762" s="473"/>
      <c r="P762" s="473"/>
      <c r="Q762" s="473">
        <v>0</v>
      </c>
      <c r="R762" s="472"/>
    </row>
    <row r="763" spans="1:19" ht="14.45" customHeight="1" outlineLevel="1" collapsed="1" x14ac:dyDescent="0.25">
      <c r="A763" s="472"/>
      <c r="B763" s="472"/>
      <c r="C763" s="490" t="s">
        <v>2085</v>
      </c>
      <c r="D763" s="472"/>
      <c r="E763" s="472"/>
      <c r="F763" s="472"/>
      <c r="G763" s="473">
        <f t="shared" ref="G763:R763" si="95">SUBTOTAL(9,G762:G762)</f>
        <v>0</v>
      </c>
      <c r="H763" s="473">
        <f t="shared" si="95"/>
        <v>0</v>
      </c>
      <c r="I763" s="473">
        <f t="shared" si="95"/>
        <v>0</v>
      </c>
      <c r="J763" s="473">
        <f t="shared" si="95"/>
        <v>0</v>
      </c>
      <c r="K763" s="473">
        <f t="shared" si="95"/>
        <v>0</v>
      </c>
      <c r="L763" s="473">
        <f t="shared" si="95"/>
        <v>0</v>
      </c>
      <c r="M763" s="473">
        <f t="shared" si="95"/>
        <v>0</v>
      </c>
      <c r="N763" s="473">
        <f t="shared" si="95"/>
        <v>0</v>
      </c>
      <c r="O763" s="473">
        <f t="shared" si="95"/>
        <v>0</v>
      </c>
      <c r="P763" s="473">
        <f t="shared" si="95"/>
        <v>0</v>
      </c>
      <c r="Q763" s="473">
        <f t="shared" si="95"/>
        <v>0</v>
      </c>
      <c r="R763" s="472">
        <f t="shared" si="95"/>
        <v>0</v>
      </c>
    </row>
    <row r="764" spans="1:19" ht="14.45" hidden="1" customHeight="1" outlineLevel="2" x14ac:dyDescent="0.25">
      <c r="A764" s="472">
        <v>972</v>
      </c>
      <c r="B764" s="472" t="s">
        <v>1668</v>
      </c>
      <c r="C764" s="472">
        <v>445</v>
      </c>
      <c r="D764" s="472" t="s">
        <v>1834</v>
      </c>
      <c r="E764" s="472">
        <v>445</v>
      </c>
      <c r="F764" s="472" t="s">
        <v>560</v>
      </c>
      <c r="G764" s="473">
        <v>40000</v>
      </c>
      <c r="H764" s="473"/>
      <c r="I764" s="473"/>
      <c r="J764" s="473"/>
      <c r="K764" s="473"/>
      <c r="L764" s="473"/>
      <c r="M764" s="473"/>
      <c r="N764" s="473"/>
      <c r="O764" s="473"/>
      <c r="P764" s="473"/>
      <c r="Q764" s="473">
        <v>40000</v>
      </c>
      <c r="R764" s="472"/>
    </row>
    <row r="765" spans="1:19" ht="14.45" customHeight="1" outlineLevel="1" collapsed="1" x14ac:dyDescent="0.25">
      <c r="A765" s="472"/>
      <c r="B765" s="472"/>
      <c r="C765" s="490" t="s">
        <v>2086</v>
      </c>
      <c r="D765" s="472"/>
      <c r="E765" s="472"/>
      <c r="F765" s="472"/>
      <c r="G765" s="473">
        <f t="shared" ref="G765:R765" si="96">SUBTOTAL(9,G764:G764)</f>
        <v>40000</v>
      </c>
      <c r="H765" s="473">
        <f t="shared" si="96"/>
        <v>0</v>
      </c>
      <c r="I765" s="473">
        <f t="shared" si="96"/>
        <v>0</v>
      </c>
      <c r="J765" s="473">
        <f t="shared" si="96"/>
        <v>0</v>
      </c>
      <c r="K765" s="473">
        <f t="shared" si="96"/>
        <v>0</v>
      </c>
      <c r="L765" s="473">
        <f t="shared" si="96"/>
        <v>0</v>
      </c>
      <c r="M765" s="473">
        <f t="shared" si="96"/>
        <v>0</v>
      </c>
      <c r="N765" s="473">
        <f t="shared" si="96"/>
        <v>0</v>
      </c>
      <c r="O765" s="473">
        <f t="shared" si="96"/>
        <v>0</v>
      </c>
      <c r="P765" s="473">
        <f t="shared" si="96"/>
        <v>0</v>
      </c>
      <c r="Q765" s="473">
        <f t="shared" si="96"/>
        <v>40000</v>
      </c>
      <c r="R765" s="472">
        <f t="shared" si="96"/>
        <v>0</v>
      </c>
      <c r="S765" s="534"/>
    </row>
    <row r="766" spans="1:19" ht="14.45" customHeight="1" outlineLevel="2" x14ac:dyDescent="0.25">
      <c r="A766" s="472">
        <v>1273</v>
      </c>
      <c r="B766" s="472" t="s">
        <v>1668</v>
      </c>
      <c r="C766" s="472">
        <v>447</v>
      </c>
      <c r="D766" s="472" t="s">
        <v>1834</v>
      </c>
      <c r="E766" s="472">
        <v>447</v>
      </c>
      <c r="F766" s="472" t="s">
        <v>562</v>
      </c>
      <c r="G766" s="473">
        <v>2640000</v>
      </c>
      <c r="H766" s="473"/>
      <c r="I766" s="473"/>
      <c r="J766" s="473"/>
      <c r="K766" s="473"/>
      <c r="L766" s="473"/>
      <c r="M766" s="473"/>
      <c r="N766" s="473"/>
      <c r="O766" s="473"/>
      <c r="P766" s="473"/>
      <c r="Q766" s="473">
        <v>2640000</v>
      </c>
      <c r="R766" s="472" t="s">
        <v>1888</v>
      </c>
    </row>
    <row r="767" spans="1:19" ht="14.45" customHeight="1" outlineLevel="2" x14ac:dyDescent="0.25">
      <c r="A767" s="472">
        <v>1274</v>
      </c>
      <c r="B767" s="472" t="s">
        <v>1668</v>
      </c>
      <c r="C767" s="472">
        <v>447</v>
      </c>
      <c r="D767" s="472" t="s">
        <v>1834</v>
      </c>
      <c r="E767" s="472">
        <v>447</v>
      </c>
      <c r="F767" s="472" t="s">
        <v>562</v>
      </c>
      <c r="G767" s="473">
        <v>500000</v>
      </c>
      <c r="H767" s="473"/>
      <c r="I767" s="473"/>
      <c r="J767" s="473"/>
      <c r="K767" s="473"/>
      <c r="L767" s="473"/>
      <c r="M767" s="473"/>
      <c r="N767" s="473"/>
      <c r="O767" s="473"/>
      <c r="P767" s="473"/>
      <c r="Q767" s="473">
        <v>500000</v>
      </c>
      <c r="R767" s="472" t="s">
        <v>1989</v>
      </c>
    </row>
    <row r="768" spans="1:19" ht="14.45" customHeight="1" outlineLevel="1" x14ac:dyDescent="0.25">
      <c r="A768" s="472"/>
      <c r="B768" s="472"/>
      <c r="C768" s="490" t="s">
        <v>2087</v>
      </c>
      <c r="D768" s="472"/>
      <c r="E768" s="472"/>
      <c r="F768" s="472"/>
      <c r="G768" s="473">
        <f t="shared" ref="G768:R768" si="97">SUBTOTAL(9,G766:G767)</f>
        <v>3140000</v>
      </c>
      <c r="H768" s="473">
        <f t="shared" si="97"/>
        <v>0</v>
      </c>
      <c r="I768" s="473">
        <f t="shared" si="97"/>
        <v>0</v>
      </c>
      <c r="J768" s="473">
        <f t="shared" si="97"/>
        <v>0</v>
      </c>
      <c r="K768" s="473">
        <f t="shared" si="97"/>
        <v>0</v>
      </c>
      <c r="L768" s="473">
        <f t="shared" si="97"/>
        <v>0</v>
      </c>
      <c r="M768" s="473">
        <f t="shared" si="97"/>
        <v>0</v>
      </c>
      <c r="N768" s="473">
        <f t="shared" si="97"/>
        <v>0</v>
      </c>
      <c r="O768" s="473">
        <f t="shared" si="97"/>
        <v>0</v>
      </c>
      <c r="P768" s="473">
        <f t="shared" si="97"/>
        <v>0</v>
      </c>
      <c r="Q768" s="473">
        <f t="shared" si="97"/>
        <v>3140000</v>
      </c>
      <c r="R768" s="472">
        <f t="shared" si="97"/>
        <v>0</v>
      </c>
    </row>
    <row r="769" spans="1:18" ht="14.45" hidden="1" customHeight="1" outlineLevel="2" x14ac:dyDescent="0.25">
      <c r="A769" s="472">
        <v>975</v>
      </c>
      <c r="B769" s="472" t="s">
        <v>1668</v>
      </c>
      <c r="C769" s="472">
        <v>448</v>
      </c>
      <c r="D769" s="472" t="s">
        <v>1834</v>
      </c>
      <c r="E769" s="472">
        <v>448</v>
      </c>
      <c r="F769" s="472" t="s">
        <v>563</v>
      </c>
      <c r="G769" s="473">
        <v>150000</v>
      </c>
      <c r="H769" s="473"/>
      <c r="I769" s="473"/>
      <c r="J769" s="473"/>
      <c r="K769" s="473"/>
      <c r="L769" s="473"/>
      <c r="M769" s="473"/>
      <c r="N769" s="473"/>
      <c r="O769" s="473"/>
      <c r="P769" s="473"/>
      <c r="Q769" s="473">
        <v>150000</v>
      </c>
      <c r="R769" s="472"/>
    </row>
    <row r="770" spans="1:18" ht="14.45" customHeight="1" outlineLevel="1" collapsed="1" x14ac:dyDescent="0.25">
      <c r="A770" s="472"/>
      <c r="B770" s="472"/>
      <c r="C770" s="490" t="s">
        <v>2088</v>
      </c>
      <c r="D770" s="472"/>
      <c r="E770" s="472"/>
      <c r="F770" s="472"/>
      <c r="G770" s="473">
        <f t="shared" ref="G770:R770" si="98">SUBTOTAL(9,G769:G769)</f>
        <v>150000</v>
      </c>
      <c r="H770" s="473">
        <f t="shared" si="98"/>
        <v>0</v>
      </c>
      <c r="I770" s="473">
        <f t="shared" si="98"/>
        <v>0</v>
      </c>
      <c r="J770" s="473">
        <f t="shared" si="98"/>
        <v>0</v>
      </c>
      <c r="K770" s="473">
        <f t="shared" si="98"/>
        <v>0</v>
      </c>
      <c r="L770" s="473">
        <f t="shared" si="98"/>
        <v>0</v>
      </c>
      <c r="M770" s="473">
        <f t="shared" si="98"/>
        <v>0</v>
      </c>
      <c r="N770" s="473">
        <f t="shared" si="98"/>
        <v>0</v>
      </c>
      <c r="O770" s="473">
        <f t="shared" si="98"/>
        <v>0</v>
      </c>
      <c r="P770" s="473">
        <f t="shared" si="98"/>
        <v>0</v>
      </c>
      <c r="Q770" s="473">
        <f t="shared" si="98"/>
        <v>150000</v>
      </c>
      <c r="R770" s="472">
        <f t="shared" si="98"/>
        <v>0</v>
      </c>
    </row>
    <row r="771" spans="1:18" ht="14.45" hidden="1" customHeight="1" outlineLevel="2" x14ac:dyDescent="0.25">
      <c r="A771" s="472">
        <v>180</v>
      </c>
      <c r="B771" s="472" t="s">
        <v>1636</v>
      </c>
      <c r="C771" s="472">
        <v>511</v>
      </c>
      <c r="D771" s="472" t="s">
        <v>1816</v>
      </c>
      <c r="E771" s="472">
        <v>511</v>
      </c>
      <c r="F771" s="472" t="s">
        <v>588</v>
      </c>
      <c r="G771" s="473">
        <v>0</v>
      </c>
      <c r="H771" s="473"/>
      <c r="I771" s="473"/>
      <c r="J771" s="473"/>
      <c r="K771" s="473"/>
      <c r="L771" s="473"/>
      <c r="M771" s="473"/>
      <c r="N771" s="473"/>
      <c r="O771" s="473"/>
      <c r="P771" s="473"/>
      <c r="Q771" s="473">
        <v>0</v>
      </c>
      <c r="R771" s="472"/>
    </row>
    <row r="772" spans="1:18" ht="14.45" hidden="1" customHeight="1" outlineLevel="2" x14ac:dyDescent="0.25">
      <c r="A772" s="472">
        <v>216</v>
      </c>
      <c r="B772" s="472" t="s">
        <v>1636</v>
      </c>
      <c r="C772" s="472">
        <v>511</v>
      </c>
      <c r="D772" s="472" t="s">
        <v>1817</v>
      </c>
      <c r="E772" s="472">
        <v>511</v>
      </c>
      <c r="F772" s="472" t="s">
        <v>588</v>
      </c>
      <c r="G772" s="493">
        <v>10000</v>
      </c>
      <c r="H772" s="472"/>
      <c r="I772" s="473">
        <v>0</v>
      </c>
      <c r="J772" s="473">
        <v>0</v>
      </c>
      <c r="K772" s="473">
        <v>0</v>
      </c>
      <c r="L772" s="473">
        <v>0</v>
      </c>
      <c r="M772" s="473">
        <v>0</v>
      </c>
      <c r="N772" s="473">
        <v>0</v>
      </c>
      <c r="O772" s="473">
        <v>0</v>
      </c>
      <c r="P772" s="473">
        <v>0</v>
      </c>
      <c r="Q772" s="473">
        <v>10000</v>
      </c>
      <c r="R772" s="472"/>
    </row>
    <row r="773" spans="1:18" ht="14.45" hidden="1" customHeight="1" outlineLevel="2" x14ac:dyDescent="0.25">
      <c r="A773" s="472">
        <v>295</v>
      </c>
      <c r="B773" s="472" t="s">
        <v>1636</v>
      </c>
      <c r="C773" s="472">
        <v>511</v>
      </c>
      <c r="D773" s="472" t="s">
        <v>1819</v>
      </c>
      <c r="E773" s="472">
        <v>511</v>
      </c>
      <c r="F773" s="472" t="s">
        <v>588</v>
      </c>
      <c r="G773" s="473">
        <v>10000</v>
      </c>
      <c r="H773" s="472"/>
      <c r="I773" s="473">
        <v>0</v>
      </c>
      <c r="J773" s="473">
        <v>0</v>
      </c>
      <c r="K773" s="473">
        <v>0</v>
      </c>
      <c r="L773" s="473">
        <v>0</v>
      </c>
      <c r="M773" s="473">
        <v>0</v>
      </c>
      <c r="N773" s="473">
        <v>0</v>
      </c>
      <c r="O773" s="473">
        <v>0</v>
      </c>
      <c r="P773" s="473">
        <v>0</v>
      </c>
      <c r="Q773" s="473">
        <v>10000</v>
      </c>
      <c r="R773" s="472"/>
    </row>
    <row r="774" spans="1:18" s="524" customFormat="1" ht="14.45" hidden="1" customHeight="1" outlineLevel="2" x14ac:dyDescent="0.25">
      <c r="A774" s="472">
        <v>331</v>
      </c>
      <c r="B774" s="472" t="s">
        <v>1636</v>
      </c>
      <c r="C774" s="472">
        <v>511</v>
      </c>
      <c r="D774" s="472" t="s">
        <v>1820</v>
      </c>
      <c r="E774" s="472">
        <v>511</v>
      </c>
      <c r="F774" s="472" t="s">
        <v>588</v>
      </c>
      <c r="G774" s="473">
        <v>0</v>
      </c>
      <c r="H774" s="472"/>
      <c r="I774" s="473">
        <v>0</v>
      </c>
      <c r="J774" s="473">
        <v>0</v>
      </c>
      <c r="K774" s="473">
        <v>0</v>
      </c>
      <c r="L774" s="473">
        <v>0</v>
      </c>
      <c r="M774" s="473">
        <v>0</v>
      </c>
      <c r="N774" s="473">
        <v>0</v>
      </c>
      <c r="O774" s="473">
        <v>0</v>
      </c>
      <c r="P774" s="473">
        <v>0</v>
      </c>
      <c r="Q774" s="473">
        <v>0</v>
      </c>
      <c r="R774" s="472"/>
    </row>
    <row r="775" spans="1:18" s="524" customFormat="1" ht="14.45" hidden="1" customHeight="1" outlineLevel="2" x14ac:dyDescent="0.25">
      <c r="A775" s="472">
        <v>375</v>
      </c>
      <c r="B775" s="472" t="s">
        <v>1636</v>
      </c>
      <c r="C775" s="472">
        <v>511</v>
      </c>
      <c r="D775" s="472" t="s">
        <v>1821</v>
      </c>
      <c r="E775" s="472">
        <v>511</v>
      </c>
      <c r="F775" s="472" t="s">
        <v>588</v>
      </c>
      <c r="G775" s="473">
        <v>25000</v>
      </c>
      <c r="H775" s="473">
        <v>0</v>
      </c>
      <c r="I775" s="473">
        <v>0</v>
      </c>
      <c r="J775" s="473">
        <v>0</v>
      </c>
      <c r="K775" s="473">
        <v>0</v>
      </c>
      <c r="L775" s="473">
        <v>0</v>
      </c>
      <c r="M775" s="473">
        <v>0</v>
      </c>
      <c r="N775" s="473">
        <v>0</v>
      </c>
      <c r="O775" s="473">
        <v>0</v>
      </c>
      <c r="P775" s="473">
        <v>0</v>
      </c>
      <c r="Q775" s="473">
        <v>25000</v>
      </c>
      <c r="R775" s="472"/>
    </row>
    <row r="776" spans="1:18" s="524" customFormat="1" ht="14.45" hidden="1" customHeight="1" outlineLevel="2" x14ac:dyDescent="0.25">
      <c r="A776" s="472">
        <v>464</v>
      </c>
      <c r="B776" s="472" t="s">
        <v>1636</v>
      </c>
      <c r="C776" s="472">
        <v>511</v>
      </c>
      <c r="D776" s="472" t="s">
        <v>1824</v>
      </c>
      <c r="E776" s="472">
        <v>511</v>
      </c>
      <c r="F776" s="472" t="s">
        <v>588</v>
      </c>
      <c r="G776" s="473">
        <v>6000</v>
      </c>
      <c r="H776" s="472"/>
      <c r="I776" s="473">
        <v>0</v>
      </c>
      <c r="J776" s="473">
        <v>0</v>
      </c>
      <c r="K776" s="473">
        <v>0</v>
      </c>
      <c r="L776" s="473">
        <v>0</v>
      </c>
      <c r="M776" s="473">
        <v>0</v>
      </c>
      <c r="N776" s="473">
        <v>0</v>
      </c>
      <c r="O776" s="473">
        <v>0</v>
      </c>
      <c r="P776" s="473">
        <v>0</v>
      </c>
      <c r="Q776" s="473">
        <v>6000</v>
      </c>
      <c r="R776" s="472"/>
    </row>
    <row r="777" spans="1:18" s="524" customFormat="1" ht="14.45" hidden="1" customHeight="1" outlineLevel="2" x14ac:dyDescent="0.25">
      <c r="A777" s="472">
        <v>495</v>
      </c>
      <c r="B777" s="472" t="s">
        <v>1636</v>
      </c>
      <c r="C777" s="472">
        <v>511</v>
      </c>
      <c r="D777" s="472" t="s">
        <v>1825</v>
      </c>
      <c r="E777" s="472">
        <v>511</v>
      </c>
      <c r="F777" s="472" t="s">
        <v>588</v>
      </c>
      <c r="G777" s="473">
        <v>26500</v>
      </c>
      <c r="H777" s="472"/>
      <c r="I777" s="473">
        <v>0</v>
      </c>
      <c r="J777" s="473">
        <v>0</v>
      </c>
      <c r="K777" s="473">
        <v>0</v>
      </c>
      <c r="L777" s="473">
        <v>0</v>
      </c>
      <c r="M777" s="473">
        <v>0</v>
      </c>
      <c r="N777" s="473">
        <v>0</v>
      </c>
      <c r="O777" s="473">
        <v>0</v>
      </c>
      <c r="P777" s="473">
        <v>0</v>
      </c>
      <c r="Q777" s="473">
        <v>26500</v>
      </c>
      <c r="R777" s="472"/>
    </row>
    <row r="778" spans="1:18" s="524" customFormat="1" ht="14.45" hidden="1" customHeight="1" outlineLevel="2" x14ac:dyDescent="0.25">
      <c r="A778" s="472">
        <v>527</v>
      </c>
      <c r="B778" s="472" t="s">
        <v>1636</v>
      </c>
      <c r="C778" s="472">
        <v>511</v>
      </c>
      <c r="D778" s="472" t="s">
        <v>1826</v>
      </c>
      <c r="E778" s="472">
        <v>511</v>
      </c>
      <c r="F778" s="472" t="s">
        <v>588</v>
      </c>
      <c r="G778" s="473">
        <v>12000</v>
      </c>
      <c r="H778" s="472"/>
      <c r="I778" s="473">
        <v>0</v>
      </c>
      <c r="J778" s="473">
        <v>0</v>
      </c>
      <c r="K778" s="473">
        <v>0</v>
      </c>
      <c r="L778" s="473">
        <v>0</v>
      </c>
      <c r="M778" s="473">
        <v>0</v>
      </c>
      <c r="N778" s="473">
        <v>0</v>
      </c>
      <c r="O778" s="473">
        <v>0</v>
      </c>
      <c r="P778" s="473">
        <v>0</v>
      </c>
      <c r="Q778" s="473">
        <v>12000</v>
      </c>
      <c r="R778" s="472"/>
    </row>
    <row r="779" spans="1:18" s="524" customFormat="1" ht="14.45" hidden="1" customHeight="1" outlineLevel="2" x14ac:dyDescent="0.25">
      <c r="A779" s="472">
        <v>556</v>
      </c>
      <c r="B779" s="472" t="s">
        <v>1636</v>
      </c>
      <c r="C779" s="472">
        <v>511</v>
      </c>
      <c r="D779" s="472" t="s">
        <v>1827</v>
      </c>
      <c r="E779" s="472">
        <v>511</v>
      </c>
      <c r="F779" s="472" t="s">
        <v>588</v>
      </c>
      <c r="G779" s="473">
        <v>10000</v>
      </c>
      <c r="H779" s="473">
        <v>0</v>
      </c>
      <c r="I779" s="473">
        <v>0</v>
      </c>
      <c r="J779" s="473">
        <v>0</v>
      </c>
      <c r="K779" s="473">
        <v>0</v>
      </c>
      <c r="L779" s="473">
        <v>0</v>
      </c>
      <c r="M779" s="473">
        <v>0</v>
      </c>
      <c r="N779" s="473">
        <v>0</v>
      </c>
      <c r="O779" s="473">
        <v>0</v>
      </c>
      <c r="P779" s="473">
        <v>0</v>
      </c>
      <c r="Q779" s="473">
        <v>10000</v>
      </c>
      <c r="R779" s="472"/>
    </row>
    <row r="780" spans="1:18" s="524" customFormat="1" ht="14.45" hidden="1" customHeight="1" outlineLevel="2" x14ac:dyDescent="0.25">
      <c r="A780" s="472">
        <v>602</v>
      </c>
      <c r="B780" s="472" t="s">
        <v>1636</v>
      </c>
      <c r="C780" s="472">
        <v>511</v>
      </c>
      <c r="D780" s="472" t="s">
        <v>1828</v>
      </c>
      <c r="E780" s="472">
        <v>511</v>
      </c>
      <c r="F780" s="472" t="s">
        <v>588</v>
      </c>
      <c r="G780" s="473">
        <v>0</v>
      </c>
      <c r="H780" s="472"/>
      <c r="I780" s="473">
        <v>0</v>
      </c>
      <c r="J780" s="473">
        <v>0</v>
      </c>
      <c r="K780" s="473">
        <v>0</v>
      </c>
      <c r="L780" s="473">
        <v>0</v>
      </c>
      <c r="M780" s="473">
        <v>0</v>
      </c>
      <c r="N780" s="473">
        <v>0</v>
      </c>
      <c r="O780" s="473">
        <v>0</v>
      </c>
      <c r="P780" s="473">
        <v>0</v>
      </c>
      <c r="Q780" s="473">
        <v>0</v>
      </c>
      <c r="R780" s="472"/>
    </row>
    <row r="781" spans="1:18" s="524" customFormat="1" ht="14.45" hidden="1" customHeight="1" outlineLevel="2" x14ac:dyDescent="0.25">
      <c r="A781" s="472">
        <v>637</v>
      </c>
      <c r="B781" s="472" t="s">
        <v>1636</v>
      </c>
      <c r="C781" s="472">
        <v>511</v>
      </c>
      <c r="D781" s="472" t="s">
        <v>1829</v>
      </c>
      <c r="E781" s="472">
        <v>511</v>
      </c>
      <c r="F781" s="472" t="s">
        <v>588</v>
      </c>
      <c r="G781" s="473">
        <v>0</v>
      </c>
      <c r="H781" s="472"/>
      <c r="I781" s="473">
        <v>0</v>
      </c>
      <c r="J781" s="473">
        <v>0</v>
      </c>
      <c r="K781" s="473">
        <v>0</v>
      </c>
      <c r="L781" s="473">
        <v>0</v>
      </c>
      <c r="M781" s="473">
        <v>0</v>
      </c>
      <c r="N781" s="473">
        <v>0</v>
      </c>
      <c r="O781" s="473">
        <v>0</v>
      </c>
      <c r="P781" s="473">
        <v>0</v>
      </c>
      <c r="Q781" s="473">
        <v>0</v>
      </c>
      <c r="R781" s="472"/>
    </row>
    <row r="782" spans="1:18" s="524" customFormat="1" ht="14.45" hidden="1" customHeight="1" outlineLevel="2" x14ac:dyDescent="0.25">
      <c r="A782" s="472">
        <v>673</v>
      </c>
      <c r="B782" s="472" t="s">
        <v>1636</v>
      </c>
      <c r="C782" s="472">
        <v>511</v>
      </c>
      <c r="D782" s="472" t="s">
        <v>1252</v>
      </c>
      <c r="E782" s="472">
        <v>511</v>
      </c>
      <c r="F782" s="472" t="s">
        <v>588</v>
      </c>
      <c r="G782" s="473">
        <v>6000</v>
      </c>
      <c r="H782" s="473">
        <v>0</v>
      </c>
      <c r="I782" s="473">
        <v>0</v>
      </c>
      <c r="J782" s="473">
        <v>0</v>
      </c>
      <c r="K782" s="473">
        <v>0</v>
      </c>
      <c r="L782" s="473">
        <v>0</v>
      </c>
      <c r="M782" s="473">
        <v>0</v>
      </c>
      <c r="N782" s="473">
        <v>0</v>
      </c>
      <c r="O782" s="473">
        <v>0</v>
      </c>
      <c r="P782" s="473">
        <v>0</v>
      </c>
      <c r="Q782" s="473">
        <v>6000</v>
      </c>
      <c r="R782" s="472"/>
    </row>
    <row r="783" spans="1:18" s="524" customFormat="1" ht="14.45" hidden="1" customHeight="1" outlineLevel="2" x14ac:dyDescent="0.25">
      <c r="A783" s="472">
        <v>704</v>
      </c>
      <c r="B783" s="472" t="s">
        <v>1636</v>
      </c>
      <c r="C783" s="472">
        <v>511</v>
      </c>
      <c r="D783" s="472" t="s">
        <v>1830</v>
      </c>
      <c r="E783" s="472">
        <v>511</v>
      </c>
      <c r="F783" s="472" t="s">
        <v>588</v>
      </c>
      <c r="G783" s="473">
        <v>5000</v>
      </c>
      <c r="H783" s="473"/>
      <c r="I783" s="473">
        <v>0</v>
      </c>
      <c r="J783" s="473">
        <v>0</v>
      </c>
      <c r="K783" s="473">
        <v>0</v>
      </c>
      <c r="L783" s="473">
        <v>0</v>
      </c>
      <c r="M783" s="473">
        <v>0</v>
      </c>
      <c r="N783" s="473">
        <v>0</v>
      </c>
      <c r="O783" s="473">
        <v>0</v>
      </c>
      <c r="P783" s="473">
        <v>0</v>
      </c>
      <c r="Q783" s="473">
        <v>5000</v>
      </c>
      <c r="R783" s="472"/>
    </row>
    <row r="784" spans="1:18" s="524" customFormat="1" ht="14.45" hidden="1" customHeight="1" outlineLevel="2" x14ac:dyDescent="0.25">
      <c r="A784" s="472">
        <v>747</v>
      </c>
      <c r="B784" s="472" t="s">
        <v>1636</v>
      </c>
      <c r="C784" s="472">
        <v>511</v>
      </c>
      <c r="D784" s="472" t="s">
        <v>1831</v>
      </c>
      <c r="E784" s="472">
        <v>511</v>
      </c>
      <c r="F784" s="472" t="s">
        <v>588</v>
      </c>
      <c r="G784" s="473">
        <v>11204</v>
      </c>
      <c r="H784" s="473"/>
      <c r="I784" s="473">
        <v>0</v>
      </c>
      <c r="J784" s="473">
        <v>0</v>
      </c>
      <c r="K784" s="473">
        <v>0</v>
      </c>
      <c r="L784" s="473">
        <v>0</v>
      </c>
      <c r="M784" s="473">
        <v>0</v>
      </c>
      <c r="N784" s="473">
        <v>0</v>
      </c>
      <c r="O784" s="473">
        <v>0</v>
      </c>
      <c r="P784" s="473">
        <v>0</v>
      </c>
      <c r="Q784" s="473">
        <v>11204</v>
      </c>
      <c r="R784" s="472"/>
    </row>
    <row r="785" spans="1:18" s="524" customFormat="1" ht="14.45" hidden="1" customHeight="1" outlineLevel="2" x14ac:dyDescent="0.25">
      <c r="A785" s="472">
        <v>1001</v>
      </c>
      <c r="B785" s="472" t="s">
        <v>1636</v>
      </c>
      <c r="C785" s="472">
        <v>511</v>
      </c>
      <c r="D785" s="472" t="s">
        <v>1834</v>
      </c>
      <c r="E785" s="472">
        <v>511</v>
      </c>
      <c r="F785" s="472" t="s">
        <v>588</v>
      </c>
      <c r="G785" s="473">
        <v>20000</v>
      </c>
      <c r="H785" s="473"/>
      <c r="I785" s="473"/>
      <c r="J785" s="473"/>
      <c r="K785" s="473"/>
      <c r="L785" s="473"/>
      <c r="M785" s="473"/>
      <c r="N785" s="473"/>
      <c r="O785" s="473"/>
      <c r="P785" s="473"/>
      <c r="Q785" s="473">
        <v>20000</v>
      </c>
      <c r="R785" s="472"/>
    </row>
    <row r="786" spans="1:18" s="524" customFormat="1" ht="14.45" hidden="1" customHeight="1" outlineLevel="2" x14ac:dyDescent="0.25">
      <c r="A786" s="489">
        <v>1203</v>
      </c>
      <c r="B786" s="472" t="s">
        <v>1636</v>
      </c>
      <c r="C786" s="472">
        <v>511</v>
      </c>
      <c r="D786" s="489" t="s">
        <v>1793</v>
      </c>
      <c r="E786" s="472">
        <v>511</v>
      </c>
      <c r="F786" s="472" t="s">
        <v>588</v>
      </c>
      <c r="G786" s="473">
        <v>10000</v>
      </c>
      <c r="H786" s="473"/>
      <c r="I786" s="473"/>
      <c r="J786" s="473"/>
      <c r="K786" s="473"/>
      <c r="L786" s="473"/>
      <c r="M786" s="473"/>
      <c r="N786" s="473"/>
      <c r="O786" s="473"/>
      <c r="P786" s="473"/>
      <c r="Q786" s="473">
        <v>10000</v>
      </c>
      <c r="R786" s="472" t="s">
        <v>1925</v>
      </c>
    </row>
    <row r="787" spans="1:18" s="524" customFormat="1" ht="14.45" hidden="1" customHeight="1" outlineLevel="2" x14ac:dyDescent="0.25">
      <c r="A787" s="489">
        <v>1229</v>
      </c>
      <c r="B787" s="472" t="s">
        <v>1636</v>
      </c>
      <c r="C787" s="472">
        <v>511</v>
      </c>
      <c r="D787" s="472" t="s">
        <v>1912</v>
      </c>
      <c r="E787" s="472">
        <v>511</v>
      </c>
      <c r="F787" s="472" t="s">
        <v>588</v>
      </c>
      <c r="G787" s="473">
        <v>15000</v>
      </c>
      <c r="H787" s="473"/>
      <c r="I787" s="473"/>
      <c r="J787" s="473"/>
      <c r="K787" s="473"/>
      <c r="L787" s="473"/>
      <c r="M787" s="473"/>
      <c r="N787" s="473"/>
      <c r="O787" s="473"/>
      <c r="P787" s="473"/>
      <c r="Q787" s="473">
        <v>15000</v>
      </c>
      <c r="R787" s="472"/>
    </row>
    <row r="788" spans="1:18" s="524" customFormat="1" ht="14.45" hidden="1" customHeight="1" outlineLevel="2" x14ac:dyDescent="0.25">
      <c r="A788" s="489">
        <v>1236</v>
      </c>
      <c r="B788" s="472" t="s">
        <v>1636</v>
      </c>
      <c r="C788" s="472">
        <v>511</v>
      </c>
      <c r="D788" s="472" t="s">
        <v>1794</v>
      </c>
      <c r="E788" s="472">
        <v>511</v>
      </c>
      <c r="F788" s="472" t="s">
        <v>588</v>
      </c>
      <c r="G788" s="473">
        <v>0</v>
      </c>
      <c r="H788" s="473"/>
      <c r="I788" s="473"/>
      <c r="J788" s="473"/>
      <c r="K788" s="473"/>
      <c r="L788" s="473"/>
      <c r="M788" s="473"/>
      <c r="N788" s="473"/>
      <c r="O788" s="473"/>
      <c r="P788" s="473"/>
      <c r="Q788" s="473">
        <v>0</v>
      </c>
      <c r="R788" s="472"/>
    </row>
    <row r="789" spans="1:18" s="524" customFormat="1" ht="14.45" hidden="1" customHeight="1" outlineLevel="2" x14ac:dyDescent="0.25">
      <c r="A789" s="489">
        <v>1259</v>
      </c>
      <c r="B789" s="472" t="s">
        <v>1636</v>
      </c>
      <c r="C789" s="472">
        <v>511</v>
      </c>
      <c r="D789" s="472" t="s">
        <v>1804</v>
      </c>
      <c r="E789" s="472">
        <v>511</v>
      </c>
      <c r="F789" s="472" t="s">
        <v>588</v>
      </c>
      <c r="G789" s="473">
        <v>0</v>
      </c>
      <c r="H789" s="473"/>
      <c r="I789" s="473"/>
      <c r="J789" s="473"/>
      <c r="K789" s="473"/>
      <c r="L789" s="473"/>
      <c r="M789" s="473"/>
      <c r="N789" s="473"/>
      <c r="O789" s="473"/>
      <c r="P789" s="473"/>
      <c r="Q789" s="473">
        <v>0</v>
      </c>
      <c r="R789" s="472"/>
    </row>
    <row r="790" spans="1:18" s="524" customFormat="1" ht="14.45" customHeight="1" outlineLevel="1" collapsed="1" x14ac:dyDescent="0.25">
      <c r="A790" s="489"/>
      <c r="B790" s="472"/>
      <c r="C790" s="490" t="s">
        <v>2089</v>
      </c>
      <c r="D790" s="472"/>
      <c r="E790" s="472"/>
      <c r="F790" s="472"/>
      <c r="G790" s="473">
        <f t="shared" ref="G790:R790" si="99">SUBTOTAL(9,G771:G789)</f>
        <v>166704</v>
      </c>
      <c r="H790" s="473">
        <f t="shared" si="99"/>
        <v>0</v>
      </c>
      <c r="I790" s="473">
        <f t="shared" si="99"/>
        <v>0</v>
      </c>
      <c r="J790" s="473">
        <f t="shared" si="99"/>
        <v>0</v>
      </c>
      <c r="K790" s="473">
        <f t="shared" si="99"/>
        <v>0</v>
      </c>
      <c r="L790" s="473">
        <f t="shared" si="99"/>
        <v>0</v>
      </c>
      <c r="M790" s="473">
        <f t="shared" si="99"/>
        <v>0</v>
      </c>
      <c r="N790" s="473">
        <f t="shared" si="99"/>
        <v>0</v>
      </c>
      <c r="O790" s="473">
        <f t="shared" si="99"/>
        <v>0</v>
      </c>
      <c r="P790" s="473">
        <f t="shared" si="99"/>
        <v>0</v>
      </c>
      <c r="Q790" s="473">
        <f t="shared" si="99"/>
        <v>166704</v>
      </c>
      <c r="R790" s="472">
        <f t="shared" si="99"/>
        <v>0</v>
      </c>
    </row>
    <row r="791" spans="1:18" s="524" customFormat="1" ht="14.45" hidden="1" customHeight="1" outlineLevel="2" x14ac:dyDescent="0.25">
      <c r="A791" s="472">
        <v>296</v>
      </c>
      <c r="B791" s="472" t="s">
        <v>1636</v>
      </c>
      <c r="C791" s="472">
        <v>513</v>
      </c>
      <c r="D791" s="472" t="s">
        <v>1819</v>
      </c>
      <c r="E791" s="472">
        <v>513</v>
      </c>
      <c r="F791" s="472" t="s">
        <v>590</v>
      </c>
      <c r="G791" s="473">
        <v>0</v>
      </c>
      <c r="H791" s="472"/>
      <c r="I791" s="473">
        <v>0</v>
      </c>
      <c r="J791" s="473">
        <v>0</v>
      </c>
      <c r="K791" s="473">
        <v>0</v>
      </c>
      <c r="L791" s="473">
        <v>0</v>
      </c>
      <c r="M791" s="473">
        <v>0</v>
      </c>
      <c r="N791" s="473">
        <v>0</v>
      </c>
      <c r="O791" s="473">
        <v>0</v>
      </c>
      <c r="P791" s="473">
        <v>0</v>
      </c>
      <c r="Q791" s="473">
        <v>0</v>
      </c>
      <c r="R791" s="472"/>
    </row>
    <row r="792" spans="1:18" s="524" customFormat="1" ht="14.45" customHeight="1" outlineLevel="1" collapsed="1" x14ac:dyDescent="0.25">
      <c r="A792" s="472"/>
      <c r="B792" s="472"/>
      <c r="C792" s="490" t="s">
        <v>2090</v>
      </c>
      <c r="D792" s="472"/>
      <c r="E792" s="472"/>
      <c r="F792" s="472"/>
      <c r="G792" s="473">
        <f t="shared" ref="G792:R792" si="100">SUBTOTAL(9,G791:G791)</f>
        <v>0</v>
      </c>
      <c r="H792" s="472">
        <f t="shared" si="100"/>
        <v>0</v>
      </c>
      <c r="I792" s="473">
        <f t="shared" si="100"/>
        <v>0</v>
      </c>
      <c r="J792" s="473">
        <f t="shared" si="100"/>
        <v>0</v>
      </c>
      <c r="K792" s="473">
        <f t="shared" si="100"/>
        <v>0</v>
      </c>
      <c r="L792" s="473">
        <f t="shared" si="100"/>
        <v>0</v>
      </c>
      <c r="M792" s="473">
        <f t="shared" si="100"/>
        <v>0</v>
      </c>
      <c r="N792" s="473">
        <f t="shared" si="100"/>
        <v>0</v>
      </c>
      <c r="O792" s="473">
        <f t="shared" si="100"/>
        <v>0</v>
      </c>
      <c r="P792" s="473">
        <f t="shared" si="100"/>
        <v>0</v>
      </c>
      <c r="Q792" s="473">
        <f t="shared" si="100"/>
        <v>0</v>
      </c>
      <c r="R792" s="472">
        <f t="shared" si="100"/>
        <v>0</v>
      </c>
    </row>
    <row r="793" spans="1:18" s="524" customFormat="1" ht="14.45" hidden="1" customHeight="1" outlineLevel="2" x14ac:dyDescent="0.25">
      <c r="A793" s="472">
        <v>59</v>
      </c>
      <c r="B793" s="472" t="s">
        <v>1636</v>
      </c>
      <c r="C793" s="472">
        <v>515</v>
      </c>
      <c r="D793" s="472" t="s">
        <v>1813</v>
      </c>
      <c r="E793" s="472">
        <v>515</v>
      </c>
      <c r="F793" s="472" t="s">
        <v>592</v>
      </c>
      <c r="G793" s="473">
        <v>10000</v>
      </c>
      <c r="H793" s="472"/>
      <c r="I793" s="473">
        <v>0</v>
      </c>
      <c r="J793" s="473">
        <v>0</v>
      </c>
      <c r="K793" s="473">
        <v>0</v>
      </c>
      <c r="L793" s="473">
        <v>0</v>
      </c>
      <c r="M793" s="473">
        <v>0</v>
      </c>
      <c r="N793" s="473">
        <v>0</v>
      </c>
      <c r="O793" s="473">
        <v>0</v>
      </c>
      <c r="P793" s="473">
        <v>0</v>
      </c>
      <c r="Q793" s="473">
        <v>10000</v>
      </c>
      <c r="R793" s="472"/>
    </row>
    <row r="794" spans="1:18" s="524" customFormat="1" ht="14.45" hidden="1" customHeight="1" outlineLevel="2" x14ac:dyDescent="0.25">
      <c r="A794" s="472">
        <v>136</v>
      </c>
      <c r="B794" s="472" t="s">
        <v>1636</v>
      </c>
      <c r="C794" s="472">
        <v>515</v>
      </c>
      <c r="D794" s="472" t="s">
        <v>1815</v>
      </c>
      <c r="E794" s="472">
        <v>515</v>
      </c>
      <c r="F794" s="472" t="s">
        <v>592</v>
      </c>
      <c r="G794" s="473">
        <v>18000</v>
      </c>
      <c r="H794" s="473"/>
      <c r="I794" s="473"/>
      <c r="J794" s="473"/>
      <c r="K794" s="473"/>
      <c r="L794" s="473"/>
      <c r="M794" s="473"/>
      <c r="N794" s="473"/>
      <c r="O794" s="473"/>
      <c r="P794" s="473"/>
      <c r="Q794" s="473">
        <v>18000</v>
      </c>
      <c r="R794" s="472"/>
    </row>
    <row r="795" spans="1:18" s="524" customFormat="1" ht="14.45" hidden="1" customHeight="1" outlineLevel="2" x14ac:dyDescent="0.25">
      <c r="A795" s="472">
        <v>181</v>
      </c>
      <c r="B795" s="472" t="s">
        <v>1636</v>
      </c>
      <c r="C795" s="472">
        <v>515</v>
      </c>
      <c r="D795" s="472" t="s">
        <v>1816</v>
      </c>
      <c r="E795" s="472">
        <v>515</v>
      </c>
      <c r="F795" s="472" t="s">
        <v>592</v>
      </c>
      <c r="G795" s="473">
        <v>10000</v>
      </c>
      <c r="H795" s="473"/>
      <c r="I795" s="473"/>
      <c r="J795" s="473"/>
      <c r="K795" s="473"/>
      <c r="L795" s="473"/>
      <c r="M795" s="473"/>
      <c r="N795" s="473"/>
      <c r="O795" s="473"/>
      <c r="P795" s="473"/>
      <c r="Q795" s="473">
        <v>10000</v>
      </c>
      <c r="R795" s="472"/>
    </row>
    <row r="796" spans="1:18" s="524" customFormat="1" ht="14.45" hidden="1" customHeight="1" outlineLevel="2" x14ac:dyDescent="0.25">
      <c r="A796" s="472">
        <v>217</v>
      </c>
      <c r="B796" s="472" t="s">
        <v>1636</v>
      </c>
      <c r="C796" s="472">
        <v>515</v>
      </c>
      <c r="D796" s="472" t="s">
        <v>1817</v>
      </c>
      <c r="E796" s="472">
        <v>515</v>
      </c>
      <c r="F796" s="472" t="s">
        <v>592</v>
      </c>
      <c r="G796" s="493">
        <v>12000</v>
      </c>
      <c r="H796" s="472"/>
      <c r="I796" s="473">
        <v>0</v>
      </c>
      <c r="J796" s="473">
        <v>0</v>
      </c>
      <c r="K796" s="473">
        <v>0</v>
      </c>
      <c r="L796" s="473">
        <v>0</v>
      </c>
      <c r="M796" s="473">
        <v>0</v>
      </c>
      <c r="N796" s="473">
        <v>0</v>
      </c>
      <c r="O796" s="473">
        <v>0</v>
      </c>
      <c r="P796" s="473">
        <v>0</v>
      </c>
      <c r="Q796" s="473">
        <v>12000</v>
      </c>
      <c r="R796" s="472"/>
    </row>
    <row r="797" spans="1:18" s="524" customFormat="1" ht="14.45" hidden="1" customHeight="1" outlineLevel="2" x14ac:dyDescent="0.25">
      <c r="A797" s="472">
        <v>332</v>
      </c>
      <c r="B797" s="472" t="s">
        <v>1636</v>
      </c>
      <c r="C797" s="472">
        <v>515</v>
      </c>
      <c r="D797" s="472" t="s">
        <v>1820</v>
      </c>
      <c r="E797" s="472">
        <v>515</v>
      </c>
      <c r="F797" s="472" t="s">
        <v>592</v>
      </c>
      <c r="G797" s="473">
        <v>0</v>
      </c>
      <c r="H797" s="472"/>
      <c r="I797" s="473">
        <v>0</v>
      </c>
      <c r="J797" s="473">
        <v>0</v>
      </c>
      <c r="K797" s="473">
        <v>0</v>
      </c>
      <c r="L797" s="473">
        <v>0</v>
      </c>
      <c r="M797" s="473">
        <v>0</v>
      </c>
      <c r="N797" s="473">
        <v>0</v>
      </c>
      <c r="O797" s="473">
        <v>0</v>
      </c>
      <c r="P797" s="473">
        <v>0</v>
      </c>
      <c r="Q797" s="473">
        <v>0</v>
      </c>
      <c r="R797" s="472"/>
    </row>
    <row r="798" spans="1:18" s="524" customFormat="1" ht="14.45" hidden="1" customHeight="1" outlineLevel="2" x14ac:dyDescent="0.25">
      <c r="A798" s="472">
        <v>376</v>
      </c>
      <c r="B798" s="472" t="s">
        <v>1636</v>
      </c>
      <c r="C798" s="472">
        <v>515</v>
      </c>
      <c r="D798" s="472" t="s">
        <v>1821</v>
      </c>
      <c r="E798" s="472">
        <v>515</v>
      </c>
      <c r="F798" s="472" t="s">
        <v>592</v>
      </c>
      <c r="G798" s="473">
        <v>15000</v>
      </c>
      <c r="H798" s="473">
        <v>0</v>
      </c>
      <c r="I798" s="473">
        <v>0</v>
      </c>
      <c r="J798" s="473">
        <v>0</v>
      </c>
      <c r="K798" s="473">
        <v>0</v>
      </c>
      <c r="L798" s="473">
        <v>0</v>
      </c>
      <c r="M798" s="473">
        <v>0</v>
      </c>
      <c r="N798" s="473">
        <v>0</v>
      </c>
      <c r="O798" s="473">
        <v>0</v>
      </c>
      <c r="P798" s="473">
        <v>0</v>
      </c>
      <c r="Q798" s="473">
        <v>15000</v>
      </c>
      <c r="R798" s="472"/>
    </row>
    <row r="799" spans="1:18" s="524" customFormat="1" ht="14.45" hidden="1" customHeight="1" outlineLevel="2" x14ac:dyDescent="0.25">
      <c r="A799" s="472">
        <v>410</v>
      </c>
      <c r="B799" s="472" t="s">
        <v>1636</v>
      </c>
      <c r="C799" s="472">
        <v>515</v>
      </c>
      <c r="D799" s="472" t="s">
        <v>1822</v>
      </c>
      <c r="E799" s="472">
        <v>515</v>
      </c>
      <c r="F799" s="472" t="s">
        <v>592</v>
      </c>
      <c r="G799" s="473">
        <v>15000</v>
      </c>
      <c r="H799" s="472"/>
      <c r="I799" s="473">
        <v>0</v>
      </c>
      <c r="J799" s="473">
        <v>0</v>
      </c>
      <c r="K799" s="473">
        <v>0</v>
      </c>
      <c r="L799" s="473">
        <v>0</v>
      </c>
      <c r="M799" s="473">
        <v>0</v>
      </c>
      <c r="N799" s="473">
        <v>0</v>
      </c>
      <c r="O799" s="473">
        <v>0</v>
      </c>
      <c r="P799" s="473">
        <v>0</v>
      </c>
      <c r="Q799" s="473">
        <v>15000</v>
      </c>
      <c r="R799" s="472"/>
    </row>
    <row r="800" spans="1:18" s="524" customFormat="1" ht="14.45" hidden="1" customHeight="1" outlineLevel="2" x14ac:dyDescent="0.25">
      <c r="A800" s="472">
        <v>465</v>
      </c>
      <c r="B800" s="472" t="s">
        <v>1636</v>
      </c>
      <c r="C800" s="472">
        <v>515</v>
      </c>
      <c r="D800" s="472" t="s">
        <v>1824</v>
      </c>
      <c r="E800" s="472">
        <v>515</v>
      </c>
      <c r="F800" s="472" t="s">
        <v>592</v>
      </c>
      <c r="G800" s="473">
        <v>8000</v>
      </c>
      <c r="H800" s="472"/>
      <c r="I800" s="473">
        <v>0</v>
      </c>
      <c r="J800" s="473">
        <v>0</v>
      </c>
      <c r="K800" s="473">
        <v>0</v>
      </c>
      <c r="L800" s="473">
        <v>0</v>
      </c>
      <c r="M800" s="473">
        <v>0</v>
      </c>
      <c r="N800" s="473">
        <v>0</v>
      </c>
      <c r="O800" s="473">
        <v>0</v>
      </c>
      <c r="P800" s="473">
        <v>0</v>
      </c>
      <c r="Q800" s="473">
        <v>8000</v>
      </c>
      <c r="R800" s="472"/>
    </row>
    <row r="801" spans="1:18" s="524" customFormat="1" ht="14.45" hidden="1" customHeight="1" outlineLevel="2" x14ac:dyDescent="0.25">
      <c r="A801" s="472">
        <v>496</v>
      </c>
      <c r="B801" s="472" t="s">
        <v>1636</v>
      </c>
      <c r="C801" s="472">
        <v>515</v>
      </c>
      <c r="D801" s="472" t="s">
        <v>1825</v>
      </c>
      <c r="E801" s="472">
        <v>515</v>
      </c>
      <c r="F801" s="472" t="s">
        <v>592</v>
      </c>
      <c r="G801" s="473">
        <v>10000</v>
      </c>
      <c r="H801" s="472"/>
      <c r="I801" s="473">
        <v>0</v>
      </c>
      <c r="J801" s="473">
        <v>0</v>
      </c>
      <c r="K801" s="473">
        <v>0</v>
      </c>
      <c r="L801" s="473">
        <v>0</v>
      </c>
      <c r="M801" s="473">
        <v>0</v>
      </c>
      <c r="N801" s="473">
        <v>0</v>
      </c>
      <c r="O801" s="473">
        <v>0</v>
      </c>
      <c r="P801" s="473">
        <v>0</v>
      </c>
      <c r="Q801" s="473">
        <v>10000</v>
      </c>
      <c r="R801" s="472"/>
    </row>
    <row r="802" spans="1:18" s="524" customFormat="1" ht="14.45" hidden="1" customHeight="1" outlineLevel="2" x14ac:dyDescent="0.25">
      <c r="A802" s="472">
        <v>528</v>
      </c>
      <c r="B802" s="472" t="s">
        <v>1636</v>
      </c>
      <c r="C802" s="472">
        <v>515</v>
      </c>
      <c r="D802" s="472" t="s">
        <v>1826</v>
      </c>
      <c r="E802" s="472">
        <v>515</v>
      </c>
      <c r="F802" s="472" t="s">
        <v>592</v>
      </c>
      <c r="G802" s="473">
        <v>12000</v>
      </c>
      <c r="H802" s="472"/>
      <c r="I802" s="473">
        <v>0</v>
      </c>
      <c r="J802" s="473">
        <v>0</v>
      </c>
      <c r="K802" s="473">
        <v>0</v>
      </c>
      <c r="L802" s="473">
        <v>0</v>
      </c>
      <c r="M802" s="473">
        <v>0</v>
      </c>
      <c r="N802" s="473">
        <v>0</v>
      </c>
      <c r="O802" s="473">
        <v>0</v>
      </c>
      <c r="P802" s="473">
        <v>0</v>
      </c>
      <c r="Q802" s="473">
        <v>12000</v>
      </c>
      <c r="R802" s="472"/>
    </row>
    <row r="803" spans="1:18" s="524" customFormat="1" ht="14.45" hidden="1" customHeight="1" outlineLevel="2" x14ac:dyDescent="0.25">
      <c r="A803" s="472">
        <v>557</v>
      </c>
      <c r="B803" s="472" t="s">
        <v>1636</v>
      </c>
      <c r="C803" s="472">
        <v>515</v>
      </c>
      <c r="D803" s="472" t="s">
        <v>1827</v>
      </c>
      <c r="E803" s="472">
        <v>515</v>
      </c>
      <c r="F803" s="472" t="s">
        <v>592</v>
      </c>
      <c r="G803" s="473">
        <v>10000</v>
      </c>
      <c r="H803" s="473">
        <v>0</v>
      </c>
      <c r="I803" s="473">
        <v>0</v>
      </c>
      <c r="J803" s="473">
        <v>0</v>
      </c>
      <c r="K803" s="473">
        <v>0</v>
      </c>
      <c r="L803" s="473">
        <v>0</v>
      </c>
      <c r="M803" s="473">
        <v>0</v>
      </c>
      <c r="N803" s="473">
        <v>0</v>
      </c>
      <c r="O803" s="473">
        <v>0</v>
      </c>
      <c r="P803" s="473">
        <v>0</v>
      </c>
      <c r="Q803" s="473">
        <v>10000</v>
      </c>
      <c r="R803" s="472"/>
    </row>
    <row r="804" spans="1:18" s="524" customFormat="1" ht="14.45" hidden="1" customHeight="1" outlineLevel="2" x14ac:dyDescent="0.25">
      <c r="A804" s="472">
        <v>638</v>
      </c>
      <c r="B804" s="472" t="s">
        <v>1636</v>
      </c>
      <c r="C804" s="472">
        <v>515</v>
      </c>
      <c r="D804" s="472" t="s">
        <v>1829</v>
      </c>
      <c r="E804" s="472">
        <v>515</v>
      </c>
      <c r="F804" s="472" t="s">
        <v>592</v>
      </c>
      <c r="G804" s="473">
        <v>8000</v>
      </c>
      <c r="H804" s="472"/>
      <c r="I804" s="473">
        <v>0</v>
      </c>
      <c r="J804" s="473">
        <v>0</v>
      </c>
      <c r="K804" s="473">
        <v>0</v>
      </c>
      <c r="L804" s="473">
        <v>0</v>
      </c>
      <c r="M804" s="473">
        <v>0</v>
      </c>
      <c r="N804" s="473">
        <v>0</v>
      </c>
      <c r="O804" s="473">
        <v>0</v>
      </c>
      <c r="P804" s="473">
        <v>0</v>
      </c>
      <c r="Q804" s="473">
        <v>8000</v>
      </c>
      <c r="R804" s="472"/>
    </row>
    <row r="805" spans="1:18" s="524" customFormat="1" ht="14.45" hidden="1" customHeight="1" outlineLevel="2" x14ac:dyDescent="0.25">
      <c r="A805" s="472">
        <v>674</v>
      </c>
      <c r="B805" s="472" t="s">
        <v>1636</v>
      </c>
      <c r="C805" s="472">
        <v>515</v>
      </c>
      <c r="D805" s="472" t="s">
        <v>1252</v>
      </c>
      <c r="E805" s="472">
        <v>515</v>
      </c>
      <c r="F805" s="472" t="s">
        <v>592</v>
      </c>
      <c r="G805" s="473">
        <v>7000</v>
      </c>
      <c r="H805" s="473">
        <v>0</v>
      </c>
      <c r="I805" s="473">
        <v>0</v>
      </c>
      <c r="J805" s="473">
        <v>0</v>
      </c>
      <c r="K805" s="473">
        <v>0</v>
      </c>
      <c r="L805" s="473">
        <v>0</v>
      </c>
      <c r="M805" s="473">
        <v>0</v>
      </c>
      <c r="N805" s="473">
        <v>0</v>
      </c>
      <c r="O805" s="473">
        <v>0</v>
      </c>
      <c r="P805" s="473">
        <v>0</v>
      </c>
      <c r="Q805" s="473">
        <v>7000</v>
      </c>
      <c r="R805" s="472"/>
    </row>
    <row r="806" spans="1:18" s="524" customFormat="1" ht="14.45" hidden="1" customHeight="1" outlineLevel="2" x14ac:dyDescent="0.25">
      <c r="A806" s="472">
        <v>705</v>
      </c>
      <c r="B806" s="472" t="s">
        <v>1636</v>
      </c>
      <c r="C806" s="472">
        <v>515</v>
      </c>
      <c r="D806" s="472" t="s">
        <v>1830</v>
      </c>
      <c r="E806" s="472">
        <v>515</v>
      </c>
      <c r="F806" s="472" t="s">
        <v>592</v>
      </c>
      <c r="G806" s="473">
        <v>8000</v>
      </c>
      <c r="H806" s="473"/>
      <c r="I806" s="473">
        <v>0</v>
      </c>
      <c r="J806" s="473">
        <v>0</v>
      </c>
      <c r="K806" s="473">
        <v>0</v>
      </c>
      <c r="L806" s="473">
        <v>0</v>
      </c>
      <c r="M806" s="473">
        <v>0</v>
      </c>
      <c r="N806" s="473">
        <v>0</v>
      </c>
      <c r="O806" s="473">
        <v>0</v>
      </c>
      <c r="P806" s="473">
        <v>0</v>
      </c>
      <c r="Q806" s="473">
        <v>8000</v>
      </c>
      <c r="R806" s="472"/>
    </row>
    <row r="807" spans="1:18" s="524" customFormat="1" ht="14.45" hidden="1" customHeight="1" outlineLevel="2" x14ac:dyDescent="0.25">
      <c r="A807" s="472">
        <v>1005</v>
      </c>
      <c r="B807" s="472" t="s">
        <v>1636</v>
      </c>
      <c r="C807" s="472">
        <v>515</v>
      </c>
      <c r="D807" s="472" t="s">
        <v>1834</v>
      </c>
      <c r="E807" s="472">
        <v>515</v>
      </c>
      <c r="F807" s="472" t="s">
        <v>592</v>
      </c>
      <c r="G807" s="473">
        <v>20000</v>
      </c>
      <c r="H807" s="473"/>
      <c r="I807" s="473"/>
      <c r="J807" s="473"/>
      <c r="K807" s="473"/>
      <c r="L807" s="473"/>
      <c r="M807" s="473"/>
      <c r="N807" s="473"/>
      <c r="O807" s="473"/>
      <c r="P807" s="473"/>
      <c r="Q807" s="473">
        <v>20000</v>
      </c>
      <c r="R807" s="472"/>
    </row>
    <row r="808" spans="1:18" s="524" customFormat="1" ht="14.45" hidden="1" customHeight="1" outlineLevel="2" x14ac:dyDescent="0.25">
      <c r="A808" s="489">
        <v>1204</v>
      </c>
      <c r="B808" s="472" t="s">
        <v>1636</v>
      </c>
      <c r="C808" s="472">
        <v>515</v>
      </c>
      <c r="D808" s="489" t="s">
        <v>1793</v>
      </c>
      <c r="E808" s="472">
        <v>515</v>
      </c>
      <c r="F808" s="472" t="s">
        <v>592</v>
      </c>
      <c r="G808" s="473">
        <v>20000</v>
      </c>
      <c r="H808" s="473"/>
      <c r="I808" s="473"/>
      <c r="J808" s="473"/>
      <c r="K808" s="473"/>
      <c r="L808" s="473"/>
      <c r="M808" s="473"/>
      <c r="N808" s="473"/>
      <c r="O808" s="473"/>
      <c r="P808" s="473"/>
      <c r="Q808" s="473">
        <v>20000</v>
      </c>
      <c r="R808" s="472" t="s">
        <v>1925</v>
      </c>
    </row>
    <row r="809" spans="1:18" s="524" customFormat="1" ht="14.45" hidden="1" customHeight="1" outlineLevel="2" x14ac:dyDescent="0.25">
      <c r="A809" s="489">
        <v>1230</v>
      </c>
      <c r="B809" s="472" t="s">
        <v>1636</v>
      </c>
      <c r="C809" s="472">
        <v>515</v>
      </c>
      <c r="D809" s="472" t="s">
        <v>1912</v>
      </c>
      <c r="E809" s="472">
        <v>515</v>
      </c>
      <c r="F809" s="472" t="s">
        <v>592</v>
      </c>
      <c r="G809" s="473">
        <v>24000</v>
      </c>
      <c r="H809" s="473"/>
      <c r="I809" s="473"/>
      <c r="J809" s="473"/>
      <c r="K809" s="473"/>
      <c r="L809" s="473"/>
      <c r="M809" s="473"/>
      <c r="N809" s="473"/>
      <c r="O809" s="473"/>
      <c r="P809" s="473"/>
      <c r="Q809" s="473">
        <v>24000</v>
      </c>
      <c r="R809" s="472"/>
    </row>
    <row r="810" spans="1:18" s="524" customFormat="1" ht="14.45" hidden="1" customHeight="1" outlineLevel="2" x14ac:dyDescent="0.25">
      <c r="A810" s="489">
        <v>1237</v>
      </c>
      <c r="B810" s="472" t="s">
        <v>1636</v>
      </c>
      <c r="C810" s="472">
        <v>515</v>
      </c>
      <c r="D810" s="472" t="s">
        <v>1794</v>
      </c>
      <c r="E810" s="472">
        <v>515</v>
      </c>
      <c r="F810" s="472" t="s">
        <v>592</v>
      </c>
      <c r="G810" s="473">
        <v>0</v>
      </c>
      <c r="H810" s="473"/>
      <c r="I810" s="473"/>
      <c r="J810" s="473"/>
      <c r="K810" s="473"/>
      <c r="L810" s="473"/>
      <c r="M810" s="473"/>
      <c r="N810" s="473"/>
      <c r="O810" s="473"/>
      <c r="P810" s="473"/>
      <c r="Q810" s="473">
        <v>0</v>
      </c>
      <c r="R810" s="472"/>
    </row>
    <row r="811" spans="1:18" s="524" customFormat="1" ht="14.45" hidden="1" customHeight="1" outlineLevel="2" x14ac:dyDescent="0.25">
      <c r="A811" s="489">
        <v>1260</v>
      </c>
      <c r="B811" s="472" t="s">
        <v>1636</v>
      </c>
      <c r="C811" s="472">
        <v>515</v>
      </c>
      <c r="D811" s="472" t="s">
        <v>1804</v>
      </c>
      <c r="E811" s="472">
        <v>515</v>
      </c>
      <c r="F811" s="472" t="s">
        <v>592</v>
      </c>
      <c r="G811" s="473">
        <v>8000</v>
      </c>
      <c r="H811" s="473"/>
      <c r="I811" s="473"/>
      <c r="J811" s="473"/>
      <c r="K811" s="473"/>
      <c r="L811" s="473"/>
      <c r="M811" s="473"/>
      <c r="N811" s="473"/>
      <c r="O811" s="473"/>
      <c r="P811" s="473"/>
      <c r="Q811" s="473">
        <v>8000</v>
      </c>
      <c r="R811" s="472"/>
    </row>
    <row r="812" spans="1:18" s="524" customFormat="1" ht="14.45" customHeight="1" outlineLevel="1" collapsed="1" x14ac:dyDescent="0.25">
      <c r="A812" s="489"/>
      <c r="B812" s="472"/>
      <c r="C812" s="490" t="s">
        <v>2091</v>
      </c>
      <c r="D812" s="472"/>
      <c r="E812" s="472"/>
      <c r="F812" s="472"/>
      <c r="G812" s="473">
        <f t="shared" ref="G812:R812" si="101">SUBTOTAL(9,G793:G811)</f>
        <v>215000</v>
      </c>
      <c r="H812" s="473">
        <f t="shared" si="101"/>
        <v>0</v>
      </c>
      <c r="I812" s="473">
        <f t="shared" si="101"/>
        <v>0</v>
      </c>
      <c r="J812" s="473">
        <f t="shared" si="101"/>
        <v>0</v>
      </c>
      <c r="K812" s="473">
        <f t="shared" si="101"/>
        <v>0</v>
      </c>
      <c r="L812" s="473">
        <f t="shared" si="101"/>
        <v>0</v>
      </c>
      <c r="M812" s="473">
        <f t="shared" si="101"/>
        <v>0</v>
      </c>
      <c r="N812" s="473">
        <f t="shared" si="101"/>
        <v>0</v>
      </c>
      <c r="O812" s="473">
        <f t="shared" si="101"/>
        <v>0</v>
      </c>
      <c r="P812" s="473">
        <f t="shared" si="101"/>
        <v>0</v>
      </c>
      <c r="Q812" s="473">
        <f t="shared" si="101"/>
        <v>215000</v>
      </c>
      <c r="R812" s="472">
        <f t="shared" si="101"/>
        <v>0</v>
      </c>
    </row>
    <row r="813" spans="1:18" s="524" customFormat="1" ht="14.45" hidden="1" customHeight="1" outlineLevel="2" x14ac:dyDescent="0.25">
      <c r="A813" s="472">
        <v>333</v>
      </c>
      <c r="B813" s="472" t="s">
        <v>1636</v>
      </c>
      <c r="C813" s="472">
        <v>519</v>
      </c>
      <c r="D813" s="472" t="s">
        <v>1820</v>
      </c>
      <c r="E813" s="472">
        <v>519</v>
      </c>
      <c r="F813" s="472" t="s">
        <v>593</v>
      </c>
      <c r="G813" s="473">
        <v>3600</v>
      </c>
      <c r="H813" s="472"/>
      <c r="I813" s="473">
        <v>0</v>
      </c>
      <c r="J813" s="473">
        <v>0</v>
      </c>
      <c r="K813" s="473">
        <v>0</v>
      </c>
      <c r="L813" s="473">
        <v>0</v>
      </c>
      <c r="M813" s="473">
        <v>0</v>
      </c>
      <c r="N813" s="473">
        <v>0</v>
      </c>
      <c r="O813" s="473">
        <v>0</v>
      </c>
      <c r="P813" s="473">
        <v>0</v>
      </c>
      <c r="Q813" s="473">
        <v>3600</v>
      </c>
      <c r="R813" s="472"/>
    </row>
    <row r="814" spans="1:18" s="524" customFormat="1" ht="14.45" hidden="1" customHeight="1" outlineLevel="2" x14ac:dyDescent="0.25">
      <c r="A814" s="489">
        <v>1205</v>
      </c>
      <c r="B814" s="472" t="s">
        <v>1636</v>
      </c>
      <c r="C814" s="472">
        <v>519</v>
      </c>
      <c r="D814" s="489" t="s">
        <v>1793</v>
      </c>
      <c r="E814" s="472">
        <v>519</v>
      </c>
      <c r="F814" s="472" t="s">
        <v>593</v>
      </c>
      <c r="G814" s="473">
        <v>3000</v>
      </c>
      <c r="H814" s="473"/>
      <c r="I814" s="473"/>
      <c r="J814" s="473"/>
      <c r="K814" s="473"/>
      <c r="L814" s="473"/>
      <c r="M814" s="473"/>
      <c r="N814" s="473"/>
      <c r="O814" s="473"/>
      <c r="P814" s="473"/>
      <c r="Q814" s="473">
        <v>3000</v>
      </c>
      <c r="R814" s="472" t="s">
        <v>1925</v>
      </c>
    </row>
    <row r="815" spans="1:18" s="524" customFormat="1" ht="14.45" customHeight="1" outlineLevel="1" collapsed="1" x14ac:dyDescent="0.25">
      <c r="A815" s="489"/>
      <c r="B815" s="472"/>
      <c r="C815" s="490" t="s">
        <v>2092</v>
      </c>
      <c r="D815" s="489"/>
      <c r="E815" s="472"/>
      <c r="F815" s="472"/>
      <c r="G815" s="473">
        <f t="shared" ref="G815:R815" si="102">SUBTOTAL(9,G813:G814)</f>
        <v>6600</v>
      </c>
      <c r="H815" s="473">
        <f t="shared" si="102"/>
        <v>0</v>
      </c>
      <c r="I815" s="473">
        <f t="shared" si="102"/>
        <v>0</v>
      </c>
      <c r="J815" s="473">
        <f t="shared" si="102"/>
        <v>0</v>
      </c>
      <c r="K815" s="473">
        <f t="shared" si="102"/>
        <v>0</v>
      </c>
      <c r="L815" s="473">
        <f t="shared" si="102"/>
        <v>0</v>
      </c>
      <c r="M815" s="473">
        <f t="shared" si="102"/>
        <v>0</v>
      </c>
      <c r="N815" s="473">
        <f t="shared" si="102"/>
        <v>0</v>
      </c>
      <c r="O815" s="473">
        <f t="shared" si="102"/>
        <v>0</v>
      </c>
      <c r="P815" s="473">
        <f t="shared" si="102"/>
        <v>0</v>
      </c>
      <c r="Q815" s="473">
        <f t="shared" si="102"/>
        <v>6600</v>
      </c>
      <c r="R815" s="472">
        <f t="shared" si="102"/>
        <v>0</v>
      </c>
    </row>
    <row r="816" spans="1:18" s="524" customFormat="1" ht="14.45" hidden="1" customHeight="1" outlineLevel="2" x14ac:dyDescent="0.25">
      <c r="A816" s="472">
        <v>219</v>
      </c>
      <c r="B816" s="472" t="s">
        <v>1636</v>
      </c>
      <c r="C816" s="472">
        <v>521</v>
      </c>
      <c r="D816" s="472" t="s">
        <v>1817</v>
      </c>
      <c r="E816" s="472">
        <v>521</v>
      </c>
      <c r="F816" s="472" t="s">
        <v>595</v>
      </c>
      <c r="G816" s="473">
        <v>15000</v>
      </c>
      <c r="H816" s="472"/>
      <c r="I816" s="473">
        <v>0</v>
      </c>
      <c r="J816" s="473">
        <v>0</v>
      </c>
      <c r="K816" s="473">
        <v>0</v>
      </c>
      <c r="L816" s="473">
        <v>0</v>
      </c>
      <c r="M816" s="473">
        <v>0</v>
      </c>
      <c r="N816" s="473">
        <v>0</v>
      </c>
      <c r="O816" s="473">
        <v>0</v>
      </c>
      <c r="P816" s="473">
        <v>0</v>
      </c>
      <c r="Q816" s="473">
        <v>15000</v>
      </c>
      <c r="R816" s="472"/>
    </row>
    <row r="817" spans="1:18" s="524" customFormat="1" ht="14.45" hidden="1" customHeight="1" outlineLevel="2" x14ac:dyDescent="0.25">
      <c r="A817" s="489">
        <v>1261</v>
      </c>
      <c r="B817" s="472" t="s">
        <v>1636</v>
      </c>
      <c r="C817" s="472">
        <v>521</v>
      </c>
      <c r="D817" s="472" t="s">
        <v>1804</v>
      </c>
      <c r="E817" s="472">
        <v>521</v>
      </c>
      <c r="F817" s="472" t="s">
        <v>595</v>
      </c>
      <c r="G817" s="473">
        <v>2000</v>
      </c>
      <c r="H817" s="473"/>
      <c r="I817" s="473"/>
      <c r="J817" s="473"/>
      <c r="K817" s="473"/>
      <c r="L817" s="473"/>
      <c r="M817" s="473"/>
      <c r="N817" s="473"/>
      <c r="O817" s="473"/>
      <c r="P817" s="473"/>
      <c r="Q817" s="473">
        <v>2000</v>
      </c>
      <c r="R817" s="472"/>
    </row>
    <row r="818" spans="1:18" s="524" customFormat="1" ht="14.45" customHeight="1" outlineLevel="1" collapsed="1" x14ac:dyDescent="0.25">
      <c r="A818" s="489"/>
      <c r="B818" s="472"/>
      <c r="C818" s="490" t="s">
        <v>2093</v>
      </c>
      <c r="D818" s="472"/>
      <c r="E818" s="472"/>
      <c r="F818" s="472"/>
      <c r="G818" s="473">
        <f t="shared" ref="G818:R818" si="103">SUBTOTAL(9,G816:G817)</f>
        <v>17000</v>
      </c>
      <c r="H818" s="473">
        <f t="shared" si="103"/>
        <v>0</v>
      </c>
      <c r="I818" s="473">
        <f t="shared" si="103"/>
        <v>0</v>
      </c>
      <c r="J818" s="473">
        <f t="shared" si="103"/>
        <v>0</v>
      </c>
      <c r="K818" s="473">
        <f t="shared" si="103"/>
        <v>0</v>
      </c>
      <c r="L818" s="473">
        <f t="shared" si="103"/>
        <v>0</v>
      </c>
      <c r="M818" s="473">
        <f t="shared" si="103"/>
        <v>0</v>
      </c>
      <c r="N818" s="473">
        <f t="shared" si="103"/>
        <v>0</v>
      </c>
      <c r="O818" s="473">
        <f t="shared" si="103"/>
        <v>0</v>
      </c>
      <c r="P818" s="473">
        <f t="shared" si="103"/>
        <v>0</v>
      </c>
      <c r="Q818" s="473">
        <f t="shared" si="103"/>
        <v>17000</v>
      </c>
      <c r="R818" s="472">
        <f t="shared" si="103"/>
        <v>0</v>
      </c>
    </row>
    <row r="819" spans="1:18" s="524" customFormat="1" ht="14.45" hidden="1" customHeight="1" outlineLevel="2" x14ac:dyDescent="0.25">
      <c r="A819" s="472">
        <v>378</v>
      </c>
      <c r="B819" s="472" t="s">
        <v>1636</v>
      </c>
      <c r="C819" s="472">
        <v>522</v>
      </c>
      <c r="D819" s="472" t="s">
        <v>1821</v>
      </c>
      <c r="E819" s="472">
        <v>522</v>
      </c>
      <c r="F819" s="472" t="s">
        <v>596</v>
      </c>
      <c r="G819" s="473">
        <v>50000</v>
      </c>
      <c r="H819" s="473">
        <v>0</v>
      </c>
      <c r="I819" s="473">
        <v>0</v>
      </c>
      <c r="J819" s="473">
        <v>0</v>
      </c>
      <c r="K819" s="473">
        <v>0</v>
      </c>
      <c r="L819" s="473">
        <v>0</v>
      </c>
      <c r="M819" s="473">
        <v>0</v>
      </c>
      <c r="N819" s="473">
        <v>0</v>
      </c>
      <c r="O819" s="473">
        <v>0</v>
      </c>
      <c r="P819" s="473">
        <v>0</v>
      </c>
      <c r="Q819" s="473">
        <v>50000</v>
      </c>
      <c r="R819" s="472"/>
    </row>
    <row r="820" spans="1:18" s="524" customFormat="1" ht="14.45" customHeight="1" outlineLevel="1" collapsed="1" x14ac:dyDescent="0.25">
      <c r="A820" s="472"/>
      <c r="B820" s="472"/>
      <c r="C820" s="490" t="s">
        <v>2094</v>
      </c>
      <c r="D820" s="472"/>
      <c r="E820" s="472"/>
      <c r="F820" s="472"/>
      <c r="G820" s="473">
        <f t="shared" ref="G820:R820" si="104">SUBTOTAL(9,G819:G819)</f>
        <v>50000</v>
      </c>
      <c r="H820" s="473">
        <f t="shared" si="104"/>
        <v>0</v>
      </c>
      <c r="I820" s="473">
        <f t="shared" si="104"/>
        <v>0</v>
      </c>
      <c r="J820" s="473">
        <f t="shared" si="104"/>
        <v>0</v>
      </c>
      <c r="K820" s="473">
        <f t="shared" si="104"/>
        <v>0</v>
      </c>
      <c r="L820" s="473">
        <f t="shared" si="104"/>
        <v>0</v>
      </c>
      <c r="M820" s="473">
        <f t="shared" si="104"/>
        <v>0</v>
      </c>
      <c r="N820" s="473">
        <f t="shared" si="104"/>
        <v>0</v>
      </c>
      <c r="O820" s="473">
        <f t="shared" si="104"/>
        <v>0</v>
      </c>
      <c r="P820" s="473">
        <f t="shared" si="104"/>
        <v>0</v>
      </c>
      <c r="Q820" s="473">
        <f t="shared" si="104"/>
        <v>50000</v>
      </c>
      <c r="R820" s="472">
        <f t="shared" si="104"/>
        <v>0</v>
      </c>
    </row>
    <row r="821" spans="1:18" s="524" customFormat="1" ht="14.45" hidden="1" customHeight="1" outlineLevel="2" x14ac:dyDescent="0.25">
      <c r="A821" s="472">
        <v>182</v>
      </c>
      <c r="B821" s="472" t="s">
        <v>1636</v>
      </c>
      <c r="C821" s="472">
        <v>523</v>
      </c>
      <c r="D821" s="472" t="s">
        <v>1816</v>
      </c>
      <c r="E821" s="472">
        <v>523</v>
      </c>
      <c r="F821" s="472" t="s">
        <v>597</v>
      </c>
      <c r="G821" s="473"/>
      <c r="H821" s="473"/>
      <c r="I821" s="473"/>
      <c r="J821" s="473"/>
      <c r="K821" s="473"/>
      <c r="L821" s="473"/>
      <c r="M821" s="473"/>
      <c r="N821" s="473"/>
      <c r="O821" s="473"/>
      <c r="P821" s="473"/>
      <c r="Q821" s="473">
        <v>0</v>
      </c>
      <c r="R821" s="472"/>
    </row>
    <row r="822" spans="1:18" s="524" customFormat="1" ht="14.45" hidden="1" customHeight="1" outlineLevel="2" x14ac:dyDescent="0.25">
      <c r="A822" s="472">
        <v>220</v>
      </c>
      <c r="B822" s="472" t="s">
        <v>1636</v>
      </c>
      <c r="C822" s="472">
        <v>523</v>
      </c>
      <c r="D822" s="472" t="s">
        <v>1817</v>
      </c>
      <c r="E822" s="472">
        <v>523</v>
      </c>
      <c r="F822" s="472" t="s">
        <v>597</v>
      </c>
      <c r="G822" s="473">
        <v>20000</v>
      </c>
      <c r="H822" s="472"/>
      <c r="I822" s="473">
        <v>0</v>
      </c>
      <c r="J822" s="473">
        <v>0</v>
      </c>
      <c r="K822" s="473">
        <v>0</v>
      </c>
      <c r="L822" s="473">
        <v>0</v>
      </c>
      <c r="M822" s="473">
        <v>0</v>
      </c>
      <c r="N822" s="473">
        <v>0</v>
      </c>
      <c r="O822" s="473">
        <v>0</v>
      </c>
      <c r="P822" s="473">
        <v>0</v>
      </c>
      <c r="Q822" s="473">
        <v>20000</v>
      </c>
      <c r="R822" s="472"/>
    </row>
    <row r="823" spans="1:18" s="524" customFormat="1" ht="14.45" hidden="1" customHeight="1" outlineLevel="2" x14ac:dyDescent="0.25">
      <c r="A823" s="472">
        <v>298</v>
      </c>
      <c r="B823" s="472" t="s">
        <v>1636</v>
      </c>
      <c r="C823" s="472">
        <v>523</v>
      </c>
      <c r="D823" s="472" t="s">
        <v>1819</v>
      </c>
      <c r="E823" s="472">
        <v>523</v>
      </c>
      <c r="F823" s="472" t="s">
        <v>597</v>
      </c>
      <c r="G823" s="473">
        <v>0</v>
      </c>
      <c r="H823" s="472"/>
      <c r="I823" s="473">
        <v>0</v>
      </c>
      <c r="J823" s="473">
        <v>0</v>
      </c>
      <c r="K823" s="473">
        <v>0</v>
      </c>
      <c r="L823" s="473">
        <v>0</v>
      </c>
      <c r="M823" s="473">
        <v>0</v>
      </c>
      <c r="N823" s="473">
        <v>0</v>
      </c>
      <c r="O823" s="473">
        <v>0</v>
      </c>
      <c r="P823" s="473">
        <v>0</v>
      </c>
      <c r="Q823" s="473">
        <v>0</v>
      </c>
      <c r="R823" s="472"/>
    </row>
    <row r="824" spans="1:18" s="524" customFormat="1" ht="14.45" hidden="1" customHeight="1" outlineLevel="2" x14ac:dyDescent="0.25">
      <c r="A824" s="472">
        <v>412</v>
      </c>
      <c r="B824" s="472" t="s">
        <v>1636</v>
      </c>
      <c r="C824" s="472">
        <v>523</v>
      </c>
      <c r="D824" s="472" t="s">
        <v>1822</v>
      </c>
      <c r="E824" s="472">
        <v>523</v>
      </c>
      <c r="F824" s="472" t="s">
        <v>597</v>
      </c>
      <c r="G824" s="473">
        <v>0</v>
      </c>
      <c r="H824" s="472"/>
      <c r="I824" s="473">
        <v>0</v>
      </c>
      <c r="J824" s="473">
        <v>0</v>
      </c>
      <c r="K824" s="473">
        <v>0</v>
      </c>
      <c r="L824" s="473">
        <v>0</v>
      </c>
      <c r="M824" s="473">
        <v>0</v>
      </c>
      <c r="N824" s="473">
        <v>0</v>
      </c>
      <c r="O824" s="473">
        <v>0</v>
      </c>
      <c r="P824" s="473">
        <v>0</v>
      </c>
      <c r="Q824" s="473">
        <v>0</v>
      </c>
      <c r="R824" s="472"/>
    </row>
    <row r="825" spans="1:18" s="524" customFormat="1" ht="14.45" hidden="1" customHeight="1" outlineLevel="2" x14ac:dyDescent="0.25">
      <c r="A825" s="472">
        <v>676</v>
      </c>
      <c r="B825" s="472" t="s">
        <v>1636</v>
      </c>
      <c r="C825" s="472">
        <v>523</v>
      </c>
      <c r="D825" s="472" t="s">
        <v>1252</v>
      </c>
      <c r="E825" s="472">
        <v>523</v>
      </c>
      <c r="F825" s="472" t="s">
        <v>597</v>
      </c>
      <c r="G825" s="473">
        <v>10000</v>
      </c>
      <c r="H825" s="473">
        <v>0</v>
      </c>
      <c r="I825" s="473">
        <v>0</v>
      </c>
      <c r="J825" s="473">
        <v>0</v>
      </c>
      <c r="K825" s="473">
        <v>0</v>
      </c>
      <c r="L825" s="473">
        <v>0</v>
      </c>
      <c r="M825" s="473">
        <v>0</v>
      </c>
      <c r="N825" s="473">
        <v>0</v>
      </c>
      <c r="O825" s="473">
        <v>0</v>
      </c>
      <c r="P825" s="473">
        <v>0</v>
      </c>
      <c r="Q825" s="473">
        <v>10000</v>
      </c>
      <c r="R825" s="472"/>
    </row>
    <row r="826" spans="1:18" s="524" customFormat="1" ht="14.45" hidden="1" customHeight="1" outlineLevel="2" x14ac:dyDescent="0.25">
      <c r="A826" s="489">
        <v>1180</v>
      </c>
      <c r="B826" s="472" t="s">
        <v>1636</v>
      </c>
      <c r="C826" s="472">
        <v>523</v>
      </c>
      <c r="D826" s="489" t="s">
        <v>1819</v>
      </c>
      <c r="E826" s="472">
        <v>523</v>
      </c>
      <c r="F826" s="472" t="s">
        <v>597</v>
      </c>
      <c r="G826" s="473">
        <v>2000</v>
      </c>
      <c r="H826" s="473"/>
      <c r="I826" s="473"/>
      <c r="J826" s="473"/>
      <c r="K826" s="473"/>
      <c r="L826" s="473"/>
      <c r="M826" s="473"/>
      <c r="N826" s="473"/>
      <c r="O826" s="473"/>
      <c r="P826" s="473"/>
      <c r="Q826" s="473">
        <v>2000</v>
      </c>
      <c r="R826" s="472" t="s">
        <v>1921</v>
      </c>
    </row>
    <row r="827" spans="1:18" s="524" customFormat="1" ht="14.45" customHeight="1" outlineLevel="1" collapsed="1" x14ac:dyDescent="0.25">
      <c r="A827" s="489"/>
      <c r="B827" s="472"/>
      <c r="C827" s="490" t="s">
        <v>2095</v>
      </c>
      <c r="D827" s="489"/>
      <c r="E827" s="472"/>
      <c r="F827" s="472"/>
      <c r="G827" s="473">
        <f t="shared" ref="G827:R827" si="105">SUBTOTAL(9,G821:G826)</f>
        <v>32000</v>
      </c>
      <c r="H827" s="473">
        <f t="shared" si="105"/>
        <v>0</v>
      </c>
      <c r="I827" s="473">
        <f t="shared" si="105"/>
        <v>0</v>
      </c>
      <c r="J827" s="473">
        <f t="shared" si="105"/>
        <v>0</v>
      </c>
      <c r="K827" s="473">
        <f t="shared" si="105"/>
        <v>0</v>
      </c>
      <c r="L827" s="473">
        <f t="shared" si="105"/>
        <v>0</v>
      </c>
      <c r="M827" s="473">
        <f t="shared" si="105"/>
        <v>0</v>
      </c>
      <c r="N827" s="473">
        <f t="shared" si="105"/>
        <v>0</v>
      </c>
      <c r="O827" s="473">
        <f t="shared" si="105"/>
        <v>0</v>
      </c>
      <c r="P827" s="473">
        <f t="shared" si="105"/>
        <v>0</v>
      </c>
      <c r="Q827" s="473">
        <f t="shared" si="105"/>
        <v>32000</v>
      </c>
      <c r="R827" s="472">
        <f t="shared" si="105"/>
        <v>0</v>
      </c>
    </row>
    <row r="828" spans="1:18" s="524" customFormat="1" ht="14.45" hidden="1" customHeight="1" outlineLevel="2" x14ac:dyDescent="0.25">
      <c r="A828" s="489">
        <v>1262</v>
      </c>
      <c r="B828" s="472" t="s">
        <v>1636</v>
      </c>
      <c r="C828" s="472">
        <v>529</v>
      </c>
      <c r="D828" s="472" t="s">
        <v>1804</v>
      </c>
      <c r="E828" s="472">
        <v>529</v>
      </c>
      <c r="F828" s="472" t="s">
        <v>598</v>
      </c>
      <c r="G828" s="473">
        <v>3500</v>
      </c>
      <c r="H828" s="473"/>
      <c r="I828" s="473"/>
      <c r="J828" s="473"/>
      <c r="K828" s="473"/>
      <c r="L828" s="473"/>
      <c r="M828" s="473"/>
      <c r="N828" s="473"/>
      <c r="O828" s="473"/>
      <c r="P828" s="473"/>
      <c r="Q828" s="473">
        <v>3500</v>
      </c>
      <c r="R828" s="472"/>
    </row>
    <row r="829" spans="1:18" s="524" customFormat="1" ht="14.45" customHeight="1" outlineLevel="1" collapsed="1" x14ac:dyDescent="0.25">
      <c r="A829" s="489"/>
      <c r="B829" s="472"/>
      <c r="C829" s="490" t="s">
        <v>2096</v>
      </c>
      <c r="D829" s="472"/>
      <c r="E829" s="472"/>
      <c r="F829" s="472"/>
      <c r="G829" s="473">
        <f t="shared" ref="G829:R829" si="106">SUBTOTAL(9,G828:G828)</f>
        <v>3500</v>
      </c>
      <c r="H829" s="473">
        <f t="shared" si="106"/>
        <v>0</v>
      </c>
      <c r="I829" s="473">
        <f t="shared" si="106"/>
        <v>0</v>
      </c>
      <c r="J829" s="473">
        <f t="shared" si="106"/>
        <v>0</v>
      </c>
      <c r="K829" s="473">
        <f t="shared" si="106"/>
        <v>0</v>
      </c>
      <c r="L829" s="473">
        <f t="shared" si="106"/>
        <v>0</v>
      </c>
      <c r="M829" s="473">
        <f t="shared" si="106"/>
        <v>0</v>
      </c>
      <c r="N829" s="473">
        <f t="shared" si="106"/>
        <v>0</v>
      </c>
      <c r="O829" s="473">
        <f t="shared" si="106"/>
        <v>0</v>
      </c>
      <c r="P829" s="473">
        <f t="shared" si="106"/>
        <v>0</v>
      </c>
      <c r="Q829" s="473">
        <f t="shared" si="106"/>
        <v>3500</v>
      </c>
      <c r="R829" s="472">
        <f t="shared" si="106"/>
        <v>0</v>
      </c>
    </row>
    <row r="830" spans="1:18" s="524" customFormat="1" ht="14.45" hidden="1" customHeight="1" outlineLevel="2" x14ac:dyDescent="0.25">
      <c r="A830" s="472">
        <v>234</v>
      </c>
      <c r="B830" s="472" t="s">
        <v>1636</v>
      </c>
      <c r="C830" s="472">
        <v>541</v>
      </c>
      <c r="D830" s="472" t="s">
        <v>1818</v>
      </c>
      <c r="E830" s="472">
        <v>541</v>
      </c>
      <c r="F830" s="472" t="s">
        <v>603</v>
      </c>
      <c r="G830" s="493">
        <v>0</v>
      </c>
      <c r="H830" s="472"/>
      <c r="I830" s="473">
        <v>0</v>
      </c>
      <c r="J830" s="473">
        <v>0</v>
      </c>
      <c r="K830" s="473">
        <v>0</v>
      </c>
      <c r="L830" s="473">
        <v>0</v>
      </c>
      <c r="M830" s="473">
        <v>0</v>
      </c>
      <c r="N830" s="473">
        <v>0</v>
      </c>
      <c r="O830" s="473">
        <v>0</v>
      </c>
      <c r="P830" s="473">
        <v>0</v>
      </c>
      <c r="Q830" s="473">
        <v>0</v>
      </c>
      <c r="R830" s="472"/>
    </row>
    <row r="831" spans="1:18" s="524" customFormat="1" ht="14.45" hidden="1" customHeight="1" outlineLevel="2" x14ac:dyDescent="0.25">
      <c r="A831" s="472">
        <v>749</v>
      </c>
      <c r="B831" s="472" t="s">
        <v>1636</v>
      </c>
      <c r="C831" s="472">
        <v>541</v>
      </c>
      <c r="D831" s="472" t="s">
        <v>1831</v>
      </c>
      <c r="E831" s="472">
        <v>541</v>
      </c>
      <c r="F831" s="472" t="s">
        <v>603</v>
      </c>
      <c r="G831" s="473">
        <v>0</v>
      </c>
      <c r="H831" s="473"/>
      <c r="I831" s="473">
        <v>0</v>
      </c>
      <c r="J831" s="473">
        <v>0</v>
      </c>
      <c r="K831" s="473">
        <v>0</v>
      </c>
      <c r="L831" s="473">
        <v>0</v>
      </c>
      <c r="M831" s="473">
        <v>0</v>
      </c>
      <c r="N831" s="473">
        <v>0</v>
      </c>
      <c r="O831" s="473">
        <v>0</v>
      </c>
      <c r="P831" s="473">
        <v>0</v>
      </c>
      <c r="Q831" s="473">
        <v>0</v>
      </c>
      <c r="R831" s="472"/>
    </row>
    <row r="832" spans="1:18" s="524" customFormat="1" ht="14.45" customHeight="1" outlineLevel="1" collapsed="1" x14ac:dyDescent="0.25">
      <c r="A832" s="472"/>
      <c r="B832" s="472"/>
      <c r="C832" s="490" t="s">
        <v>2097</v>
      </c>
      <c r="D832" s="472"/>
      <c r="E832" s="472"/>
      <c r="F832" s="472"/>
      <c r="G832" s="473">
        <f t="shared" ref="G832:R832" si="107">SUBTOTAL(9,G830:G831)</f>
        <v>0</v>
      </c>
      <c r="H832" s="473">
        <f t="shared" si="107"/>
        <v>0</v>
      </c>
      <c r="I832" s="473">
        <f t="shared" si="107"/>
        <v>0</v>
      </c>
      <c r="J832" s="473">
        <f t="shared" si="107"/>
        <v>0</v>
      </c>
      <c r="K832" s="473">
        <f t="shared" si="107"/>
        <v>0</v>
      </c>
      <c r="L832" s="473">
        <f t="shared" si="107"/>
        <v>0</v>
      </c>
      <c r="M832" s="473">
        <f t="shared" si="107"/>
        <v>0</v>
      </c>
      <c r="N832" s="473">
        <f t="shared" si="107"/>
        <v>0</v>
      </c>
      <c r="O832" s="473">
        <f t="shared" si="107"/>
        <v>0</v>
      </c>
      <c r="P832" s="473">
        <f t="shared" si="107"/>
        <v>0</v>
      </c>
      <c r="Q832" s="473">
        <f t="shared" si="107"/>
        <v>0</v>
      </c>
      <c r="R832" s="472">
        <f t="shared" si="107"/>
        <v>0</v>
      </c>
    </row>
    <row r="833" spans="1:18" s="524" customFormat="1" ht="14.45" hidden="1" customHeight="1" outlineLevel="2" x14ac:dyDescent="0.25">
      <c r="A833" s="472">
        <v>61</v>
      </c>
      <c r="B833" s="472" t="s">
        <v>1636</v>
      </c>
      <c r="C833" s="472">
        <v>563</v>
      </c>
      <c r="D833" s="472" t="s">
        <v>1813</v>
      </c>
      <c r="E833" s="472">
        <v>563</v>
      </c>
      <c r="F833" s="472" t="s">
        <v>614</v>
      </c>
      <c r="G833" s="473">
        <v>0</v>
      </c>
      <c r="H833" s="472"/>
      <c r="I833" s="473">
        <v>0</v>
      </c>
      <c r="J833" s="473">
        <v>0</v>
      </c>
      <c r="K833" s="473">
        <v>0</v>
      </c>
      <c r="L833" s="473">
        <v>0</v>
      </c>
      <c r="M833" s="473">
        <v>0</v>
      </c>
      <c r="N833" s="473">
        <v>0</v>
      </c>
      <c r="O833" s="473">
        <v>0</v>
      </c>
      <c r="P833" s="473">
        <v>0</v>
      </c>
      <c r="Q833" s="473">
        <v>0</v>
      </c>
      <c r="R833" s="472"/>
    </row>
    <row r="834" spans="1:18" s="524" customFormat="1" ht="14.45" customHeight="1" outlineLevel="1" collapsed="1" x14ac:dyDescent="0.25">
      <c r="A834" s="472"/>
      <c r="B834" s="472"/>
      <c r="C834" s="490" t="s">
        <v>2098</v>
      </c>
      <c r="D834" s="472"/>
      <c r="E834" s="472"/>
      <c r="F834" s="472"/>
      <c r="G834" s="473">
        <f t="shared" ref="G834:R834" si="108">SUBTOTAL(9,G833:G833)</f>
        <v>0</v>
      </c>
      <c r="H834" s="472">
        <f t="shared" si="108"/>
        <v>0</v>
      </c>
      <c r="I834" s="473">
        <f t="shared" si="108"/>
        <v>0</v>
      </c>
      <c r="J834" s="473">
        <f t="shared" si="108"/>
        <v>0</v>
      </c>
      <c r="K834" s="473">
        <f t="shared" si="108"/>
        <v>0</v>
      </c>
      <c r="L834" s="473">
        <f t="shared" si="108"/>
        <v>0</v>
      </c>
      <c r="M834" s="473">
        <f t="shared" si="108"/>
        <v>0</v>
      </c>
      <c r="N834" s="473">
        <f t="shared" si="108"/>
        <v>0</v>
      </c>
      <c r="O834" s="473">
        <f t="shared" si="108"/>
        <v>0</v>
      </c>
      <c r="P834" s="473">
        <f t="shared" si="108"/>
        <v>0</v>
      </c>
      <c r="Q834" s="473">
        <f t="shared" si="108"/>
        <v>0</v>
      </c>
      <c r="R834" s="472">
        <f t="shared" si="108"/>
        <v>0</v>
      </c>
    </row>
    <row r="835" spans="1:18" s="524" customFormat="1" ht="14.45" hidden="1" customHeight="1" outlineLevel="2" x14ac:dyDescent="0.25">
      <c r="A835" s="472">
        <v>24</v>
      </c>
      <c r="B835" s="472" t="s">
        <v>1636</v>
      </c>
      <c r="C835" s="472">
        <v>566</v>
      </c>
      <c r="D835" s="472" t="s">
        <v>1811</v>
      </c>
      <c r="E835" s="472">
        <v>566</v>
      </c>
      <c r="F835" s="472" t="s">
        <v>617</v>
      </c>
      <c r="G835" s="473">
        <v>48000</v>
      </c>
      <c r="H835" s="472"/>
      <c r="I835" s="473">
        <v>0</v>
      </c>
      <c r="J835" s="473">
        <v>0</v>
      </c>
      <c r="K835" s="473">
        <v>0</v>
      </c>
      <c r="L835" s="473">
        <v>0</v>
      </c>
      <c r="M835" s="473">
        <v>0</v>
      </c>
      <c r="N835" s="473">
        <v>0</v>
      </c>
      <c r="O835" s="473">
        <v>0</v>
      </c>
      <c r="P835" s="473">
        <v>0</v>
      </c>
      <c r="Q835" s="473">
        <v>48000</v>
      </c>
      <c r="R835" s="472"/>
    </row>
    <row r="836" spans="1:18" s="524" customFormat="1" ht="14.45" hidden="1" customHeight="1" outlineLevel="2" x14ac:dyDescent="0.25">
      <c r="A836" s="489">
        <v>1206</v>
      </c>
      <c r="B836" s="472" t="s">
        <v>1636</v>
      </c>
      <c r="C836" s="472">
        <v>566</v>
      </c>
      <c r="D836" s="489" t="s">
        <v>1793</v>
      </c>
      <c r="E836" s="472">
        <v>566</v>
      </c>
      <c r="F836" s="472" t="s">
        <v>617</v>
      </c>
      <c r="G836" s="473">
        <v>4500</v>
      </c>
      <c r="H836" s="473"/>
      <c r="I836" s="473"/>
      <c r="J836" s="473"/>
      <c r="K836" s="473"/>
      <c r="L836" s="473"/>
      <c r="M836" s="473"/>
      <c r="N836" s="473"/>
      <c r="O836" s="473"/>
      <c r="P836" s="473"/>
      <c r="Q836" s="473">
        <v>4500</v>
      </c>
      <c r="R836" s="472" t="s">
        <v>1925</v>
      </c>
    </row>
    <row r="837" spans="1:18" s="524" customFormat="1" ht="14.45" customHeight="1" outlineLevel="1" collapsed="1" x14ac:dyDescent="0.25">
      <c r="A837" s="489"/>
      <c r="B837" s="472"/>
      <c r="C837" s="490" t="s">
        <v>2099</v>
      </c>
      <c r="D837" s="489"/>
      <c r="E837" s="472"/>
      <c r="F837" s="472"/>
      <c r="G837" s="473">
        <f t="shared" ref="G837:R837" si="109">SUBTOTAL(9,G835:G836)</f>
        <v>52500</v>
      </c>
      <c r="H837" s="473">
        <f t="shared" si="109"/>
        <v>0</v>
      </c>
      <c r="I837" s="473">
        <f t="shared" si="109"/>
        <v>0</v>
      </c>
      <c r="J837" s="473">
        <f t="shared" si="109"/>
        <v>0</v>
      </c>
      <c r="K837" s="473">
        <f t="shared" si="109"/>
        <v>0</v>
      </c>
      <c r="L837" s="473">
        <f t="shared" si="109"/>
        <v>0</v>
      </c>
      <c r="M837" s="473">
        <f t="shared" si="109"/>
        <v>0</v>
      </c>
      <c r="N837" s="473">
        <f t="shared" si="109"/>
        <v>0</v>
      </c>
      <c r="O837" s="473">
        <f t="shared" si="109"/>
        <v>0</v>
      </c>
      <c r="P837" s="473">
        <f t="shared" si="109"/>
        <v>0</v>
      </c>
      <c r="Q837" s="473">
        <f t="shared" si="109"/>
        <v>52500</v>
      </c>
      <c r="R837" s="472">
        <f t="shared" si="109"/>
        <v>0</v>
      </c>
    </row>
    <row r="838" spans="1:18" s="524" customFormat="1" ht="14.45" hidden="1" customHeight="1" outlineLevel="2" x14ac:dyDescent="0.25">
      <c r="A838" s="472">
        <v>236</v>
      </c>
      <c r="B838" s="472" t="s">
        <v>1636</v>
      </c>
      <c r="C838" s="472">
        <v>567</v>
      </c>
      <c r="D838" s="472" t="s">
        <v>1818</v>
      </c>
      <c r="E838" s="472">
        <v>567</v>
      </c>
      <c r="F838" s="472" t="s">
        <v>618</v>
      </c>
      <c r="G838" s="473">
        <v>120000</v>
      </c>
      <c r="H838" s="472"/>
      <c r="I838" s="473">
        <v>0</v>
      </c>
      <c r="J838" s="473">
        <v>0</v>
      </c>
      <c r="K838" s="473">
        <v>0</v>
      </c>
      <c r="L838" s="473">
        <v>0</v>
      </c>
      <c r="M838" s="473">
        <v>0</v>
      </c>
      <c r="N838" s="473">
        <v>0</v>
      </c>
      <c r="O838" s="473">
        <v>0</v>
      </c>
      <c r="P838" s="473">
        <v>0</v>
      </c>
      <c r="Q838" s="473">
        <v>120000</v>
      </c>
      <c r="R838" s="472"/>
    </row>
    <row r="839" spans="1:18" s="524" customFormat="1" ht="14.45" hidden="1" customHeight="1" outlineLevel="2" x14ac:dyDescent="0.25">
      <c r="A839" s="472">
        <v>435</v>
      </c>
      <c r="B839" s="472" t="s">
        <v>1636</v>
      </c>
      <c r="C839" s="472">
        <v>567</v>
      </c>
      <c r="D839" s="472" t="s">
        <v>1823</v>
      </c>
      <c r="E839" s="472">
        <v>567</v>
      </c>
      <c r="F839" s="472" t="s">
        <v>618</v>
      </c>
      <c r="G839" s="473">
        <v>60000</v>
      </c>
      <c r="H839" s="472"/>
      <c r="I839" s="473">
        <v>0</v>
      </c>
      <c r="J839" s="473">
        <v>0</v>
      </c>
      <c r="K839" s="473">
        <v>0</v>
      </c>
      <c r="L839" s="473">
        <v>0</v>
      </c>
      <c r="M839" s="473">
        <v>0</v>
      </c>
      <c r="N839" s="473">
        <v>0</v>
      </c>
      <c r="O839" s="473">
        <v>0</v>
      </c>
      <c r="P839" s="473">
        <v>0</v>
      </c>
      <c r="Q839" s="473">
        <v>60000</v>
      </c>
      <c r="R839" s="472"/>
    </row>
    <row r="840" spans="1:18" s="524" customFormat="1" ht="14.45" hidden="1" customHeight="1" outlineLevel="2" x14ac:dyDescent="0.25">
      <c r="A840" s="472">
        <v>498</v>
      </c>
      <c r="B840" s="472" t="s">
        <v>1636</v>
      </c>
      <c r="C840" s="472">
        <v>567</v>
      </c>
      <c r="D840" s="472" t="s">
        <v>1825</v>
      </c>
      <c r="E840" s="472">
        <v>567</v>
      </c>
      <c r="F840" s="472" t="s">
        <v>618</v>
      </c>
      <c r="G840" s="473">
        <v>31400</v>
      </c>
      <c r="H840" s="472"/>
      <c r="I840" s="473">
        <v>0</v>
      </c>
      <c r="J840" s="473">
        <v>0</v>
      </c>
      <c r="K840" s="473">
        <v>0</v>
      </c>
      <c r="L840" s="473">
        <v>0</v>
      </c>
      <c r="M840" s="473">
        <v>0</v>
      </c>
      <c r="N840" s="473">
        <v>0</v>
      </c>
      <c r="O840" s="473">
        <v>0</v>
      </c>
      <c r="P840" s="473">
        <v>0</v>
      </c>
      <c r="Q840" s="473">
        <v>31400</v>
      </c>
      <c r="R840" s="472"/>
    </row>
    <row r="841" spans="1:18" s="524" customFormat="1" ht="14.45" customHeight="1" outlineLevel="1" collapsed="1" x14ac:dyDescent="0.25">
      <c r="A841" s="472"/>
      <c r="B841" s="472"/>
      <c r="C841" s="490" t="s">
        <v>2100</v>
      </c>
      <c r="D841" s="472"/>
      <c r="E841" s="472"/>
      <c r="F841" s="472"/>
      <c r="G841" s="473">
        <f t="shared" ref="G841:R841" si="110">SUBTOTAL(9,G838:G840)</f>
        <v>211400</v>
      </c>
      <c r="H841" s="472">
        <f t="shared" si="110"/>
        <v>0</v>
      </c>
      <c r="I841" s="473">
        <f t="shared" si="110"/>
        <v>0</v>
      </c>
      <c r="J841" s="473">
        <f t="shared" si="110"/>
        <v>0</v>
      </c>
      <c r="K841" s="473">
        <f t="shared" si="110"/>
        <v>0</v>
      </c>
      <c r="L841" s="473">
        <f t="shared" si="110"/>
        <v>0</v>
      </c>
      <c r="M841" s="473">
        <f t="shared" si="110"/>
        <v>0</v>
      </c>
      <c r="N841" s="473">
        <f t="shared" si="110"/>
        <v>0</v>
      </c>
      <c r="O841" s="473">
        <f t="shared" si="110"/>
        <v>0</v>
      </c>
      <c r="P841" s="473">
        <f t="shared" si="110"/>
        <v>0</v>
      </c>
      <c r="Q841" s="473">
        <f t="shared" si="110"/>
        <v>211400</v>
      </c>
      <c r="R841" s="472">
        <f t="shared" si="110"/>
        <v>0</v>
      </c>
    </row>
    <row r="842" spans="1:18" s="524" customFormat="1" ht="14.45" hidden="1" customHeight="1" outlineLevel="2" x14ac:dyDescent="0.25">
      <c r="A842" s="472">
        <v>437</v>
      </c>
      <c r="B842" s="472" t="s">
        <v>1636</v>
      </c>
      <c r="C842" s="472">
        <v>578</v>
      </c>
      <c r="D842" s="472" t="s">
        <v>1823</v>
      </c>
      <c r="E842" s="472">
        <v>578</v>
      </c>
      <c r="F842" s="472" t="s">
        <v>628</v>
      </c>
      <c r="G842" s="473">
        <v>92000</v>
      </c>
      <c r="H842" s="472"/>
      <c r="I842" s="473">
        <v>0</v>
      </c>
      <c r="J842" s="473">
        <v>0</v>
      </c>
      <c r="K842" s="473">
        <v>0</v>
      </c>
      <c r="L842" s="473">
        <v>0</v>
      </c>
      <c r="M842" s="473">
        <v>0</v>
      </c>
      <c r="N842" s="473">
        <v>0</v>
      </c>
      <c r="O842" s="473">
        <v>0</v>
      </c>
      <c r="P842" s="473">
        <v>0</v>
      </c>
      <c r="Q842" s="473">
        <v>92000</v>
      </c>
      <c r="R842" s="472"/>
    </row>
    <row r="843" spans="1:18" s="524" customFormat="1" ht="14.45" customHeight="1" outlineLevel="1" collapsed="1" x14ac:dyDescent="0.25">
      <c r="A843" s="472"/>
      <c r="B843" s="472"/>
      <c r="C843" s="490" t="s">
        <v>2101</v>
      </c>
      <c r="D843" s="472"/>
      <c r="E843" s="472"/>
      <c r="F843" s="472"/>
      <c r="G843" s="473">
        <f t="shared" ref="G843:R843" si="111">SUBTOTAL(9,G842:G842)</f>
        <v>92000</v>
      </c>
      <c r="H843" s="472">
        <f t="shared" si="111"/>
        <v>0</v>
      </c>
      <c r="I843" s="473">
        <f t="shared" si="111"/>
        <v>0</v>
      </c>
      <c r="J843" s="473">
        <f t="shared" si="111"/>
        <v>0</v>
      </c>
      <c r="K843" s="473">
        <f t="shared" si="111"/>
        <v>0</v>
      </c>
      <c r="L843" s="473">
        <f t="shared" si="111"/>
        <v>0</v>
      </c>
      <c r="M843" s="473">
        <f t="shared" si="111"/>
        <v>0</v>
      </c>
      <c r="N843" s="473">
        <f t="shared" si="111"/>
        <v>0</v>
      </c>
      <c r="O843" s="473">
        <f t="shared" si="111"/>
        <v>0</v>
      </c>
      <c r="P843" s="473">
        <f t="shared" si="111"/>
        <v>0</v>
      </c>
      <c r="Q843" s="473">
        <f t="shared" si="111"/>
        <v>92000</v>
      </c>
      <c r="R843" s="472">
        <f t="shared" si="111"/>
        <v>0</v>
      </c>
    </row>
    <row r="844" spans="1:18" s="524" customFormat="1" ht="14.45" hidden="1" customHeight="1" outlineLevel="2" x14ac:dyDescent="0.25">
      <c r="A844" s="472">
        <v>63</v>
      </c>
      <c r="B844" s="472" t="s">
        <v>1636</v>
      </c>
      <c r="C844" s="472">
        <v>591</v>
      </c>
      <c r="D844" s="472" t="s">
        <v>1813</v>
      </c>
      <c r="E844" s="472">
        <v>591</v>
      </c>
      <c r="F844" s="472" t="s">
        <v>636</v>
      </c>
      <c r="G844" s="473">
        <v>30000</v>
      </c>
      <c r="H844" s="472"/>
      <c r="I844" s="473">
        <v>0</v>
      </c>
      <c r="J844" s="473">
        <v>0</v>
      </c>
      <c r="K844" s="473">
        <v>0</v>
      </c>
      <c r="L844" s="473">
        <v>0</v>
      </c>
      <c r="M844" s="473">
        <v>0</v>
      </c>
      <c r="N844" s="473">
        <v>0</v>
      </c>
      <c r="O844" s="473">
        <v>0</v>
      </c>
      <c r="P844" s="473">
        <v>0</v>
      </c>
      <c r="Q844" s="473">
        <v>30000</v>
      </c>
      <c r="R844" s="472"/>
    </row>
    <row r="845" spans="1:18" s="524" customFormat="1" ht="14.45" hidden="1" customHeight="1" outlineLevel="2" x14ac:dyDescent="0.25">
      <c r="A845" s="472">
        <v>751</v>
      </c>
      <c r="B845" s="472" t="s">
        <v>1636</v>
      </c>
      <c r="C845" s="472">
        <v>591</v>
      </c>
      <c r="D845" s="472" t="s">
        <v>1831</v>
      </c>
      <c r="E845" s="472">
        <v>591</v>
      </c>
      <c r="F845" s="472" t="s">
        <v>636</v>
      </c>
      <c r="G845" s="473">
        <v>5000</v>
      </c>
      <c r="H845" s="473"/>
      <c r="I845" s="473">
        <v>0</v>
      </c>
      <c r="J845" s="473">
        <v>0</v>
      </c>
      <c r="K845" s="473">
        <v>0</v>
      </c>
      <c r="L845" s="473">
        <v>0</v>
      </c>
      <c r="M845" s="473">
        <v>0</v>
      </c>
      <c r="N845" s="473">
        <v>0</v>
      </c>
      <c r="O845" s="473">
        <v>0</v>
      </c>
      <c r="P845" s="473">
        <v>0</v>
      </c>
      <c r="Q845" s="473">
        <v>5000</v>
      </c>
      <c r="R845" s="472"/>
    </row>
    <row r="846" spans="1:18" s="524" customFormat="1" ht="14.45" hidden="1" customHeight="1" outlineLevel="2" x14ac:dyDescent="0.25">
      <c r="A846" s="472">
        <v>1272</v>
      </c>
      <c r="B846" s="472" t="s">
        <v>1636</v>
      </c>
      <c r="C846" s="472">
        <v>591</v>
      </c>
      <c r="D846" s="472" t="s">
        <v>1912</v>
      </c>
      <c r="E846" s="472">
        <v>591</v>
      </c>
      <c r="F846" s="472" t="s">
        <v>636</v>
      </c>
      <c r="G846" s="473">
        <v>8000</v>
      </c>
      <c r="H846" s="473"/>
      <c r="I846" s="473"/>
      <c r="J846" s="473"/>
      <c r="K846" s="473"/>
      <c r="L846" s="473"/>
      <c r="M846" s="473"/>
      <c r="N846" s="473"/>
      <c r="O846" s="473"/>
      <c r="P846" s="473"/>
      <c r="Q846" s="473">
        <v>8000</v>
      </c>
      <c r="R846" s="472" t="s">
        <v>1931</v>
      </c>
    </row>
    <row r="847" spans="1:18" s="524" customFormat="1" ht="14.45" customHeight="1" outlineLevel="1" collapsed="1" x14ac:dyDescent="0.25">
      <c r="A847" s="472"/>
      <c r="B847" s="472"/>
      <c r="C847" s="490" t="s">
        <v>2102</v>
      </c>
      <c r="D847" s="472"/>
      <c r="E847" s="472"/>
      <c r="F847" s="472"/>
      <c r="G847" s="473">
        <f t="shared" ref="G847:R847" si="112">SUBTOTAL(9,G844:G846)</f>
        <v>43000</v>
      </c>
      <c r="H847" s="473">
        <f t="shared" si="112"/>
        <v>0</v>
      </c>
      <c r="I847" s="473">
        <f t="shared" si="112"/>
        <v>0</v>
      </c>
      <c r="J847" s="473">
        <f t="shared" si="112"/>
        <v>0</v>
      </c>
      <c r="K847" s="473">
        <f t="shared" si="112"/>
        <v>0</v>
      </c>
      <c r="L847" s="473">
        <f t="shared" si="112"/>
        <v>0</v>
      </c>
      <c r="M847" s="473">
        <f t="shared" si="112"/>
        <v>0</v>
      </c>
      <c r="N847" s="473">
        <f t="shared" si="112"/>
        <v>0</v>
      </c>
      <c r="O847" s="473">
        <f t="shared" si="112"/>
        <v>0</v>
      </c>
      <c r="P847" s="473">
        <f t="shared" si="112"/>
        <v>0</v>
      </c>
      <c r="Q847" s="473">
        <f t="shared" si="112"/>
        <v>43000</v>
      </c>
      <c r="R847" s="472">
        <f t="shared" si="112"/>
        <v>0</v>
      </c>
    </row>
    <row r="848" spans="1:18" s="524" customFormat="1" ht="14.45" hidden="1" customHeight="1" outlineLevel="2" x14ac:dyDescent="0.25">
      <c r="A848" s="472">
        <v>1285</v>
      </c>
      <c r="B848" s="472" t="s">
        <v>1669</v>
      </c>
      <c r="C848" s="472">
        <v>611</v>
      </c>
      <c r="D848" s="472" t="s">
        <v>1814</v>
      </c>
      <c r="E848" s="472">
        <v>611</v>
      </c>
      <c r="F848" s="494" t="s">
        <v>1942</v>
      </c>
      <c r="G848" s="473"/>
      <c r="H848" s="473"/>
      <c r="I848" s="473">
        <v>126000</v>
      </c>
      <c r="J848" s="473"/>
      <c r="K848" s="473"/>
      <c r="L848" s="473"/>
      <c r="M848" s="473"/>
      <c r="N848" s="473"/>
      <c r="O848" s="473"/>
      <c r="P848" s="473"/>
      <c r="Q848" s="473">
        <v>126000</v>
      </c>
      <c r="R848" s="472"/>
    </row>
    <row r="849" spans="1:18" s="524" customFormat="1" ht="14.45" customHeight="1" outlineLevel="1" collapsed="1" x14ac:dyDescent="0.25">
      <c r="A849" s="472"/>
      <c r="B849" s="472"/>
      <c r="C849" s="490" t="s">
        <v>2103</v>
      </c>
      <c r="D849" s="472"/>
      <c r="E849" s="472"/>
      <c r="F849" s="494"/>
      <c r="G849" s="473">
        <f t="shared" ref="G849:R849" si="113">SUBTOTAL(9,G848:G848)</f>
        <v>0</v>
      </c>
      <c r="H849" s="473">
        <f t="shared" si="113"/>
        <v>0</v>
      </c>
      <c r="I849" s="473">
        <f t="shared" si="113"/>
        <v>126000</v>
      </c>
      <c r="J849" s="473">
        <f t="shared" si="113"/>
        <v>0</v>
      </c>
      <c r="K849" s="473">
        <f t="shared" si="113"/>
        <v>0</v>
      </c>
      <c r="L849" s="473">
        <f t="shared" si="113"/>
        <v>0</v>
      </c>
      <c r="M849" s="473">
        <f t="shared" si="113"/>
        <v>0</v>
      </c>
      <c r="N849" s="473">
        <f t="shared" si="113"/>
        <v>0</v>
      </c>
      <c r="O849" s="473">
        <f t="shared" si="113"/>
        <v>0</v>
      </c>
      <c r="P849" s="473">
        <f t="shared" si="113"/>
        <v>0</v>
      </c>
      <c r="Q849" s="473">
        <f t="shared" si="113"/>
        <v>126000</v>
      </c>
      <c r="R849" s="472">
        <f t="shared" si="113"/>
        <v>0</v>
      </c>
    </row>
    <row r="850" spans="1:18" s="524" customFormat="1" ht="14.45" hidden="1" customHeight="1" outlineLevel="2" x14ac:dyDescent="0.25">
      <c r="A850" s="472">
        <v>1275</v>
      </c>
      <c r="B850" s="472" t="s">
        <v>1669</v>
      </c>
      <c r="C850" s="472">
        <v>612</v>
      </c>
      <c r="D850" s="472" t="s">
        <v>1814</v>
      </c>
      <c r="E850" s="472">
        <v>612</v>
      </c>
      <c r="F850" s="494" t="s">
        <v>1932</v>
      </c>
      <c r="G850" s="520">
        <v>0</v>
      </c>
      <c r="H850" s="473"/>
      <c r="I850" s="473"/>
      <c r="J850" s="473"/>
      <c r="K850" s="473"/>
      <c r="L850" s="473"/>
      <c r="M850" s="473"/>
      <c r="N850" s="473"/>
      <c r="O850" s="473"/>
      <c r="P850" s="473"/>
      <c r="Q850" s="473">
        <v>0</v>
      </c>
      <c r="R850" s="472"/>
    </row>
    <row r="851" spans="1:18" s="524" customFormat="1" ht="14.45" hidden="1" customHeight="1" outlineLevel="2" x14ac:dyDescent="0.25">
      <c r="A851" s="472">
        <v>1277</v>
      </c>
      <c r="B851" s="472" t="s">
        <v>1669</v>
      </c>
      <c r="C851" s="472">
        <v>612</v>
      </c>
      <c r="D851" s="472" t="s">
        <v>1814</v>
      </c>
      <c r="E851" s="472">
        <v>612</v>
      </c>
      <c r="F851" s="494" t="s">
        <v>1934</v>
      </c>
      <c r="G851" s="520"/>
      <c r="H851" s="473"/>
      <c r="I851" s="473"/>
      <c r="J851" s="473"/>
      <c r="K851" s="473"/>
      <c r="L851" s="473"/>
      <c r="M851" s="473"/>
      <c r="N851" s="520">
        <v>3000000</v>
      </c>
      <c r="O851" s="473"/>
      <c r="P851" s="473"/>
      <c r="Q851" s="473">
        <v>3000000</v>
      </c>
      <c r="R851" s="472"/>
    </row>
    <row r="852" spans="1:18" s="524" customFormat="1" ht="14.45" hidden="1" customHeight="1" outlineLevel="2" x14ac:dyDescent="0.25">
      <c r="A852" s="472">
        <v>1288</v>
      </c>
      <c r="B852" s="472" t="s">
        <v>1669</v>
      </c>
      <c r="C852" s="472">
        <v>612</v>
      </c>
      <c r="D852" s="472" t="s">
        <v>1814</v>
      </c>
      <c r="E852" s="472">
        <v>612</v>
      </c>
      <c r="F852" s="494" t="s">
        <v>1945</v>
      </c>
      <c r="G852" s="473"/>
      <c r="H852" s="473"/>
      <c r="I852" s="473"/>
      <c r="J852" s="473"/>
      <c r="K852" s="473"/>
      <c r="L852" s="495">
        <v>450951</v>
      </c>
      <c r="M852" s="473"/>
      <c r="N852" s="473"/>
      <c r="O852" s="473"/>
      <c r="P852" s="473"/>
      <c r="Q852" s="473">
        <v>450951</v>
      </c>
      <c r="R852" s="472"/>
    </row>
    <row r="853" spans="1:18" s="524" customFormat="1" ht="14.45" hidden="1" customHeight="1" outlineLevel="2" x14ac:dyDescent="0.25">
      <c r="A853" s="472">
        <v>1290</v>
      </c>
      <c r="B853" s="472" t="s">
        <v>1669</v>
      </c>
      <c r="C853" s="472">
        <v>612</v>
      </c>
      <c r="D853" s="472" t="s">
        <v>1814</v>
      </c>
      <c r="E853" s="472">
        <v>612</v>
      </c>
      <c r="F853" s="494" t="s">
        <v>1947</v>
      </c>
      <c r="G853" s="473"/>
      <c r="H853" s="473"/>
      <c r="I853" s="473"/>
      <c r="J853" s="473"/>
      <c r="K853" s="473"/>
      <c r="L853" s="473"/>
      <c r="M853" s="473"/>
      <c r="N853" s="473"/>
      <c r="O853" s="473">
        <v>3833333</v>
      </c>
      <c r="P853" s="473"/>
      <c r="Q853" s="473">
        <v>3833333</v>
      </c>
      <c r="R853" s="472"/>
    </row>
    <row r="854" spans="1:18" s="524" customFormat="1" ht="14.45" customHeight="1" outlineLevel="1" collapsed="1" x14ac:dyDescent="0.25">
      <c r="A854" s="472"/>
      <c r="B854" s="472"/>
      <c r="C854" s="490" t="s">
        <v>2104</v>
      </c>
      <c r="D854" s="472"/>
      <c r="E854" s="472"/>
      <c r="F854" s="494"/>
      <c r="G854" s="473">
        <f t="shared" ref="G854:R854" si="114">SUBTOTAL(9,G850:G853)</f>
        <v>0</v>
      </c>
      <c r="H854" s="473">
        <f t="shared" si="114"/>
        <v>0</v>
      </c>
      <c r="I854" s="473">
        <f t="shared" si="114"/>
        <v>0</v>
      </c>
      <c r="J854" s="473">
        <f t="shared" si="114"/>
        <v>0</v>
      </c>
      <c r="K854" s="473">
        <f t="shared" si="114"/>
        <v>0</v>
      </c>
      <c r="L854" s="473">
        <f t="shared" si="114"/>
        <v>450951</v>
      </c>
      <c r="M854" s="473">
        <f t="shared" si="114"/>
        <v>0</v>
      </c>
      <c r="N854" s="473">
        <f t="shared" si="114"/>
        <v>3000000</v>
      </c>
      <c r="O854" s="473">
        <f t="shared" si="114"/>
        <v>3833333</v>
      </c>
      <c r="P854" s="473">
        <f t="shared" si="114"/>
        <v>0</v>
      </c>
      <c r="Q854" s="473">
        <f t="shared" si="114"/>
        <v>7284284</v>
      </c>
      <c r="R854" s="472">
        <f t="shared" si="114"/>
        <v>0</v>
      </c>
    </row>
    <row r="855" spans="1:18" s="524" customFormat="1" ht="14.45" hidden="1" customHeight="1" outlineLevel="2" x14ac:dyDescent="0.25">
      <c r="A855" s="472">
        <v>27</v>
      </c>
      <c r="B855" s="472" t="s">
        <v>1669</v>
      </c>
      <c r="C855" s="472">
        <v>613</v>
      </c>
      <c r="D855" s="472" t="s">
        <v>1811</v>
      </c>
      <c r="E855" s="472">
        <v>613</v>
      </c>
      <c r="F855" s="472" t="s">
        <v>647</v>
      </c>
      <c r="G855" s="473">
        <v>0</v>
      </c>
      <c r="H855" s="472"/>
      <c r="I855" s="473">
        <v>0</v>
      </c>
      <c r="J855" s="473">
        <v>0</v>
      </c>
      <c r="K855" s="473">
        <v>0</v>
      </c>
      <c r="L855" s="473">
        <v>0</v>
      </c>
      <c r="M855" s="473">
        <v>0</v>
      </c>
      <c r="N855" s="473"/>
      <c r="O855" s="473">
        <v>0</v>
      </c>
      <c r="P855" s="473">
        <v>0</v>
      </c>
      <c r="Q855" s="473">
        <v>0</v>
      </c>
      <c r="R855" s="472"/>
    </row>
    <row r="856" spans="1:18" s="524" customFormat="1" ht="14.45" hidden="1" customHeight="1" outlineLevel="2" x14ac:dyDescent="0.25">
      <c r="A856" s="472">
        <v>1278</v>
      </c>
      <c r="B856" s="472" t="s">
        <v>1669</v>
      </c>
      <c r="C856" s="472">
        <v>613</v>
      </c>
      <c r="D856" s="472" t="s">
        <v>1814</v>
      </c>
      <c r="E856" s="472">
        <v>613</v>
      </c>
      <c r="F856" s="494" t="s">
        <v>1935</v>
      </c>
      <c r="G856" s="473"/>
      <c r="H856" s="473"/>
      <c r="I856" s="473">
        <v>325000</v>
      </c>
      <c r="J856" s="473"/>
      <c r="K856" s="473"/>
      <c r="L856" s="473"/>
      <c r="M856" s="473"/>
      <c r="N856" s="473"/>
      <c r="O856" s="473"/>
      <c r="P856" s="473"/>
      <c r="Q856" s="473">
        <v>325000</v>
      </c>
      <c r="R856" s="472"/>
    </row>
    <row r="857" spans="1:18" s="524" customFormat="1" ht="14.45" hidden="1" customHeight="1" outlineLevel="2" x14ac:dyDescent="0.25">
      <c r="A857" s="472">
        <v>1279</v>
      </c>
      <c r="B857" s="472" t="s">
        <v>1669</v>
      </c>
      <c r="C857" s="472">
        <v>613</v>
      </c>
      <c r="D857" s="472" t="s">
        <v>1814</v>
      </c>
      <c r="E857" s="472">
        <v>613</v>
      </c>
      <c r="F857" s="494" t="s">
        <v>1936</v>
      </c>
      <c r="G857" s="473"/>
      <c r="H857" s="473"/>
      <c r="I857" s="473">
        <v>180000</v>
      </c>
      <c r="J857" s="473"/>
      <c r="K857" s="473"/>
      <c r="L857" s="473"/>
      <c r="M857" s="473"/>
      <c r="N857" s="473"/>
      <c r="O857" s="473"/>
      <c r="P857" s="473"/>
      <c r="Q857" s="473">
        <v>180000</v>
      </c>
      <c r="R857" s="472"/>
    </row>
    <row r="858" spans="1:18" s="524" customFormat="1" ht="14.45" hidden="1" customHeight="1" outlineLevel="2" x14ac:dyDescent="0.25">
      <c r="A858" s="472">
        <v>1280</v>
      </c>
      <c r="B858" s="472" t="s">
        <v>1669</v>
      </c>
      <c r="C858" s="472">
        <v>613</v>
      </c>
      <c r="D858" s="472" t="s">
        <v>1814</v>
      </c>
      <c r="E858" s="472">
        <v>613</v>
      </c>
      <c r="F858" s="494" t="s">
        <v>1937</v>
      </c>
      <c r="G858" s="473"/>
      <c r="H858" s="473"/>
      <c r="I858" s="473">
        <v>300000</v>
      </c>
      <c r="J858" s="473"/>
      <c r="K858" s="473"/>
      <c r="L858" s="473"/>
      <c r="M858" s="473"/>
      <c r="N858" s="473"/>
      <c r="O858" s="473"/>
      <c r="P858" s="473"/>
      <c r="Q858" s="473">
        <v>300000</v>
      </c>
      <c r="R858" s="472"/>
    </row>
    <row r="859" spans="1:18" s="524" customFormat="1" ht="14.45" hidden="1" customHeight="1" outlineLevel="2" x14ac:dyDescent="0.25">
      <c r="A859" s="472">
        <v>1281</v>
      </c>
      <c r="B859" s="472" t="s">
        <v>1669</v>
      </c>
      <c r="C859" s="472">
        <v>613</v>
      </c>
      <c r="D859" s="472" t="s">
        <v>1814</v>
      </c>
      <c r="E859" s="472">
        <v>613</v>
      </c>
      <c r="F859" s="494" t="s">
        <v>1938</v>
      </c>
      <c r="G859" s="473"/>
      <c r="H859" s="473"/>
      <c r="I859" s="473">
        <v>250000</v>
      </c>
      <c r="J859" s="473"/>
      <c r="K859" s="473"/>
      <c r="L859" s="473"/>
      <c r="M859" s="473"/>
      <c r="N859" s="473"/>
      <c r="O859" s="473"/>
      <c r="P859" s="473"/>
      <c r="Q859" s="473">
        <v>250000</v>
      </c>
      <c r="R859" s="472"/>
    </row>
    <row r="860" spans="1:18" s="524" customFormat="1" ht="14.45" hidden="1" customHeight="1" outlineLevel="2" x14ac:dyDescent="0.25">
      <c r="A860" s="472">
        <v>1282</v>
      </c>
      <c r="B860" s="472" t="s">
        <v>1669</v>
      </c>
      <c r="C860" s="472">
        <v>613</v>
      </c>
      <c r="D860" s="472" t="s">
        <v>1814</v>
      </c>
      <c r="E860" s="472">
        <v>613</v>
      </c>
      <c r="F860" s="494" t="s">
        <v>1939</v>
      </c>
      <c r="G860" s="473"/>
      <c r="H860" s="473"/>
      <c r="I860" s="473">
        <v>500000</v>
      </c>
      <c r="J860" s="473"/>
      <c r="K860" s="473"/>
      <c r="L860" s="473"/>
      <c r="M860" s="473"/>
      <c r="N860" s="473"/>
      <c r="O860" s="473"/>
      <c r="P860" s="473"/>
      <c r="Q860" s="473">
        <v>500000</v>
      </c>
      <c r="R860" s="472"/>
    </row>
    <row r="861" spans="1:18" s="524" customFormat="1" ht="14.45" hidden="1" customHeight="1" outlineLevel="2" x14ac:dyDescent="0.25">
      <c r="A861" s="472">
        <v>1289</v>
      </c>
      <c r="B861" s="472" t="s">
        <v>1669</v>
      </c>
      <c r="C861" s="472">
        <v>613</v>
      </c>
      <c r="D861" s="472" t="s">
        <v>1814</v>
      </c>
      <c r="E861" s="472">
        <v>613</v>
      </c>
      <c r="F861" s="494" t="s">
        <v>1946</v>
      </c>
      <c r="G861" s="473"/>
      <c r="H861" s="473"/>
      <c r="I861" s="473"/>
      <c r="J861" s="473"/>
      <c r="K861" s="473"/>
      <c r="L861" s="473"/>
      <c r="M861" s="473"/>
      <c r="N861" s="473"/>
      <c r="O861" s="473">
        <v>1666667</v>
      </c>
      <c r="P861" s="473"/>
      <c r="Q861" s="473">
        <v>1666667</v>
      </c>
      <c r="R861" s="472"/>
    </row>
    <row r="862" spans="1:18" s="524" customFormat="1" ht="14.45" customHeight="1" outlineLevel="1" collapsed="1" x14ac:dyDescent="0.25">
      <c r="A862" s="472"/>
      <c r="B862" s="472"/>
      <c r="C862" s="490" t="s">
        <v>2105</v>
      </c>
      <c r="D862" s="472"/>
      <c r="E862" s="472"/>
      <c r="F862" s="494"/>
      <c r="G862" s="473">
        <f t="shared" ref="G862:R862" si="115">SUBTOTAL(9,G855:G861)</f>
        <v>0</v>
      </c>
      <c r="H862" s="473">
        <f t="shared" si="115"/>
        <v>0</v>
      </c>
      <c r="I862" s="473">
        <f t="shared" si="115"/>
        <v>1555000</v>
      </c>
      <c r="J862" s="473">
        <f t="shared" si="115"/>
        <v>0</v>
      </c>
      <c r="K862" s="473">
        <f t="shared" si="115"/>
        <v>0</v>
      </c>
      <c r="L862" s="473">
        <f t="shared" si="115"/>
        <v>0</v>
      </c>
      <c r="M862" s="473">
        <f t="shared" si="115"/>
        <v>0</v>
      </c>
      <c r="N862" s="473">
        <f t="shared" si="115"/>
        <v>0</v>
      </c>
      <c r="O862" s="473">
        <f t="shared" si="115"/>
        <v>1666667</v>
      </c>
      <c r="P862" s="473">
        <f t="shared" si="115"/>
        <v>0</v>
      </c>
      <c r="Q862" s="473">
        <f t="shared" si="115"/>
        <v>3221667</v>
      </c>
      <c r="R862" s="472">
        <f t="shared" si="115"/>
        <v>0</v>
      </c>
    </row>
    <row r="863" spans="1:18" s="524" customFormat="1" ht="14.45" hidden="1" customHeight="1" outlineLevel="2" x14ac:dyDescent="0.25">
      <c r="A863" s="472">
        <v>1276</v>
      </c>
      <c r="B863" s="472" t="s">
        <v>1669</v>
      </c>
      <c r="C863" s="472">
        <v>615</v>
      </c>
      <c r="D863" s="472" t="s">
        <v>1814</v>
      </c>
      <c r="E863" s="472">
        <v>615</v>
      </c>
      <c r="F863" s="494" t="s">
        <v>1933</v>
      </c>
      <c r="G863" s="473"/>
      <c r="H863" s="473"/>
      <c r="I863" s="495">
        <v>650000</v>
      </c>
      <c r="J863" s="473"/>
      <c r="K863" s="473"/>
      <c r="L863" s="473"/>
      <c r="M863" s="473"/>
      <c r="N863" s="473"/>
      <c r="O863" s="473"/>
      <c r="P863" s="473"/>
      <c r="Q863" s="473">
        <v>650000</v>
      </c>
      <c r="R863" s="472"/>
    </row>
    <row r="864" spans="1:18" s="524" customFormat="1" ht="14.45" customHeight="1" outlineLevel="1" collapsed="1" x14ac:dyDescent="0.25">
      <c r="A864" s="472"/>
      <c r="B864" s="472"/>
      <c r="C864" s="490" t="s">
        <v>2106</v>
      </c>
      <c r="D864" s="472"/>
      <c r="E864" s="472"/>
      <c r="F864" s="494"/>
      <c r="G864" s="473">
        <f t="shared" ref="G864:R864" si="116">SUBTOTAL(9,G863:G863)</f>
        <v>0</v>
      </c>
      <c r="H864" s="473">
        <f t="shared" si="116"/>
        <v>0</v>
      </c>
      <c r="I864" s="495">
        <f t="shared" si="116"/>
        <v>650000</v>
      </c>
      <c r="J864" s="473">
        <f t="shared" si="116"/>
        <v>0</v>
      </c>
      <c r="K864" s="473">
        <f t="shared" si="116"/>
        <v>0</v>
      </c>
      <c r="L864" s="473">
        <f t="shared" si="116"/>
        <v>0</v>
      </c>
      <c r="M864" s="473">
        <f t="shared" si="116"/>
        <v>0</v>
      </c>
      <c r="N864" s="473">
        <f t="shared" si="116"/>
        <v>0</v>
      </c>
      <c r="O864" s="473">
        <f t="shared" si="116"/>
        <v>0</v>
      </c>
      <c r="P864" s="473">
        <f t="shared" si="116"/>
        <v>0</v>
      </c>
      <c r="Q864" s="473">
        <f t="shared" si="116"/>
        <v>650000</v>
      </c>
      <c r="R864" s="472">
        <f t="shared" si="116"/>
        <v>0</v>
      </c>
    </row>
    <row r="865" spans="1:18" s="524" customFormat="1" ht="14.45" hidden="1" customHeight="1" outlineLevel="2" x14ac:dyDescent="0.25">
      <c r="A865" s="472">
        <v>1286</v>
      </c>
      <c r="B865" s="472" t="s">
        <v>1669</v>
      </c>
      <c r="C865" s="472">
        <v>616</v>
      </c>
      <c r="D865" s="472" t="s">
        <v>1814</v>
      </c>
      <c r="E865" s="472">
        <v>616</v>
      </c>
      <c r="F865" s="494" t="s">
        <v>1943</v>
      </c>
      <c r="G865" s="473"/>
      <c r="H865" s="473"/>
      <c r="I865" s="473">
        <v>1074281</v>
      </c>
      <c r="J865" s="473"/>
      <c r="K865" s="473"/>
      <c r="L865" s="473"/>
      <c r="M865" s="473"/>
      <c r="N865" s="473"/>
      <c r="O865" s="473"/>
      <c r="P865" s="473"/>
      <c r="Q865" s="473">
        <v>1074281</v>
      </c>
      <c r="R865" s="472"/>
    </row>
    <row r="866" spans="1:18" s="524" customFormat="1" ht="14.45" hidden="1" customHeight="1" outlineLevel="2" x14ac:dyDescent="0.25">
      <c r="A866" s="472">
        <v>1287</v>
      </c>
      <c r="B866" s="472" t="s">
        <v>1669</v>
      </c>
      <c r="C866" s="472">
        <v>616</v>
      </c>
      <c r="D866" s="472" t="s">
        <v>1814</v>
      </c>
      <c r="E866" s="472">
        <v>616</v>
      </c>
      <c r="F866" s="494" t="s">
        <v>1944</v>
      </c>
      <c r="G866" s="520"/>
      <c r="H866" s="473"/>
      <c r="I866" s="473"/>
      <c r="J866" s="473"/>
      <c r="K866" s="473"/>
      <c r="L866" s="473"/>
      <c r="M866" s="473"/>
      <c r="N866" s="473"/>
      <c r="O866" s="473"/>
      <c r="P866" s="473"/>
      <c r="Q866" s="473">
        <v>0</v>
      </c>
      <c r="R866" s="472"/>
    </row>
    <row r="867" spans="1:18" s="524" customFormat="1" ht="14.45" customHeight="1" outlineLevel="1" collapsed="1" x14ac:dyDescent="0.25">
      <c r="A867" s="472"/>
      <c r="B867" s="472"/>
      <c r="C867" s="490" t="s">
        <v>2107</v>
      </c>
      <c r="D867" s="472"/>
      <c r="E867" s="472"/>
      <c r="F867" s="494"/>
      <c r="G867" s="520">
        <f t="shared" ref="G867:R867" si="117">SUBTOTAL(9,G865:G866)</f>
        <v>0</v>
      </c>
      <c r="H867" s="473">
        <f t="shared" si="117"/>
        <v>0</v>
      </c>
      <c r="I867" s="473">
        <f t="shared" si="117"/>
        <v>1074281</v>
      </c>
      <c r="J867" s="473">
        <f t="shared" si="117"/>
        <v>0</v>
      </c>
      <c r="K867" s="473">
        <f t="shared" si="117"/>
        <v>0</v>
      </c>
      <c r="L867" s="473">
        <f t="shared" si="117"/>
        <v>0</v>
      </c>
      <c r="M867" s="473">
        <f t="shared" si="117"/>
        <v>0</v>
      </c>
      <c r="N867" s="473">
        <f t="shared" si="117"/>
        <v>0</v>
      </c>
      <c r="O867" s="473">
        <f t="shared" si="117"/>
        <v>0</v>
      </c>
      <c r="P867" s="473">
        <f t="shared" si="117"/>
        <v>0</v>
      </c>
      <c r="Q867" s="473">
        <f t="shared" si="117"/>
        <v>1074281</v>
      </c>
      <c r="R867" s="472">
        <f t="shared" si="117"/>
        <v>0</v>
      </c>
    </row>
    <row r="868" spans="1:18" s="524" customFormat="1" ht="14.45" hidden="1" customHeight="1" outlineLevel="2" x14ac:dyDescent="0.25">
      <c r="A868" s="472">
        <v>1291</v>
      </c>
      <c r="B868" s="472" t="s">
        <v>1669</v>
      </c>
      <c r="C868" s="472">
        <v>619</v>
      </c>
      <c r="D868" s="472" t="s">
        <v>1814</v>
      </c>
      <c r="E868" s="472">
        <v>619</v>
      </c>
      <c r="F868" s="494" t="s">
        <v>1948</v>
      </c>
      <c r="G868" s="473"/>
      <c r="H868" s="473"/>
      <c r="I868" s="473"/>
      <c r="J868" s="473"/>
      <c r="K868" s="473"/>
      <c r="L868" s="473"/>
      <c r="M868" s="473"/>
      <c r="N868" s="473"/>
      <c r="O868" s="473">
        <v>1000000</v>
      </c>
      <c r="P868" s="473"/>
      <c r="Q868" s="473">
        <v>1000000</v>
      </c>
      <c r="R868" s="472"/>
    </row>
    <row r="869" spans="1:18" s="524" customFormat="1" ht="14.45" customHeight="1" outlineLevel="1" collapsed="1" x14ac:dyDescent="0.25">
      <c r="A869" s="472"/>
      <c r="B869" s="472"/>
      <c r="C869" s="490" t="s">
        <v>2108</v>
      </c>
      <c r="D869" s="472"/>
      <c r="E869" s="472"/>
      <c r="F869" s="494"/>
      <c r="G869" s="473">
        <f t="shared" ref="G869:R869" si="118">SUBTOTAL(9,G868:G868)</f>
        <v>0</v>
      </c>
      <c r="H869" s="473">
        <f t="shared" si="118"/>
        <v>0</v>
      </c>
      <c r="I869" s="473">
        <f t="shared" si="118"/>
        <v>0</v>
      </c>
      <c r="J869" s="473">
        <f t="shared" si="118"/>
        <v>0</v>
      </c>
      <c r="K869" s="473">
        <f t="shared" si="118"/>
        <v>0</v>
      </c>
      <c r="L869" s="473">
        <f t="shared" si="118"/>
        <v>0</v>
      </c>
      <c r="M869" s="473">
        <f t="shared" si="118"/>
        <v>0</v>
      </c>
      <c r="N869" s="473">
        <f t="shared" si="118"/>
        <v>0</v>
      </c>
      <c r="O869" s="473">
        <f t="shared" si="118"/>
        <v>1000000</v>
      </c>
      <c r="P869" s="473">
        <f t="shared" si="118"/>
        <v>0</v>
      </c>
      <c r="Q869" s="473">
        <f t="shared" si="118"/>
        <v>1000000</v>
      </c>
      <c r="R869" s="472">
        <f t="shared" si="118"/>
        <v>0</v>
      </c>
    </row>
    <row r="870" spans="1:18" s="524" customFormat="1" ht="14.45" hidden="1" customHeight="1" outlineLevel="2" x14ac:dyDescent="0.25">
      <c r="A870" s="472">
        <v>501</v>
      </c>
      <c r="B870" s="472" t="s">
        <v>1669</v>
      </c>
      <c r="C870" s="472">
        <v>629</v>
      </c>
      <c r="D870" s="472" t="s">
        <v>1825</v>
      </c>
      <c r="E870" s="472">
        <v>629</v>
      </c>
      <c r="F870" s="472" t="s">
        <v>656</v>
      </c>
      <c r="G870" s="473">
        <v>0</v>
      </c>
      <c r="H870" s="472"/>
      <c r="I870" s="473">
        <v>0</v>
      </c>
      <c r="J870" s="473">
        <v>0</v>
      </c>
      <c r="K870" s="473">
        <v>0</v>
      </c>
      <c r="L870" s="473">
        <v>0</v>
      </c>
      <c r="M870" s="473">
        <v>0</v>
      </c>
      <c r="N870" s="473">
        <v>0</v>
      </c>
      <c r="O870" s="473">
        <v>0</v>
      </c>
      <c r="P870" s="473">
        <v>0</v>
      </c>
      <c r="Q870" s="473">
        <v>0</v>
      </c>
      <c r="R870" s="472"/>
    </row>
    <row r="871" spans="1:18" s="524" customFormat="1" ht="14.45" customHeight="1" outlineLevel="1" collapsed="1" x14ac:dyDescent="0.25">
      <c r="A871" s="472"/>
      <c r="B871" s="472"/>
      <c r="C871" s="490" t="s">
        <v>2109</v>
      </c>
      <c r="D871" s="472"/>
      <c r="E871" s="472"/>
      <c r="F871" s="472"/>
      <c r="G871" s="473">
        <f t="shared" ref="G871:R871" si="119">SUBTOTAL(9,G870:G870)</f>
        <v>0</v>
      </c>
      <c r="H871" s="472">
        <f t="shared" si="119"/>
        <v>0</v>
      </c>
      <c r="I871" s="473">
        <f t="shared" si="119"/>
        <v>0</v>
      </c>
      <c r="J871" s="473">
        <f t="shared" si="119"/>
        <v>0</v>
      </c>
      <c r="K871" s="473">
        <f t="shared" si="119"/>
        <v>0</v>
      </c>
      <c r="L871" s="473">
        <f t="shared" si="119"/>
        <v>0</v>
      </c>
      <c r="M871" s="473">
        <f t="shared" si="119"/>
        <v>0</v>
      </c>
      <c r="N871" s="473">
        <f t="shared" si="119"/>
        <v>0</v>
      </c>
      <c r="O871" s="473">
        <f t="shared" si="119"/>
        <v>0</v>
      </c>
      <c r="P871" s="473">
        <f t="shared" si="119"/>
        <v>0</v>
      </c>
      <c r="Q871" s="473">
        <f t="shared" si="119"/>
        <v>0</v>
      </c>
      <c r="R871" s="472">
        <f t="shared" si="119"/>
        <v>0</v>
      </c>
    </row>
    <row r="872" spans="1:18" s="524" customFormat="1" ht="14.45" hidden="1" customHeight="1" outlineLevel="2" x14ac:dyDescent="0.25">
      <c r="A872" s="489">
        <v>1207</v>
      </c>
      <c r="B872" s="472" t="s">
        <v>1671</v>
      </c>
      <c r="C872" s="472">
        <v>911</v>
      </c>
      <c r="D872" s="489" t="s">
        <v>1793</v>
      </c>
      <c r="E872" s="472">
        <v>911</v>
      </c>
      <c r="F872" s="472" t="s">
        <v>1923</v>
      </c>
      <c r="G872" s="511"/>
      <c r="H872" s="473"/>
      <c r="I872" s="473"/>
      <c r="J872" s="473">
        <v>1059322.0799999998</v>
      </c>
      <c r="K872" s="473"/>
      <c r="L872" s="473"/>
      <c r="M872" s="473"/>
      <c r="N872" s="473"/>
      <c r="O872" s="473"/>
      <c r="P872" s="473"/>
      <c r="Q872" s="473">
        <v>1059322.0799999998</v>
      </c>
      <c r="R872" s="472" t="s">
        <v>1925</v>
      </c>
    </row>
    <row r="873" spans="1:18" s="524" customFormat="1" ht="14.45" customHeight="1" outlineLevel="1" collapsed="1" x14ac:dyDescent="0.25">
      <c r="A873" s="489"/>
      <c r="B873" s="472"/>
      <c r="C873" s="490" t="s">
        <v>2110</v>
      </c>
      <c r="D873" s="489"/>
      <c r="E873" s="472"/>
      <c r="F873" s="472"/>
      <c r="G873" s="511">
        <f t="shared" ref="G873:R873" si="120">SUBTOTAL(9,G872:G872)</f>
        <v>0</v>
      </c>
      <c r="H873" s="473">
        <f t="shared" si="120"/>
        <v>0</v>
      </c>
      <c r="I873" s="473">
        <f t="shared" si="120"/>
        <v>0</v>
      </c>
      <c r="J873" s="473">
        <f t="shared" si="120"/>
        <v>1059322.0799999998</v>
      </c>
      <c r="K873" s="473">
        <f t="shared" si="120"/>
        <v>0</v>
      </c>
      <c r="L873" s="473">
        <f t="shared" si="120"/>
        <v>0</v>
      </c>
      <c r="M873" s="473">
        <f t="shared" si="120"/>
        <v>0</v>
      </c>
      <c r="N873" s="473">
        <f t="shared" si="120"/>
        <v>0</v>
      </c>
      <c r="O873" s="473">
        <f t="shared" si="120"/>
        <v>0</v>
      </c>
      <c r="P873" s="473">
        <f t="shared" si="120"/>
        <v>0</v>
      </c>
      <c r="Q873" s="473">
        <f t="shared" si="120"/>
        <v>1059322.0799999998</v>
      </c>
      <c r="R873" s="472">
        <f t="shared" si="120"/>
        <v>0</v>
      </c>
    </row>
    <row r="874" spans="1:18" s="524" customFormat="1" ht="14.45" hidden="1" customHeight="1" outlineLevel="2" x14ac:dyDescent="0.25">
      <c r="A874" s="489">
        <v>1208</v>
      </c>
      <c r="B874" s="472" t="s">
        <v>1671</v>
      </c>
      <c r="C874" s="472">
        <v>921</v>
      </c>
      <c r="D874" s="489" t="s">
        <v>1793</v>
      </c>
      <c r="E874" s="472">
        <v>921</v>
      </c>
      <c r="F874" s="472" t="s">
        <v>1924</v>
      </c>
      <c r="G874" s="511"/>
      <c r="H874" s="473"/>
      <c r="I874" s="473"/>
      <c r="J874" s="473">
        <v>161034.13</v>
      </c>
      <c r="K874" s="473"/>
      <c r="L874" s="473"/>
      <c r="M874" s="473"/>
      <c r="N874" s="473"/>
      <c r="O874" s="473"/>
      <c r="P874" s="473"/>
      <c r="Q874" s="473">
        <v>161034.13</v>
      </c>
      <c r="R874" s="472" t="s">
        <v>1925</v>
      </c>
    </row>
    <row r="875" spans="1:18" s="524" customFormat="1" ht="14.45" customHeight="1" outlineLevel="1" collapsed="1" x14ac:dyDescent="0.25">
      <c r="A875" s="489"/>
      <c r="B875" s="472"/>
      <c r="C875" s="490" t="s">
        <v>2111</v>
      </c>
      <c r="D875" s="489"/>
      <c r="E875" s="472"/>
      <c r="F875" s="472"/>
      <c r="G875" s="511">
        <f t="shared" ref="G875:R875" si="121">SUBTOTAL(9,G874:G874)</f>
        <v>0</v>
      </c>
      <c r="H875" s="473">
        <f t="shared" si="121"/>
        <v>0</v>
      </c>
      <c r="I875" s="473">
        <f t="shared" si="121"/>
        <v>0</v>
      </c>
      <c r="J875" s="473">
        <f t="shared" si="121"/>
        <v>161034.13</v>
      </c>
      <c r="K875" s="473">
        <f t="shared" si="121"/>
        <v>0</v>
      </c>
      <c r="L875" s="473">
        <f t="shared" si="121"/>
        <v>0</v>
      </c>
      <c r="M875" s="473">
        <f t="shared" si="121"/>
        <v>0</v>
      </c>
      <c r="N875" s="473">
        <f t="shared" si="121"/>
        <v>0</v>
      </c>
      <c r="O875" s="473">
        <f t="shared" si="121"/>
        <v>0</v>
      </c>
      <c r="P875" s="473">
        <f t="shared" si="121"/>
        <v>0</v>
      </c>
      <c r="Q875" s="473">
        <f t="shared" si="121"/>
        <v>161034.13</v>
      </c>
      <c r="R875" s="472">
        <f t="shared" si="121"/>
        <v>0</v>
      </c>
    </row>
    <row r="876" spans="1:18" s="524" customFormat="1" ht="14.45" hidden="1" customHeight="1" outlineLevel="2" x14ac:dyDescent="0.25">
      <c r="A876" s="489">
        <v>1209</v>
      </c>
      <c r="B876" s="472" t="s">
        <v>1671</v>
      </c>
      <c r="C876" s="472">
        <v>991</v>
      </c>
      <c r="D876" s="489" t="s">
        <v>1793</v>
      </c>
      <c r="E876" s="472">
        <v>991</v>
      </c>
      <c r="F876" s="472" t="s">
        <v>752</v>
      </c>
      <c r="G876" s="473">
        <v>786271.51</v>
      </c>
      <c r="H876" s="473"/>
      <c r="I876" s="473"/>
      <c r="J876" s="473"/>
      <c r="K876" s="473"/>
      <c r="L876" s="473"/>
      <c r="M876" s="473"/>
      <c r="N876" s="473"/>
      <c r="O876" s="473"/>
      <c r="P876" s="473"/>
      <c r="Q876" s="473">
        <v>786271.51</v>
      </c>
      <c r="R876" s="472" t="s">
        <v>1925</v>
      </c>
    </row>
    <row r="877" spans="1:18" s="524" customFormat="1" ht="14.45" customHeight="1" outlineLevel="1" collapsed="1" x14ac:dyDescent="0.25">
      <c r="A877" s="37"/>
      <c r="B877" s="128"/>
      <c r="C877" s="530" t="s">
        <v>2112</v>
      </c>
      <c r="D877" s="37"/>
      <c r="E877" s="128"/>
      <c r="F877" s="528"/>
      <c r="G877" s="529">
        <f t="shared" ref="G877:R877" si="122">SUBTOTAL(9,G876:G876)</f>
        <v>786271.51</v>
      </c>
      <c r="H877" s="529">
        <f t="shared" si="122"/>
        <v>0</v>
      </c>
      <c r="I877" s="529">
        <f t="shared" si="122"/>
        <v>0</v>
      </c>
      <c r="J877" s="529">
        <f t="shared" si="122"/>
        <v>0</v>
      </c>
      <c r="K877" s="529">
        <f t="shared" si="122"/>
        <v>0</v>
      </c>
      <c r="L877" s="529">
        <f t="shared" si="122"/>
        <v>0</v>
      </c>
      <c r="M877" s="529">
        <f t="shared" si="122"/>
        <v>0</v>
      </c>
      <c r="N877" s="529">
        <f t="shared" si="122"/>
        <v>0</v>
      </c>
      <c r="O877" s="529">
        <f t="shared" si="122"/>
        <v>0</v>
      </c>
      <c r="P877" s="529">
        <f t="shared" si="122"/>
        <v>0</v>
      </c>
      <c r="Q877" s="529">
        <f t="shared" si="122"/>
        <v>786271.51</v>
      </c>
      <c r="R877" s="128">
        <f t="shared" si="122"/>
        <v>0</v>
      </c>
    </row>
    <row r="878" spans="1:18" s="524" customFormat="1" ht="14.45" customHeight="1" x14ac:dyDescent="0.25">
      <c r="A878" s="37"/>
      <c r="B878" s="128"/>
      <c r="C878" s="530" t="s">
        <v>1868</v>
      </c>
      <c r="D878" s="37"/>
      <c r="E878" s="128"/>
      <c r="F878" s="528"/>
      <c r="G878" s="529">
        <f t="shared" ref="G878:R878" si="123">SUBTOTAL(9,G4:G876)</f>
        <v>51022603.160328016</v>
      </c>
      <c r="H878" s="529">
        <f t="shared" si="123"/>
        <v>0</v>
      </c>
      <c r="I878" s="529">
        <f t="shared" si="123"/>
        <v>4395281</v>
      </c>
      <c r="J878" s="529">
        <f t="shared" si="123"/>
        <v>7670594.3735766998</v>
      </c>
      <c r="K878" s="529">
        <f t="shared" si="123"/>
        <v>0</v>
      </c>
      <c r="L878" s="529">
        <f t="shared" si="123"/>
        <v>450951</v>
      </c>
      <c r="M878" s="529">
        <f t="shared" si="123"/>
        <v>0</v>
      </c>
      <c r="N878" s="529">
        <f t="shared" si="123"/>
        <v>3000000</v>
      </c>
      <c r="O878" s="529">
        <f t="shared" si="123"/>
        <v>6500000</v>
      </c>
      <c r="P878" s="529">
        <f t="shared" si="123"/>
        <v>0</v>
      </c>
      <c r="Q878" s="529">
        <f t="shared" si="123"/>
        <v>72506827.215999991</v>
      </c>
      <c r="R878" s="128">
        <f t="shared" si="123"/>
        <v>0</v>
      </c>
    </row>
    <row r="879" spans="1:18" ht="14.45" customHeight="1" x14ac:dyDescent="0.25">
      <c r="A879" s="128"/>
      <c r="D879" t="s">
        <v>1804</v>
      </c>
      <c r="F879" s="487" t="s">
        <v>1046</v>
      </c>
      <c r="G879" s="488">
        <v>51022603.160328016</v>
      </c>
      <c r="H879" s="488">
        <v>0</v>
      </c>
      <c r="I879" s="488">
        <v>4395281</v>
      </c>
      <c r="J879" s="488">
        <v>7670594.3735767007</v>
      </c>
      <c r="K879" s="488">
        <v>0</v>
      </c>
      <c r="L879" s="488">
        <v>450951</v>
      </c>
      <c r="M879" s="488">
        <v>0</v>
      </c>
      <c r="N879" s="488">
        <v>3000000</v>
      </c>
      <c r="O879" s="488">
        <v>6500000</v>
      </c>
      <c r="P879" s="488">
        <v>0</v>
      </c>
      <c r="Q879" s="488">
        <v>72506827.216000006</v>
      </c>
    </row>
    <row r="881" spans="7:18" x14ac:dyDescent="0.25">
      <c r="G881" s="521"/>
      <c r="H881" s="521"/>
      <c r="I881" s="521"/>
      <c r="J881" s="521"/>
      <c r="K881" s="521"/>
      <c r="L881" s="521"/>
      <c r="M881" s="521"/>
      <c r="N881" s="521"/>
      <c r="O881" s="521"/>
      <c r="P881" s="521"/>
      <c r="Q881" s="521"/>
    </row>
    <row r="882" spans="7:18" x14ac:dyDescent="0.25">
      <c r="Q882" s="455">
        <v>41852639.035671979</v>
      </c>
      <c r="R882" s="455"/>
    </row>
    <row r="883" spans="7:18" x14ac:dyDescent="0.25">
      <c r="Q883" s="521"/>
    </row>
    <row r="884" spans="7:18" x14ac:dyDescent="0.25">
      <c r="Q884" s="455"/>
    </row>
  </sheetData>
  <mergeCells count="10">
    <mergeCell ref="O3:O4"/>
    <mergeCell ref="P3:P4"/>
    <mergeCell ref="Q3:Q4"/>
    <mergeCell ref="R3:R4"/>
    <mergeCell ref="D3:D4"/>
    <mergeCell ref="E3:E4"/>
    <mergeCell ref="F3:F4"/>
    <mergeCell ref="G3:G4"/>
    <mergeCell ref="H3:H4"/>
    <mergeCell ref="I3:L3"/>
  </mergeCells>
  <pageMargins left="0.70866141732283472" right="0.70866141732283472" top="0.41" bottom="0.41" header="0.31496062992125984" footer="0.31496062992125984"/>
  <pageSetup paperSize="190" scale="92" fitToHeight="0" orientation="landscape" verticalDpi="0"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92D050"/>
    <pageSetUpPr fitToPage="1"/>
  </sheetPr>
  <dimension ref="A1:R760"/>
  <sheetViews>
    <sheetView topLeftCell="F3" zoomScale="90" zoomScaleNormal="90" workbookViewId="0">
      <selection activeCell="G194" sqref="G194"/>
    </sheetView>
  </sheetViews>
  <sheetFormatPr baseColWidth="10" defaultRowHeight="15" x14ac:dyDescent="0.25"/>
  <cols>
    <col min="1" max="1" width="4.85546875" customWidth="1"/>
    <col min="2" max="2" width="2.140625" customWidth="1"/>
    <col min="3" max="3" width="10" customWidth="1"/>
    <col min="4" max="4" width="20.5703125" customWidth="1"/>
    <col min="5" max="5" width="7.140625" customWidth="1"/>
    <col min="6" max="6" width="45" customWidth="1"/>
    <col min="7" max="7" width="13.85546875" customWidth="1"/>
    <col min="8" max="8" width="12.5703125" bestFit="1" customWidth="1"/>
    <col min="9" max="9" width="14.28515625" customWidth="1"/>
    <col min="10" max="10" width="14.85546875" customWidth="1"/>
    <col min="11" max="11" width="16.42578125" hidden="1" customWidth="1"/>
    <col min="12" max="12" width="12.5703125" customWidth="1"/>
    <col min="13" max="13" width="15.42578125" hidden="1" customWidth="1"/>
    <col min="14" max="14" width="12.5703125" customWidth="1"/>
    <col min="15" max="15" width="16.42578125" customWidth="1"/>
    <col min="16" max="16" width="13.85546875" hidden="1" customWidth="1"/>
    <col min="17" max="17" width="13.5703125" customWidth="1"/>
    <col min="18" max="18" width="30.7109375" customWidth="1"/>
  </cols>
  <sheetData>
    <row r="1" spans="1:18" ht="18.75" hidden="1" x14ac:dyDescent="0.3">
      <c r="A1" s="471" t="s">
        <v>1881</v>
      </c>
    </row>
    <row r="2" spans="1:18" ht="18.75" hidden="1" x14ac:dyDescent="0.3">
      <c r="A2" s="471" t="s">
        <v>1882</v>
      </c>
    </row>
    <row r="3" spans="1:18" ht="15.6" customHeight="1" x14ac:dyDescent="0.25">
      <c r="A3" s="468"/>
      <c r="B3" s="468"/>
      <c r="C3" s="468"/>
      <c r="D3" s="999" t="s">
        <v>1812</v>
      </c>
      <c r="E3" s="999" t="s">
        <v>754</v>
      </c>
      <c r="F3" s="999" t="s">
        <v>5</v>
      </c>
      <c r="G3" s="998" t="s">
        <v>1317</v>
      </c>
      <c r="H3" s="998" t="s">
        <v>41</v>
      </c>
      <c r="I3" s="998" t="s">
        <v>755</v>
      </c>
      <c r="J3" s="998"/>
      <c r="K3" s="998"/>
      <c r="L3" s="998"/>
      <c r="M3" s="469" t="s">
        <v>43</v>
      </c>
      <c r="N3" s="469"/>
      <c r="O3" s="998" t="s">
        <v>40</v>
      </c>
      <c r="P3" s="998" t="s">
        <v>1048</v>
      </c>
      <c r="Q3" s="998" t="s">
        <v>757</v>
      </c>
      <c r="R3" s="998" t="s">
        <v>1922</v>
      </c>
    </row>
    <row r="4" spans="1:18" ht="48" x14ac:dyDescent="0.25">
      <c r="A4" s="468" t="s">
        <v>1832</v>
      </c>
      <c r="B4" s="468"/>
      <c r="C4" s="468"/>
      <c r="D4" s="999"/>
      <c r="E4" s="999"/>
      <c r="F4" s="999"/>
      <c r="G4" s="998"/>
      <c r="H4" s="998"/>
      <c r="I4" s="486" t="s">
        <v>1621</v>
      </c>
      <c r="J4" s="486" t="s">
        <v>1622</v>
      </c>
      <c r="K4" s="469" t="s">
        <v>758</v>
      </c>
      <c r="L4" s="469" t="s">
        <v>315</v>
      </c>
      <c r="M4" s="469" t="s">
        <v>1047</v>
      </c>
      <c r="N4" s="469" t="s">
        <v>315</v>
      </c>
      <c r="O4" s="998"/>
      <c r="P4" s="998"/>
      <c r="Q4" s="998"/>
      <c r="R4" s="998" t="s">
        <v>1922</v>
      </c>
    </row>
    <row r="5" spans="1:18" ht="14.45" hidden="1" customHeight="1" x14ac:dyDescent="0.25">
      <c r="A5" s="472">
        <v>1061</v>
      </c>
      <c r="B5" s="472" t="s">
        <v>1665</v>
      </c>
      <c r="C5" s="472">
        <v>111</v>
      </c>
      <c r="D5" s="472" t="s">
        <v>1833</v>
      </c>
      <c r="E5" s="472">
        <v>111</v>
      </c>
      <c r="F5" s="472" t="s">
        <v>347</v>
      </c>
      <c r="G5" s="473"/>
      <c r="H5" s="473"/>
      <c r="I5" s="473"/>
      <c r="J5" s="473"/>
      <c r="K5" s="473"/>
      <c r="L5" s="473"/>
      <c r="M5" s="473"/>
      <c r="N5" s="473"/>
      <c r="O5" s="473"/>
      <c r="P5" s="473"/>
      <c r="Q5" s="473">
        <v>0</v>
      </c>
      <c r="R5" s="472"/>
    </row>
    <row r="6" spans="1:18" ht="14.45" hidden="1" customHeight="1" x14ac:dyDescent="0.25">
      <c r="A6" s="472">
        <v>1132</v>
      </c>
      <c r="B6" s="472" t="s">
        <v>1665</v>
      </c>
      <c r="C6" s="472">
        <v>111</v>
      </c>
      <c r="D6" s="472" t="s">
        <v>1918</v>
      </c>
      <c r="E6" s="472">
        <v>111</v>
      </c>
      <c r="F6" s="472" t="s">
        <v>349</v>
      </c>
      <c r="G6" s="473"/>
      <c r="H6" s="473"/>
      <c r="I6" s="473"/>
      <c r="J6" s="473"/>
      <c r="K6" s="473"/>
      <c r="L6" s="473"/>
      <c r="M6" s="473"/>
      <c r="N6" s="473"/>
      <c r="O6" s="473"/>
      <c r="P6" s="473"/>
      <c r="Q6" s="473">
        <v>0</v>
      </c>
      <c r="R6" s="472"/>
    </row>
    <row r="7" spans="1:18" ht="14.45" hidden="1" customHeight="1" x14ac:dyDescent="0.25">
      <c r="A7" s="522"/>
      <c r="B7" s="522">
        <v>1</v>
      </c>
      <c r="C7" s="522">
        <v>111</v>
      </c>
      <c r="D7" s="522" t="s">
        <v>1918</v>
      </c>
      <c r="E7" s="472">
        <v>111</v>
      </c>
      <c r="F7" s="522"/>
      <c r="G7" s="523">
        <v>1420416</v>
      </c>
      <c r="H7" s="523"/>
      <c r="I7" s="523"/>
      <c r="J7" s="523"/>
      <c r="K7" s="523"/>
      <c r="L7" s="523"/>
      <c r="M7" s="523"/>
      <c r="N7" s="523"/>
      <c r="O7" s="523"/>
      <c r="P7" s="523"/>
      <c r="Q7" s="473">
        <v>1420416</v>
      </c>
      <c r="R7" s="522"/>
    </row>
    <row r="8" spans="1:18" ht="14.45" hidden="1" customHeight="1" x14ac:dyDescent="0.25">
      <c r="A8" s="472">
        <v>113</v>
      </c>
      <c r="B8" s="472" t="s">
        <v>1665</v>
      </c>
      <c r="C8" s="472">
        <v>113</v>
      </c>
      <c r="D8" s="472" t="s">
        <v>1815</v>
      </c>
      <c r="E8" s="472">
        <v>111</v>
      </c>
      <c r="F8" s="472" t="s">
        <v>349</v>
      </c>
      <c r="G8" s="473">
        <v>0</v>
      </c>
      <c r="H8" s="473"/>
      <c r="I8" s="473"/>
      <c r="J8" s="473"/>
      <c r="K8" s="473"/>
      <c r="L8" s="473"/>
      <c r="M8" s="473"/>
      <c r="N8" s="473"/>
      <c r="O8" s="473"/>
      <c r="P8" s="473"/>
      <c r="Q8" s="473">
        <v>0</v>
      </c>
      <c r="R8" s="472"/>
    </row>
    <row r="9" spans="1:18" ht="14.45" hidden="1" customHeight="1" x14ac:dyDescent="0.25">
      <c r="A9" s="472">
        <v>142</v>
      </c>
      <c r="B9" s="472" t="s">
        <v>1665</v>
      </c>
      <c r="C9" s="472">
        <v>113</v>
      </c>
      <c r="D9" s="472" t="s">
        <v>1816</v>
      </c>
      <c r="E9" s="472">
        <v>111</v>
      </c>
      <c r="F9" s="472" t="s">
        <v>349</v>
      </c>
      <c r="G9" s="473"/>
      <c r="H9" s="473"/>
      <c r="I9" s="473"/>
      <c r="J9" s="473"/>
      <c r="K9" s="473"/>
      <c r="L9" s="473"/>
      <c r="M9" s="473"/>
      <c r="N9" s="473"/>
      <c r="O9" s="473"/>
      <c r="P9" s="473"/>
      <c r="Q9" s="473">
        <v>0</v>
      </c>
      <c r="R9" s="472"/>
    </row>
    <row r="10" spans="1:18" ht="14.45" hidden="1" customHeight="1" x14ac:dyDescent="0.25">
      <c r="A10" s="472">
        <v>757</v>
      </c>
      <c r="B10" s="472" t="s">
        <v>1665</v>
      </c>
      <c r="C10" s="472">
        <v>113</v>
      </c>
      <c r="D10" s="472" t="s">
        <v>1834</v>
      </c>
      <c r="E10" s="472">
        <v>111</v>
      </c>
      <c r="F10" s="472" t="s">
        <v>349</v>
      </c>
      <c r="G10" s="473"/>
      <c r="H10" s="473"/>
      <c r="I10" s="473"/>
      <c r="J10" s="473"/>
      <c r="K10" s="473"/>
      <c r="L10" s="473"/>
      <c r="M10" s="473"/>
      <c r="N10" s="473"/>
      <c r="O10" s="473"/>
      <c r="P10" s="473"/>
      <c r="Q10" s="473">
        <v>0</v>
      </c>
      <c r="R10" s="472"/>
    </row>
    <row r="11" spans="1:18" ht="14.45" hidden="1" customHeight="1" x14ac:dyDescent="0.25">
      <c r="A11" s="472">
        <v>1114</v>
      </c>
      <c r="B11" s="472" t="s">
        <v>1665</v>
      </c>
      <c r="C11" s="489">
        <v>113</v>
      </c>
      <c r="D11" s="472" t="s">
        <v>1915</v>
      </c>
      <c r="E11" s="489">
        <v>8</v>
      </c>
      <c r="F11" s="472" t="s">
        <v>349</v>
      </c>
      <c r="G11" s="473"/>
      <c r="H11" s="473"/>
      <c r="I11" s="473"/>
      <c r="J11" s="473"/>
      <c r="K11" s="473"/>
      <c r="L11" s="473"/>
      <c r="M11" s="473"/>
      <c r="N11" s="473"/>
      <c r="O11" s="473"/>
      <c r="P11" s="473"/>
      <c r="Q11" s="473">
        <v>0</v>
      </c>
      <c r="R11" s="472"/>
    </row>
    <row r="12" spans="1:18" ht="14.45" hidden="1" customHeight="1" x14ac:dyDescent="0.25">
      <c r="A12" s="472">
        <v>1115</v>
      </c>
      <c r="B12" s="472" t="s">
        <v>1665</v>
      </c>
      <c r="C12" s="472">
        <v>113</v>
      </c>
      <c r="D12" s="472" t="s">
        <v>1789</v>
      </c>
      <c r="E12" s="472">
        <v>113</v>
      </c>
      <c r="F12" s="472" t="s">
        <v>349</v>
      </c>
      <c r="G12" s="473"/>
      <c r="H12" s="473"/>
      <c r="I12" s="473"/>
      <c r="J12" s="473"/>
      <c r="K12" s="473"/>
      <c r="L12" s="473"/>
      <c r="M12" s="473"/>
      <c r="N12" s="473"/>
      <c r="O12" s="473"/>
      <c r="P12" s="473"/>
      <c r="Q12" s="473">
        <v>0</v>
      </c>
      <c r="R12" s="472"/>
    </row>
    <row r="13" spans="1:18" ht="14.45" hidden="1" customHeight="1" x14ac:dyDescent="0.25">
      <c r="A13" s="472">
        <v>1116</v>
      </c>
      <c r="B13" s="472" t="s">
        <v>1665</v>
      </c>
      <c r="C13" s="472">
        <v>113</v>
      </c>
      <c r="D13" s="472" t="s">
        <v>1795</v>
      </c>
      <c r="E13" s="472">
        <v>113</v>
      </c>
      <c r="F13" s="472" t="s">
        <v>349</v>
      </c>
      <c r="G13" s="473"/>
      <c r="H13" s="473"/>
      <c r="I13" s="473"/>
      <c r="J13" s="473"/>
      <c r="K13" s="473"/>
      <c r="L13" s="473"/>
      <c r="M13" s="473"/>
      <c r="N13" s="473"/>
      <c r="O13" s="473"/>
      <c r="P13" s="473"/>
      <c r="Q13" s="473">
        <v>0</v>
      </c>
      <c r="R13" s="472"/>
    </row>
    <row r="14" spans="1:18" ht="14.45" hidden="1" customHeight="1" x14ac:dyDescent="0.25">
      <c r="A14" s="472">
        <v>1117</v>
      </c>
      <c r="B14" s="472" t="s">
        <v>1665</v>
      </c>
      <c r="C14" s="472">
        <v>113</v>
      </c>
      <c r="D14" s="472" t="s">
        <v>1916</v>
      </c>
      <c r="E14" s="472">
        <v>113</v>
      </c>
      <c r="F14" s="472" t="s">
        <v>349</v>
      </c>
      <c r="G14" s="473"/>
      <c r="H14" s="473"/>
      <c r="I14" s="473"/>
      <c r="J14" s="473"/>
      <c r="K14" s="473"/>
      <c r="L14" s="473"/>
      <c r="M14" s="473"/>
      <c r="N14" s="473"/>
      <c r="O14" s="473"/>
      <c r="P14" s="473"/>
      <c r="Q14" s="473">
        <v>0</v>
      </c>
      <c r="R14" s="472"/>
    </row>
    <row r="15" spans="1:18" ht="14.45" hidden="1" customHeight="1" x14ac:dyDescent="0.25">
      <c r="A15" s="472">
        <v>1118</v>
      </c>
      <c r="B15" s="472" t="s">
        <v>1665</v>
      </c>
      <c r="C15" s="472">
        <v>113</v>
      </c>
      <c r="D15" s="472" t="s">
        <v>1917</v>
      </c>
      <c r="E15" s="472">
        <v>113</v>
      </c>
      <c r="F15" s="472" t="s">
        <v>349</v>
      </c>
      <c r="G15" s="473"/>
      <c r="H15" s="473"/>
      <c r="I15" s="473"/>
      <c r="J15" s="473"/>
      <c r="K15" s="473"/>
      <c r="L15" s="473"/>
      <c r="M15" s="473"/>
      <c r="N15" s="473"/>
      <c r="O15" s="473"/>
      <c r="P15" s="473"/>
      <c r="Q15" s="473">
        <v>0</v>
      </c>
      <c r="R15" s="472"/>
    </row>
    <row r="16" spans="1:18" ht="14.45" hidden="1" customHeight="1" x14ac:dyDescent="0.25">
      <c r="A16" s="472">
        <v>1119</v>
      </c>
      <c r="B16" s="472" t="s">
        <v>1665</v>
      </c>
      <c r="C16" s="472">
        <v>113</v>
      </c>
      <c r="D16" s="472" t="s">
        <v>1808</v>
      </c>
      <c r="E16" s="472">
        <v>113</v>
      </c>
      <c r="F16" s="472" t="s">
        <v>349</v>
      </c>
      <c r="G16" s="473"/>
      <c r="H16" s="473"/>
      <c r="I16" s="473"/>
      <c r="J16" s="473"/>
      <c r="K16" s="473"/>
      <c r="L16" s="473"/>
      <c r="M16" s="473"/>
      <c r="N16" s="473"/>
      <c r="O16" s="473"/>
      <c r="P16" s="473"/>
      <c r="Q16" s="473">
        <v>0</v>
      </c>
      <c r="R16" s="472"/>
    </row>
    <row r="17" spans="1:18" ht="14.45" hidden="1" customHeight="1" x14ac:dyDescent="0.25">
      <c r="A17" s="472">
        <v>1120</v>
      </c>
      <c r="B17" s="472" t="s">
        <v>1665</v>
      </c>
      <c r="C17" s="472">
        <v>113</v>
      </c>
      <c r="D17" s="472" t="s">
        <v>1802</v>
      </c>
      <c r="E17" s="472">
        <v>113</v>
      </c>
      <c r="F17" s="472" t="s">
        <v>349</v>
      </c>
      <c r="G17" s="473"/>
      <c r="H17" s="473"/>
      <c r="I17" s="473"/>
      <c r="J17" s="473"/>
      <c r="K17" s="473"/>
      <c r="L17" s="473"/>
      <c r="M17" s="473"/>
      <c r="N17" s="473"/>
      <c r="O17" s="473"/>
      <c r="P17" s="473"/>
      <c r="Q17" s="473">
        <v>0</v>
      </c>
      <c r="R17" s="472"/>
    </row>
    <row r="18" spans="1:18" ht="14.45" hidden="1" customHeight="1" x14ac:dyDescent="0.25">
      <c r="A18" s="472">
        <v>1121</v>
      </c>
      <c r="B18" s="472" t="s">
        <v>1665</v>
      </c>
      <c r="C18" s="472">
        <v>113</v>
      </c>
      <c r="D18" s="472" t="s">
        <v>1910</v>
      </c>
      <c r="E18" s="472">
        <v>113</v>
      </c>
      <c r="F18" s="472" t="s">
        <v>349</v>
      </c>
      <c r="G18" s="473"/>
      <c r="H18" s="473"/>
      <c r="I18" s="473"/>
      <c r="J18" s="473"/>
      <c r="K18" s="473"/>
      <c r="L18" s="473"/>
      <c r="M18" s="473"/>
      <c r="N18" s="473"/>
      <c r="O18" s="473"/>
      <c r="P18" s="473"/>
      <c r="Q18" s="473">
        <v>0</v>
      </c>
      <c r="R18" s="472"/>
    </row>
    <row r="19" spans="1:18" ht="14.45" hidden="1" customHeight="1" x14ac:dyDescent="0.25">
      <c r="A19" s="472">
        <v>1122</v>
      </c>
      <c r="B19" s="472" t="s">
        <v>1665</v>
      </c>
      <c r="C19" s="472">
        <v>113</v>
      </c>
      <c r="D19" s="472" t="s">
        <v>1793</v>
      </c>
      <c r="E19" s="472">
        <v>113</v>
      </c>
      <c r="F19" s="472" t="s">
        <v>349</v>
      </c>
      <c r="G19" s="473"/>
      <c r="H19" s="473"/>
      <c r="I19" s="473"/>
      <c r="J19" s="473"/>
      <c r="K19" s="473"/>
      <c r="L19" s="473"/>
      <c r="M19" s="473"/>
      <c r="N19" s="473"/>
      <c r="O19" s="473"/>
      <c r="P19" s="473"/>
      <c r="Q19" s="473">
        <v>0</v>
      </c>
      <c r="R19" s="472"/>
    </row>
    <row r="20" spans="1:18" ht="14.45" hidden="1" customHeight="1" x14ac:dyDescent="0.25">
      <c r="A20" s="472">
        <v>1123</v>
      </c>
      <c r="B20" s="472" t="s">
        <v>1665</v>
      </c>
      <c r="C20" s="472">
        <v>113</v>
      </c>
      <c r="D20" s="472" t="s">
        <v>1804</v>
      </c>
      <c r="E20" s="472">
        <v>113</v>
      </c>
      <c r="F20" s="472" t="s">
        <v>349</v>
      </c>
      <c r="G20" s="473"/>
      <c r="H20" s="473"/>
      <c r="I20" s="473"/>
      <c r="J20" s="473"/>
      <c r="K20" s="473"/>
      <c r="L20" s="473"/>
      <c r="M20" s="473"/>
      <c r="N20" s="473"/>
      <c r="O20" s="473"/>
      <c r="P20" s="473"/>
      <c r="Q20" s="473">
        <v>0</v>
      </c>
      <c r="R20" s="472"/>
    </row>
    <row r="21" spans="1:18" ht="14.45" hidden="1" customHeight="1" x14ac:dyDescent="0.25">
      <c r="A21" s="472">
        <v>1124</v>
      </c>
      <c r="B21" s="472" t="s">
        <v>1665</v>
      </c>
      <c r="C21" s="472">
        <v>113</v>
      </c>
      <c r="D21" s="472" t="s">
        <v>1803</v>
      </c>
      <c r="E21" s="472">
        <v>113</v>
      </c>
      <c r="F21" s="472" t="s">
        <v>349</v>
      </c>
      <c r="G21" s="473"/>
      <c r="H21" s="473"/>
      <c r="I21" s="473"/>
      <c r="J21" s="473"/>
      <c r="K21" s="473"/>
      <c r="L21" s="473"/>
      <c r="M21" s="473"/>
      <c r="N21" s="473"/>
      <c r="O21" s="473"/>
      <c r="P21" s="473"/>
      <c r="Q21" s="473">
        <v>0</v>
      </c>
      <c r="R21" s="472"/>
    </row>
    <row r="22" spans="1:18" ht="14.45" hidden="1" customHeight="1" x14ac:dyDescent="0.25">
      <c r="A22" s="472">
        <v>1125</v>
      </c>
      <c r="B22" s="472" t="s">
        <v>1665</v>
      </c>
      <c r="C22" s="472">
        <v>113</v>
      </c>
      <c r="D22" s="472" t="s">
        <v>1911</v>
      </c>
      <c r="E22" s="472">
        <v>113</v>
      </c>
      <c r="F22" s="472" t="s">
        <v>349</v>
      </c>
      <c r="G22" s="473"/>
      <c r="H22" s="473"/>
      <c r="I22" s="473"/>
      <c r="J22" s="473"/>
      <c r="K22" s="473"/>
      <c r="L22" s="473"/>
      <c r="M22" s="473"/>
      <c r="N22" s="473"/>
      <c r="O22" s="473"/>
      <c r="P22" s="473"/>
      <c r="Q22" s="473">
        <v>0</v>
      </c>
      <c r="R22" s="472"/>
    </row>
    <row r="23" spans="1:18" ht="14.45" hidden="1" customHeight="1" x14ac:dyDescent="0.25">
      <c r="A23" s="472">
        <v>1126</v>
      </c>
      <c r="B23" s="472" t="s">
        <v>1665</v>
      </c>
      <c r="C23" s="472">
        <v>113</v>
      </c>
      <c r="D23" s="472" t="s">
        <v>1912</v>
      </c>
      <c r="E23" s="472">
        <v>113</v>
      </c>
      <c r="F23" s="472" t="s">
        <v>349</v>
      </c>
      <c r="G23" s="473"/>
      <c r="H23" s="473"/>
      <c r="I23" s="473"/>
      <c r="J23" s="473"/>
      <c r="K23" s="473"/>
      <c r="L23" s="473"/>
      <c r="M23" s="473"/>
      <c r="N23" s="473"/>
      <c r="O23" s="473"/>
      <c r="P23" s="473"/>
      <c r="Q23" s="473">
        <v>0</v>
      </c>
      <c r="R23" s="472"/>
    </row>
    <row r="24" spans="1:18" ht="14.45" hidden="1" customHeight="1" x14ac:dyDescent="0.25">
      <c r="A24" s="472">
        <v>1127</v>
      </c>
      <c r="B24" s="472" t="s">
        <v>1665</v>
      </c>
      <c r="C24" s="472">
        <v>113</v>
      </c>
      <c r="D24" s="472" t="s">
        <v>1913</v>
      </c>
      <c r="E24" s="472">
        <v>113</v>
      </c>
      <c r="F24" s="472" t="s">
        <v>349</v>
      </c>
      <c r="G24" s="473"/>
      <c r="H24" s="473"/>
      <c r="I24" s="473"/>
      <c r="J24" s="473"/>
      <c r="K24" s="473"/>
      <c r="L24" s="473"/>
      <c r="M24" s="473"/>
      <c r="N24" s="473"/>
      <c r="O24" s="473"/>
      <c r="P24" s="473"/>
      <c r="Q24" s="473">
        <v>0</v>
      </c>
      <c r="R24" s="472"/>
    </row>
    <row r="25" spans="1:18" ht="14.45" hidden="1" customHeight="1" x14ac:dyDescent="0.25">
      <c r="A25" s="472">
        <v>1128</v>
      </c>
      <c r="B25" s="472" t="s">
        <v>1665</v>
      </c>
      <c r="C25" s="472">
        <v>113</v>
      </c>
      <c r="D25" s="472" t="s">
        <v>1914</v>
      </c>
      <c r="E25" s="472">
        <v>113</v>
      </c>
      <c r="F25" s="472" t="s">
        <v>349</v>
      </c>
      <c r="G25" s="473"/>
      <c r="H25" s="473"/>
      <c r="I25" s="473"/>
      <c r="J25" s="473"/>
      <c r="K25" s="473"/>
      <c r="L25" s="473"/>
      <c r="M25" s="473"/>
      <c r="N25" s="473"/>
      <c r="O25" s="473"/>
      <c r="P25" s="473"/>
      <c r="Q25" s="473">
        <v>0</v>
      </c>
      <c r="R25" s="472"/>
    </row>
    <row r="26" spans="1:18" ht="14.45" hidden="1" customHeight="1" x14ac:dyDescent="0.25">
      <c r="A26" s="472">
        <v>1129</v>
      </c>
      <c r="B26" s="472" t="s">
        <v>1665</v>
      </c>
      <c r="C26" s="472">
        <v>113</v>
      </c>
      <c r="D26" s="472" t="s">
        <v>1796</v>
      </c>
      <c r="E26" s="472">
        <v>113</v>
      </c>
      <c r="F26" s="472" t="s">
        <v>349</v>
      </c>
      <c r="G26" s="473"/>
      <c r="H26" s="473"/>
      <c r="I26" s="473"/>
      <c r="J26" s="473"/>
      <c r="K26" s="473"/>
      <c r="L26" s="473"/>
      <c r="M26" s="473"/>
      <c r="N26" s="473"/>
      <c r="O26" s="473"/>
      <c r="P26" s="473"/>
      <c r="Q26" s="473">
        <v>0</v>
      </c>
      <c r="R26" s="472"/>
    </row>
    <row r="27" spans="1:18" ht="14.45" hidden="1" customHeight="1" x14ac:dyDescent="0.25">
      <c r="A27" s="472">
        <v>1130</v>
      </c>
      <c r="B27" s="472" t="s">
        <v>1665</v>
      </c>
      <c r="C27" s="472">
        <v>113</v>
      </c>
      <c r="D27" s="472" t="s">
        <v>1788</v>
      </c>
      <c r="E27" s="472">
        <v>113</v>
      </c>
      <c r="F27" s="472" t="s">
        <v>349</v>
      </c>
      <c r="G27" s="473"/>
      <c r="H27" s="473"/>
      <c r="I27" s="473"/>
      <c r="J27" s="473"/>
      <c r="K27" s="473"/>
      <c r="L27" s="473"/>
      <c r="M27" s="473"/>
      <c r="N27" s="473"/>
      <c r="O27" s="473"/>
      <c r="P27" s="473"/>
      <c r="Q27" s="473">
        <v>0</v>
      </c>
      <c r="R27" s="472"/>
    </row>
    <row r="28" spans="1:18" ht="14.45" hidden="1" customHeight="1" x14ac:dyDescent="0.25">
      <c r="A28" s="472">
        <v>1131</v>
      </c>
      <c r="B28" s="472" t="s">
        <v>1665</v>
      </c>
      <c r="C28" s="472">
        <v>113</v>
      </c>
      <c r="D28" s="472" t="s">
        <v>1794</v>
      </c>
      <c r="E28" s="472">
        <v>113</v>
      </c>
      <c r="F28" s="472" t="s">
        <v>349</v>
      </c>
      <c r="G28" s="473"/>
      <c r="H28" s="473"/>
      <c r="I28" s="473"/>
      <c r="J28" s="473"/>
      <c r="K28" s="473"/>
      <c r="L28" s="473"/>
      <c r="M28" s="473"/>
      <c r="N28" s="473"/>
      <c r="O28" s="473"/>
      <c r="P28" s="473"/>
      <c r="Q28" s="473">
        <v>0</v>
      </c>
      <c r="R28" s="472"/>
    </row>
    <row r="29" spans="1:18" ht="14.45" hidden="1" customHeight="1" x14ac:dyDescent="0.25">
      <c r="A29" s="472">
        <v>1133</v>
      </c>
      <c r="B29" s="472" t="s">
        <v>1665</v>
      </c>
      <c r="C29" s="472">
        <v>113</v>
      </c>
      <c r="D29" s="472" t="s">
        <v>1786</v>
      </c>
      <c r="E29" s="472">
        <v>113</v>
      </c>
      <c r="F29" s="472" t="s">
        <v>349</v>
      </c>
      <c r="G29" s="473"/>
      <c r="H29" s="473"/>
      <c r="I29" s="473"/>
      <c r="J29" s="473"/>
      <c r="K29" s="473"/>
      <c r="L29" s="473"/>
      <c r="M29" s="473"/>
      <c r="N29" s="473"/>
      <c r="O29" s="473"/>
      <c r="P29" s="473"/>
      <c r="Q29" s="473">
        <v>0</v>
      </c>
      <c r="R29" s="472"/>
    </row>
    <row r="30" spans="1:18" ht="14.45" customHeight="1" x14ac:dyDescent="0.25">
      <c r="A30" s="472">
        <v>1134</v>
      </c>
      <c r="B30" s="472" t="s">
        <v>1665</v>
      </c>
      <c r="C30" s="472">
        <v>113</v>
      </c>
      <c r="D30" s="472" t="s">
        <v>1309</v>
      </c>
      <c r="E30" s="472">
        <v>113</v>
      </c>
      <c r="F30" s="472" t="s">
        <v>349</v>
      </c>
      <c r="G30" s="473"/>
      <c r="H30" s="473"/>
      <c r="I30" s="473"/>
      <c r="J30" s="473"/>
      <c r="K30" s="473"/>
      <c r="L30" s="473"/>
      <c r="M30" s="473"/>
      <c r="N30" s="473"/>
      <c r="O30" s="473"/>
      <c r="P30" s="473"/>
      <c r="Q30" s="473">
        <v>0</v>
      </c>
      <c r="R30" s="472"/>
    </row>
    <row r="31" spans="1:18" ht="14.45" hidden="1" customHeight="1" x14ac:dyDescent="0.25">
      <c r="A31" s="472">
        <v>1135</v>
      </c>
      <c r="B31" s="472" t="s">
        <v>1665</v>
      </c>
      <c r="C31" s="472">
        <v>113</v>
      </c>
      <c r="D31" s="472" t="s">
        <v>1254</v>
      </c>
      <c r="E31" s="472">
        <v>113</v>
      </c>
      <c r="F31" s="472" t="s">
        <v>349</v>
      </c>
      <c r="G31" s="473"/>
      <c r="H31" s="473"/>
      <c r="I31" s="473"/>
      <c r="J31" s="473"/>
      <c r="K31" s="473"/>
      <c r="L31" s="473"/>
      <c r="M31" s="473"/>
      <c r="N31" s="473"/>
      <c r="O31" s="473"/>
      <c r="P31" s="473"/>
      <c r="Q31" s="473">
        <v>0</v>
      </c>
      <c r="R31" s="472"/>
    </row>
    <row r="32" spans="1:18" ht="14.45" hidden="1" customHeight="1" x14ac:dyDescent="0.25">
      <c r="A32" s="472">
        <v>1136</v>
      </c>
      <c r="B32" s="472" t="s">
        <v>1665</v>
      </c>
      <c r="C32" s="472">
        <v>113</v>
      </c>
      <c r="D32" s="472" t="s">
        <v>1919</v>
      </c>
      <c r="E32" s="472">
        <v>113</v>
      </c>
      <c r="F32" s="472" t="s">
        <v>349</v>
      </c>
      <c r="G32" s="473"/>
      <c r="H32" s="473"/>
      <c r="I32" s="473"/>
      <c r="J32" s="473"/>
      <c r="K32" s="473"/>
      <c r="L32" s="473"/>
      <c r="M32" s="473"/>
      <c r="N32" s="473"/>
      <c r="O32" s="473"/>
      <c r="P32" s="473"/>
      <c r="Q32" s="473">
        <v>0</v>
      </c>
      <c r="R32" s="472"/>
    </row>
    <row r="33" spans="1:18" ht="14.45" hidden="1" customHeight="1" x14ac:dyDescent="0.25">
      <c r="A33" s="472">
        <v>1160</v>
      </c>
      <c r="B33" s="472" t="s">
        <v>1665</v>
      </c>
      <c r="C33" s="489">
        <v>113</v>
      </c>
      <c r="D33" s="489" t="s">
        <v>1827</v>
      </c>
      <c r="E33" s="489">
        <v>113</v>
      </c>
      <c r="F33" s="472" t="s">
        <v>349</v>
      </c>
      <c r="G33" s="473"/>
      <c r="H33" s="473"/>
      <c r="I33" s="473"/>
      <c r="J33" s="523">
        <v>3651713.2644000007</v>
      </c>
      <c r="K33" s="473"/>
      <c r="L33" s="473"/>
      <c r="M33" s="473"/>
      <c r="N33" s="473"/>
      <c r="O33" s="473"/>
      <c r="P33" s="473"/>
      <c r="Q33" s="473">
        <v>3651713.2644000007</v>
      </c>
      <c r="R33" s="472"/>
    </row>
    <row r="34" spans="1:18" ht="14.45" hidden="1" customHeight="1" x14ac:dyDescent="0.25">
      <c r="A34" s="489">
        <v>1162</v>
      </c>
      <c r="B34" s="472" t="s">
        <v>1665</v>
      </c>
      <c r="C34" s="489">
        <v>113</v>
      </c>
      <c r="D34" s="489" t="s">
        <v>1814</v>
      </c>
      <c r="E34" s="472">
        <v>113</v>
      </c>
      <c r="F34" s="472" t="s">
        <v>349</v>
      </c>
      <c r="G34" s="473">
        <v>0</v>
      </c>
      <c r="H34" s="473"/>
      <c r="I34" s="473"/>
      <c r="J34" s="473"/>
      <c r="K34" s="473"/>
      <c r="L34" s="473"/>
      <c r="M34" s="473"/>
      <c r="N34" s="473"/>
      <c r="O34" s="473"/>
      <c r="P34" s="473"/>
      <c r="Q34" s="473">
        <v>0</v>
      </c>
      <c r="R34" s="472"/>
    </row>
    <row r="35" spans="1:18" ht="14.45" hidden="1" customHeight="1" x14ac:dyDescent="0.25">
      <c r="A35" s="489">
        <v>1163</v>
      </c>
      <c r="B35" s="472" t="s">
        <v>1665</v>
      </c>
      <c r="C35" s="489">
        <v>113</v>
      </c>
      <c r="D35" s="489" t="s">
        <v>1914</v>
      </c>
      <c r="E35" s="472">
        <v>113</v>
      </c>
      <c r="F35" s="472" t="s">
        <v>349</v>
      </c>
      <c r="G35" s="473">
        <v>0</v>
      </c>
      <c r="H35" s="473"/>
      <c r="I35" s="473"/>
      <c r="J35" s="473"/>
      <c r="K35" s="473"/>
      <c r="L35" s="473"/>
      <c r="M35" s="473"/>
      <c r="N35" s="473"/>
      <c r="O35" s="473"/>
      <c r="P35" s="473"/>
      <c r="Q35" s="473">
        <v>0</v>
      </c>
      <c r="R35" s="472"/>
    </row>
    <row r="36" spans="1:18" ht="14.45" hidden="1" customHeight="1" x14ac:dyDescent="0.25">
      <c r="A36" s="522"/>
      <c r="B36" s="522">
        <v>1</v>
      </c>
      <c r="C36" s="522">
        <v>113</v>
      </c>
      <c r="D36" s="522" t="s">
        <v>1915</v>
      </c>
      <c r="E36" s="522">
        <v>113</v>
      </c>
      <c r="F36" s="522"/>
      <c r="G36" s="523">
        <v>909515.00399999996</v>
      </c>
      <c r="H36" s="523"/>
      <c r="I36" s="523"/>
      <c r="J36" s="523"/>
      <c r="K36" s="523"/>
      <c r="L36" s="523"/>
      <c r="M36" s="523"/>
      <c r="N36" s="523"/>
      <c r="O36" s="523"/>
      <c r="P36" s="523"/>
      <c r="Q36" s="473">
        <v>909515.00399999996</v>
      </c>
      <c r="R36" s="522"/>
    </row>
    <row r="37" spans="1:18" ht="14.45" hidden="1" customHeight="1" x14ac:dyDescent="0.25">
      <c r="A37" s="522"/>
      <c r="B37" s="522">
        <v>1</v>
      </c>
      <c r="C37" s="522">
        <v>113</v>
      </c>
      <c r="D37" s="522" t="s">
        <v>1789</v>
      </c>
      <c r="E37" s="522">
        <v>113</v>
      </c>
      <c r="F37" s="522"/>
      <c r="G37" s="523">
        <v>437754.41519999999</v>
      </c>
      <c r="H37" s="523"/>
      <c r="I37" s="523"/>
      <c r="J37" s="523"/>
      <c r="K37" s="523"/>
      <c r="L37" s="523"/>
      <c r="M37" s="523"/>
      <c r="N37" s="523"/>
      <c r="O37" s="523"/>
      <c r="P37" s="523"/>
      <c r="Q37" s="473">
        <v>437754.41519999999</v>
      </c>
      <c r="R37" s="522"/>
    </row>
    <row r="38" spans="1:18" ht="14.45" hidden="1" customHeight="1" x14ac:dyDescent="0.25">
      <c r="A38" s="522"/>
      <c r="B38" s="522">
        <v>1</v>
      </c>
      <c r="C38" s="522">
        <v>113</v>
      </c>
      <c r="D38" s="522" t="s">
        <v>1795</v>
      </c>
      <c r="E38" s="522">
        <v>113</v>
      </c>
      <c r="F38" s="522"/>
      <c r="G38" s="523">
        <v>661210.00559999992</v>
      </c>
      <c r="H38" s="523"/>
      <c r="I38" s="523"/>
      <c r="J38" s="523"/>
      <c r="K38" s="523"/>
      <c r="L38" s="523"/>
      <c r="M38" s="523"/>
      <c r="N38" s="523"/>
      <c r="O38" s="523"/>
      <c r="P38" s="523"/>
      <c r="Q38" s="473">
        <v>661210.00559999992</v>
      </c>
      <c r="R38" s="522"/>
    </row>
    <row r="39" spans="1:18" ht="14.45" hidden="1" customHeight="1" x14ac:dyDescent="0.25">
      <c r="A39" s="522"/>
      <c r="B39" s="522">
        <v>1</v>
      </c>
      <c r="C39" s="522">
        <v>113</v>
      </c>
      <c r="D39" s="522" t="s">
        <v>1916</v>
      </c>
      <c r="E39" s="522">
        <v>113</v>
      </c>
      <c r="F39" s="522"/>
      <c r="G39" s="523">
        <v>275184.00480000005</v>
      </c>
      <c r="H39" s="523"/>
      <c r="I39" s="523"/>
      <c r="J39" s="523"/>
      <c r="K39" s="523"/>
      <c r="L39" s="523"/>
      <c r="M39" s="523"/>
      <c r="N39" s="523"/>
      <c r="O39" s="523"/>
      <c r="P39" s="523"/>
      <c r="Q39" s="473">
        <v>275184.00480000005</v>
      </c>
      <c r="R39" s="522"/>
    </row>
    <row r="40" spans="1:18" ht="14.45" hidden="1" customHeight="1" x14ac:dyDescent="0.25">
      <c r="A40" s="522"/>
      <c r="B40" s="522">
        <v>1</v>
      </c>
      <c r="C40" s="522">
        <v>113</v>
      </c>
      <c r="D40" s="522" t="s">
        <v>1917</v>
      </c>
      <c r="E40" s="522">
        <v>113</v>
      </c>
      <c r="F40" s="522"/>
      <c r="G40" s="523">
        <v>105924.024</v>
      </c>
      <c r="H40" s="523"/>
      <c r="I40" s="523"/>
      <c r="J40" s="523"/>
      <c r="K40" s="523"/>
      <c r="L40" s="523"/>
      <c r="M40" s="523"/>
      <c r="N40" s="523"/>
      <c r="O40" s="523"/>
      <c r="P40" s="523"/>
      <c r="Q40" s="473">
        <v>105924.024</v>
      </c>
      <c r="R40" s="522"/>
    </row>
    <row r="41" spans="1:18" ht="14.45" hidden="1" customHeight="1" x14ac:dyDescent="0.25">
      <c r="A41" s="522"/>
      <c r="B41" s="522">
        <v>1</v>
      </c>
      <c r="C41" s="522">
        <v>113</v>
      </c>
      <c r="D41" s="522" t="s">
        <v>1808</v>
      </c>
      <c r="E41" s="522">
        <v>113</v>
      </c>
      <c r="F41" s="522"/>
      <c r="G41" s="523">
        <v>179916.01199999999</v>
      </c>
      <c r="H41" s="523"/>
      <c r="I41" s="523"/>
      <c r="J41" s="523"/>
      <c r="K41" s="523"/>
      <c r="L41" s="523"/>
      <c r="M41" s="523"/>
      <c r="N41" s="523"/>
      <c r="O41" s="523"/>
      <c r="P41" s="523"/>
      <c r="Q41" s="473">
        <v>179916.01199999999</v>
      </c>
      <c r="R41" s="522"/>
    </row>
    <row r="42" spans="1:18" ht="14.45" hidden="1" customHeight="1" x14ac:dyDescent="0.25">
      <c r="A42" s="522"/>
      <c r="B42" s="522">
        <v>1</v>
      </c>
      <c r="C42" s="522">
        <v>113</v>
      </c>
      <c r="D42" s="522" t="s">
        <v>1802</v>
      </c>
      <c r="E42" s="522">
        <v>113</v>
      </c>
      <c r="F42" s="522"/>
      <c r="G42" s="523">
        <v>283256.00160000002</v>
      </c>
      <c r="H42" s="523"/>
      <c r="I42" s="523"/>
      <c r="J42" s="523"/>
      <c r="K42" s="523"/>
      <c r="L42" s="523"/>
      <c r="M42" s="523"/>
      <c r="N42" s="523"/>
      <c r="O42" s="523"/>
      <c r="P42" s="523"/>
      <c r="Q42" s="473">
        <v>283256.00160000002</v>
      </c>
      <c r="R42" s="522"/>
    </row>
    <row r="43" spans="1:18" ht="14.45" hidden="1" customHeight="1" x14ac:dyDescent="0.25">
      <c r="A43" s="522"/>
      <c r="B43" s="522">
        <v>1</v>
      </c>
      <c r="C43" s="522">
        <v>113</v>
      </c>
      <c r="D43" s="522" t="s">
        <v>1910</v>
      </c>
      <c r="E43" s="522">
        <v>113</v>
      </c>
      <c r="F43" s="522"/>
      <c r="G43" s="523">
        <v>761338.26984000008</v>
      </c>
      <c r="H43" s="523"/>
      <c r="I43" s="523"/>
      <c r="J43" s="523"/>
      <c r="K43" s="523"/>
      <c r="L43" s="523"/>
      <c r="M43" s="523"/>
      <c r="N43" s="523"/>
      <c r="O43" s="523"/>
      <c r="P43" s="523"/>
      <c r="Q43" s="473">
        <v>761338.26984000008</v>
      </c>
      <c r="R43" s="522"/>
    </row>
    <row r="44" spans="1:18" ht="14.45" hidden="1" customHeight="1" x14ac:dyDescent="0.25">
      <c r="A44" s="522"/>
      <c r="B44" s="522">
        <v>1</v>
      </c>
      <c r="C44" s="522">
        <v>113</v>
      </c>
      <c r="D44" s="522" t="s">
        <v>1793</v>
      </c>
      <c r="E44" s="522">
        <v>113</v>
      </c>
      <c r="F44" s="522"/>
      <c r="G44" s="523">
        <v>1162164.1703999999</v>
      </c>
      <c r="H44" s="523"/>
      <c r="I44" s="523"/>
      <c r="J44" s="523"/>
      <c r="K44" s="523"/>
      <c r="L44" s="523"/>
      <c r="M44" s="523"/>
      <c r="N44" s="523"/>
      <c r="O44" s="523"/>
      <c r="P44" s="523"/>
      <c r="Q44" s="473">
        <v>1162164.1703999999</v>
      </c>
      <c r="R44" s="522"/>
    </row>
    <row r="45" spans="1:18" ht="14.45" hidden="1" customHeight="1" x14ac:dyDescent="0.25">
      <c r="A45" s="522"/>
      <c r="B45" s="522">
        <v>1</v>
      </c>
      <c r="C45" s="522">
        <v>113</v>
      </c>
      <c r="D45" s="522" t="s">
        <v>1804</v>
      </c>
      <c r="E45" s="522">
        <v>113</v>
      </c>
      <c r="F45" s="522"/>
      <c r="G45" s="523">
        <v>67176</v>
      </c>
      <c r="H45" s="523"/>
      <c r="I45" s="523"/>
      <c r="J45" s="523"/>
      <c r="K45" s="523"/>
      <c r="L45" s="523"/>
      <c r="M45" s="523"/>
      <c r="N45" s="523"/>
      <c r="O45" s="523"/>
      <c r="P45" s="523"/>
      <c r="Q45" s="473">
        <v>67176</v>
      </c>
      <c r="R45" s="522"/>
    </row>
    <row r="46" spans="1:18" ht="14.45" hidden="1" customHeight="1" x14ac:dyDescent="0.25">
      <c r="A46" s="522"/>
      <c r="B46" s="522">
        <v>1</v>
      </c>
      <c r="C46" s="522">
        <v>113</v>
      </c>
      <c r="D46" s="522" t="s">
        <v>1803</v>
      </c>
      <c r="E46" s="522">
        <v>113</v>
      </c>
      <c r="F46" s="522"/>
      <c r="G46" s="523">
        <v>196716.024</v>
      </c>
      <c r="H46" s="523"/>
      <c r="I46" s="523"/>
      <c r="J46" s="523"/>
      <c r="K46" s="523"/>
      <c r="L46" s="523"/>
      <c r="M46" s="523"/>
      <c r="N46" s="523"/>
      <c r="O46" s="523"/>
      <c r="P46" s="523"/>
      <c r="Q46" s="473">
        <v>196716.024</v>
      </c>
      <c r="R46" s="522"/>
    </row>
    <row r="47" spans="1:18" ht="14.45" hidden="1" customHeight="1" x14ac:dyDescent="0.25">
      <c r="A47" s="522"/>
      <c r="B47" s="522">
        <v>1</v>
      </c>
      <c r="C47" s="522">
        <v>113</v>
      </c>
      <c r="D47" s="522" t="s">
        <v>1911</v>
      </c>
      <c r="E47" s="522">
        <v>113</v>
      </c>
      <c r="F47" s="522"/>
      <c r="G47" s="523">
        <v>3947781.3096000007</v>
      </c>
      <c r="H47" s="523"/>
      <c r="I47" s="523"/>
      <c r="J47" s="523"/>
      <c r="K47" s="523"/>
      <c r="L47" s="523"/>
      <c r="M47" s="523"/>
      <c r="N47" s="523"/>
      <c r="O47" s="523"/>
      <c r="P47" s="523"/>
      <c r="Q47" s="473">
        <v>3947781.3096000007</v>
      </c>
      <c r="R47" s="522"/>
    </row>
    <row r="48" spans="1:18" ht="14.45" hidden="1" customHeight="1" x14ac:dyDescent="0.25">
      <c r="A48" s="522"/>
      <c r="B48" s="522">
        <v>1</v>
      </c>
      <c r="C48" s="522">
        <v>113</v>
      </c>
      <c r="D48" s="522" t="s">
        <v>1912</v>
      </c>
      <c r="E48" s="522">
        <v>113</v>
      </c>
      <c r="F48" s="522"/>
      <c r="G48" s="523">
        <v>3524698.9224</v>
      </c>
      <c r="H48" s="523"/>
      <c r="I48" s="523"/>
      <c r="J48" s="523"/>
      <c r="K48" s="523"/>
      <c r="L48" s="523"/>
      <c r="M48" s="523"/>
      <c r="N48" s="523"/>
      <c r="O48" s="523"/>
      <c r="P48" s="523"/>
      <c r="Q48" s="473">
        <v>3524698.9224</v>
      </c>
      <c r="R48" s="522"/>
    </row>
    <row r="49" spans="1:18" ht="14.45" hidden="1" customHeight="1" x14ac:dyDescent="0.25">
      <c r="A49" s="522"/>
      <c r="B49" s="522">
        <v>1</v>
      </c>
      <c r="C49" s="522">
        <v>113</v>
      </c>
      <c r="D49" s="522" t="s">
        <v>1913</v>
      </c>
      <c r="E49" s="522">
        <v>113</v>
      </c>
      <c r="F49" s="522"/>
      <c r="G49" s="523">
        <v>877032.14400000009</v>
      </c>
      <c r="H49" s="523"/>
      <c r="I49" s="523"/>
      <c r="J49" s="523"/>
      <c r="K49" s="523"/>
      <c r="L49" s="523"/>
      <c r="M49" s="523"/>
      <c r="N49" s="523"/>
      <c r="O49" s="523"/>
      <c r="P49" s="523"/>
      <c r="Q49" s="473">
        <v>877032.14400000009</v>
      </c>
      <c r="R49" s="522"/>
    </row>
    <row r="50" spans="1:18" ht="14.45" hidden="1" customHeight="1" x14ac:dyDescent="0.25">
      <c r="A50" s="522"/>
      <c r="B50" s="522">
        <v>1</v>
      </c>
      <c r="C50" s="522">
        <v>113</v>
      </c>
      <c r="D50" s="522" t="s">
        <v>1914</v>
      </c>
      <c r="E50" s="522">
        <v>113</v>
      </c>
      <c r="F50" s="522"/>
      <c r="G50" s="523">
        <v>1396472.9087999999</v>
      </c>
      <c r="H50" s="523"/>
      <c r="I50" s="523"/>
      <c r="J50" s="523"/>
      <c r="K50" s="523"/>
      <c r="L50" s="523"/>
      <c r="M50" s="523"/>
      <c r="N50" s="523"/>
      <c r="O50" s="523"/>
      <c r="P50" s="523"/>
      <c r="Q50" s="473">
        <v>1396472.9087999999</v>
      </c>
      <c r="R50" s="522"/>
    </row>
    <row r="51" spans="1:18" ht="14.45" hidden="1" customHeight="1" x14ac:dyDescent="0.25">
      <c r="A51" s="522"/>
      <c r="B51" s="522">
        <v>1</v>
      </c>
      <c r="C51" s="522">
        <v>113</v>
      </c>
      <c r="D51" s="522" t="s">
        <v>1796</v>
      </c>
      <c r="E51" s="522">
        <v>113</v>
      </c>
      <c r="F51" s="522"/>
      <c r="G51" s="523">
        <v>1780479.0072000001</v>
      </c>
      <c r="H51" s="523"/>
      <c r="I51" s="523"/>
      <c r="J51" s="523"/>
      <c r="K51" s="523"/>
      <c r="L51" s="523"/>
      <c r="M51" s="523"/>
      <c r="N51" s="523"/>
      <c r="O51" s="523"/>
      <c r="P51" s="523"/>
      <c r="Q51" s="473">
        <v>1780479.0072000001</v>
      </c>
      <c r="R51" s="522"/>
    </row>
    <row r="52" spans="1:18" ht="14.45" hidden="1" customHeight="1" x14ac:dyDescent="0.25">
      <c r="A52" s="522"/>
      <c r="B52" s="522">
        <v>1</v>
      </c>
      <c r="C52" s="522">
        <v>113</v>
      </c>
      <c r="D52" s="522" t="s">
        <v>1788</v>
      </c>
      <c r="E52" s="522">
        <v>113</v>
      </c>
      <c r="F52" s="522"/>
      <c r="G52" s="523">
        <v>506591.00640000007</v>
      </c>
      <c r="H52" s="523"/>
      <c r="I52" s="523"/>
      <c r="J52" s="523"/>
      <c r="K52" s="523"/>
      <c r="L52" s="523"/>
      <c r="M52" s="523"/>
      <c r="N52" s="523"/>
      <c r="O52" s="523"/>
      <c r="P52" s="523"/>
      <c r="Q52" s="473">
        <v>506591.00640000007</v>
      </c>
      <c r="R52" s="522"/>
    </row>
    <row r="53" spans="1:18" ht="14.45" hidden="1" customHeight="1" x14ac:dyDescent="0.25">
      <c r="A53" s="522"/>
      <c r="B53" s="522">
        <v>1</v>
      </c>
      <c r="C53" s="522">
        <v>113</v>
      </c>
      <c r="D53" s="522" t="s">
        <v>1794</v>
      </c>
      <c r="E53" s="522">
        <v>113</v>
      </c>
      <c r="F53" s="522"/>
      <c r="G53" s="523">
        <v>423089.00160000002</v>
      </c>
      <c r="H53" s="523"/>
      <c r="I53" s="523"/>
      <c r="J53" s="523"/>
      <c r="K53" s="523"/>
      <c r="L53" s="523"/>
      <c r="M53" s="523"/>
      <c r="N53" s="523"/>
      <c r="O53" s="523"/>
      <c r="P53" s="523"/>
      <c r="Q53" s="473">
        <v>423089.00160000002</v>
      </c>
      <c r="R53" s="522"/>
    </row>
    <row r="54" spans="1:18" ht="14.45" hidden="1" customHeight="1" x14ac:dyDescent="0.25">
      <c r="A54" s="522"/>
      <c r="B54" s="522">
        <v>1</v>
      </c>
      <c r="C54" s="522">
        <v>113</v>
      </c>
      <c r="D54" s="522" t="s">
        <v>1786</v>
      </c>
      <c r="E54" s="522">
        <v>113</v>
      </c>
      <c r="F54" s="522"/>
      <c r="G54" s="523">
        <v>467860.00320000004</v>
      </c>
      <c r="H54" s="523"/>
      <c r="I54" s="523"/>
      <c r="J54" s="523"/>
      <c r="K54" s="523"/>
      <c r="L54" s="523"/>
      <c r="M54" s="523"/>
      <c r="N54" s="523"/>
      <c r="O54" s="523"/>
      <c r="P54" s="523"/>
      <c r="Q54" s="473">
        <v>467860.00320000004</v>
      </c>
      <c r="R54" s="522"/>
    </row>
    <row r="55" spans="1:18" ht="14.45" customHeight="1" x14ac:dyDescent="0.25">
      <c r="A55" s="522"/>
      <c r="B55" s="522">
        <v>1</v>
      </c>
      <c r="C55" s="522">
        <v>113</v>
      </c>
      <c r="D55" s="522" t="s">
        <v>1309</v>
      </c>
      <c r="E55" s="522">
        <v>113</v>
      </c>
      <c r="F55" s="522"/>
      <c r="G55" s="523">
        <v>415288.00079999998</v>
      </c>
      <c r="H55" s="523"/>
      <c r="I55" s="523"/>
      <c r="J55" s="523"/>
      <c r="K55" s="523"/>
      <c r="L55" s="523"/>
      <c r="M55" s="523"/>
      <c r="N55" s="523"/>
      <c r="O55" s="523"/>
      <c r="P55" s="523"/>
      <c r="Q55" s="473">
        <v>415288.00079999998</v>
      </c>
      <c r="R55" s="522"/>
    </row>
    <row r="56" spans="1:18" ht="14.45" hidden="1" customHeight="1" x14ac:dyDescent="0.25">
      <c r="A56" s="522"/>
      <c r="B56" s="522">
        <v>1</v>
      </c>
      <c r="C56" s="522">
        <v>113</v>
      </c>
      <c r="D56" s="522" t="s">
        <v>1254</v>
      </c>
      <c r="E56" s="522">
        <v>113</v>
      </c>
      <c r="F56" s="522"/>
      <c r="G56" s="523">
        <v>246537.65999999997</v>
      </c>
      <c r="H56" s="523"/>
      <c r="I56" s="523"/>
      <c r="J56" s="523"/>
      <c r="K56" s="523"/>
      <c r="L56" s="523"/>
      <c r="M56" s="523"/>
      <c r="N56" s="523"/>
      <c r="O56" s="523"/>
      <c r="P56" s="523"/>
      <c r="Q56" s="473">
        <v>246537.65999999997</v>
      </c>
      <c r="R56" s="522"/>
    </row>
    <row r="57" spans="1:18" ht="14.45" hidden="1" customHeight="1" x14ac:dyDescent="0.25">
      <c r="A57" s="522"/>
      <c r="B57" s="522">
        <v>1</v>
      </c>
      <c r="C57" s="522">
        <v>113</v>
      </c>
      <c r="D57" s="522" t="s">
        <v>1919</v>
      </c>
      <c r="E57" s="522">
        <v>113</v>
      </c>
      <c r="F57" s="522"/>
      <c r="G57" s="523">
        <v>108388.75200000001</v>
      </c>
      <c r="H57" s="523"/>
      <c r="I57" s="523"/>
      <c r="J57" s="523"/>
      <c r="K57" s="523"/>
      <c r="L57" s="523"/>
      <c r="M57" s="523"/>
      <c r="N57" s="523"/>
      <c r="O57" s="523"/>
      <c r="P57" s="523"/>
      <c r="Q57" s="473">
        <v>108388.75200000001</v>
      </c>
      <c r="R57" s="522"/>
    </row>
    <row r="58" spans="1:18" ht="14.45" hidden="1" customHeight="1" x14ac:dyDescent="0.25">
      <c r="A58" s="522"/>
      <c r="B58" s="522">
        <v>1</v>
      </c>
      <c r="C58" s="522">
        <v>113</v>
      </c>
      <c r="D58" s="522" t="s">
        <v>1985</v>
      </c>
      <c r="E58" s="522">
        <v>113</v>
      </c>
      <c r="F58" s="522"/>
      <c r="G58" s="523">
        <v>769151</v>
      </c>
      <c r="H58" s="523"/>
      <c r="I58" s="523"/>
      <c r="J58" s="523"/>
      <c r="K58" s="523"/>
      <c r="L58" s="523"/>
      <c r="M58" s="523"/>
      <c r="N58" s="523"/>
      <c r="O58" s="523"/>
      <c r="P58" s="523"/>
      <c r="Q58" s="473">
        <v>769151</v>
      </c>
      <c r="R58" s="522"/>
    </row>
    <row r="59" spans="1:18" ht="14.45" hidden="1" customHeight="1" x14ac:dyDescent="0.25">
      <c r="A59" s="522"/>
      <c r="B59" s="522">
        <v>1</v>
      </c>
      <c r="C59" s="522">
        <v>113</v>
      </c>
      <c r="D59" s="522" t="s">
        <v>1914</v>
      </c>
      <c r="E59" s="522">
        <v>113</v>
      </c>
      <c r="F59" s="522"/>
      <c r="G59" s="523">
        <v>121361</v>
      </c>
      <c r="H59" s="523"/>
      <c r="I59" s="523"/>
      <c r="J59" s="523"/>
      <c r="K59" s="523"/>
      <c r="L59" s="523"/>
      <c r="M59" s="523"/>
      <c r="N59" s="523"/>
      <c r="O59" s="523"/>
      <c r="P59" s="523"/>
      <c r="Q59" s="473">
        <v>121361</v>
      </c>
      <c r="R59" s="522"/>
    </row>
    <row r="60" spans="1:18" ht="14.45" hidden="1" customHeight="1" x14ac:dyDescent="0.25">
      <c r="A60" s="472">
        <v>302</v>
      </c>
      <c r="B60" s="472" t="s">
        <v>1665</v>
      </c>
      <c r="C60" s="472">
        <v>122</v>
      </c>
      <c r="D60" s="472" t="s">
        <v>1820</v>
      </c>
      <c r="E60" s="472">
        <v>122</v>
      </c>
      <c r="F60" s="472" t="s">
        <v>353</v>
      </c>
      <c r="G60" s="473"/>
      <c r="H60" s="472"/>
      <c r="I60" s="473">
        <v>0</v>
      </c>
      <c r="J60" s="473">
        <v>0</v>
      </c>
      <c r="K60" s="473">
        <v>0</v>
      </c>
      <c r="L60" s="473">
        <v>0</v>
      </c>
      <c r="M60" s="473">
        <v>0</v>
      </c>
      <c r="N60" s="473">
        <v>0</v>
      </c>
      <c r="O60" s="473">
        <v>0</v>
      </c>
      <c r="P60" s="473">
        <v>0</v>
      </c>
      <c r="Q60" s="473">
        <v>0</v>
      </c>
      <c r="R60" s="472"/>
    </row>
    <row r="61" spans="1:18" ht="14.45" hidden="1" customHeight="1" x14ac:dyDescent="0.25">
      <c r="A61" s="472">
        <v>337</v>
      </c>
      <c r="B61" s="472" t="s">
        <v>1665</v>
      </c>
      <c r="C61" s="472">
        <v>122</v>
      </c>
      <c r="D61" s="472" t="s">
        <v>1821</v>
      </c>
      <c r="E61" s="472">
        <v>122</v>
      </c>
      <c r="F61" s="472" t="s">
        <v>353</v>
      </c>
      <c r="G61" s="473"/>
      <c r="H61" s="473">
        <v>0</v>
      </c>
      <c r="I61" s="473">
        <v>0</v>
      </c>
      <c r="J61" s="473">
        <v>0</v>
      </c>
      <c r="K61" s="473">
        <v>0</v>
      </c>
      <c r="L61" s="473">
        <v>0</v>
      </c>
      <c r="M61" s="473">
        <v>0</v>
      </c>
      <c r="N61" s="473">
        <v>0</v>
      </c>
      <c r="O61" s="473">
        <v>0</v>
      </c>
      <c r="P61" s="473">
        <v>0</v>
      </c>
      <c r="Q61" s="473">
        <v>0</v>
      </c>
      <c r="R61" s="472"/>
    </row>
    <row r="62" spans="1:18" ht="14.45" hidden="1" customHeight="1" x14ac:dyDescent="0.25">
      <c r="A62" s="472">
        <v>382</v>
      </c>
      <c r="B62" s="472" t="s">
        <v>1665</v>
      </c>
      <c r="C62" s="472">
        <v>122</v>
      </c>
      <c r="D62" s="472" t="s">
        <v>1822</v>
      </c>
      <c r="E62" s="472">
        <v>122</v>
      </c>
      <c r="F62" s="472" t="s">
        <v>353</v>
      </c>
      <c r="G62" s="473"/>
      <c r="H62" s="472"/>
      <c r="I62" s="473">
        <v>0</v>
      </c>
      <c r="J62" s="473">
        <v>0</v>
      </c>
      <c r="K62" s="473">
        <v>0</v>
      </c>
      <c r="L62" s="473">
        <v>0</v>
      </c>
      <c r="M62" s="473">
        <v>0</v>
      </c>
      <c r="N62" s="473">
        <v>0</v>
      </c>
      <c r="O62" s="473">
        <v>0</v>
      </c>
      <c r="P62" s="473">
        <v>0</v>
      </c>
      <c r="Q62" s="473">
        <v>0</v>
      </c>
      <c r="R62" s="472"/>
    </row>
    <row r="63" spans="1:18" ht="14.45" hidden="1" customHeight="1" x14ac:dyDescent="0.25">
      <c r="A63" s="472">
        <v>441</v>
      </c>
      <c r="B63" s="472" t="s">
        <v>1665</v>
      </c>
      <c r="C63" s="472">
        <v>122</v>
      </c>
      <c r="D63" s="472" t="s">
        <v>1824</v>
      </c>
      <c r="E63" s="472">
        <v>122</v>
      </c>
      <c r="F63" s="472" t="s">
        <v>353</v>
      </c>
      <c r="G63" s="473"/>
      <c r="H63" s="472"/>
      <c r="I63" s="473">
        <v>0</v>
      </c>
      <c r="J63" s="473">
        <v>0</v>
      </c>
      <c r="K63" s="473">
        <v>0</v>
      </c>
      <c r="L63" s="473">
        <v>0</v>
      </c>
      <c r="M63" s="473">
        <v>0</v>
      </c>
      <c r="N63" s="473">
        <v>0</v>
      </c>
      <c r="O63" s="473">
        <v>0</v>
      </c>
      <c r="P63" s="473">
        <v>0</v>
      </c>
      <c r="Q63" s="473">
        <v>0</v>
      </c>
      <c r="R63" s="472"/>
    </row>
    <row r="64" spans="1:18" ht="14.45" hidden="1" customHeight="1" x14ac:dyDescent="0.25">
      <c r="A64" s="472">
        <v>469</v>
      </c>
      <c r="B64" s="472" t="s">
        <v>1665</v>
      </c>
      <c r="C64" s="472">
        <v>122</v>
      </c>
      <c r="D64" s="472" t="s">
        <v>1825</v>
      </c>
      <c r="E64" s="472">
        <v>122</v>
      </c>
      <c r="F64" s="472" t="s">
        <v>353</v>
      </c>
      <c r="G64" s="473"/>
      <c r="H64" s="472"/>
      <c r="I64" s="473">
        <v>0</v>
      </c>
      <c r="J64" s="473">
        <v>0</v>
      </c>
      <c r="K64" s="473">
        <v>0</v>
      </c>
      <c r="L64" s="473">
        <v>0</v>
      </c>
      <c r="M64" s="473">
        <v>0</v>
      </c>
      <c r="N64" s="473">
        <v>0</v>
      </c>
      <c r="O64" s="473">
        <v>0</v>
      </c>
      <c r="P64" s="473">
        <v>0</v>
      </c>
      <c r="Q64" s="473">
        <v>0</v>
      </c>
      <c r="R64" s="472"/>
    </row>
    <row r="65" spans="1:18" ht="14.45" hidden="1" customHeight="1" x14ac:dyDescent="0.25">
      <c r="A65" s="472">
        <v>504</v>
      </c>
      <c r="B65" s="472" t="s">
        <v>1665</v>
      </c>
      <c r="C65" s="472">
        <v>122</v>
      </c>
      <c r="D65" s="472" t="s">
        <v>1826</v>
      </c>
      <c r="E65" s="472">
        <v>122</v>
      </c>
      <c r="F65" s="472" t="s">
        <v>353</v>
      </c>
      <c r="G65" s="473"/>
      <c r="H65" s="472"/>
      <c r="I65" s="473">
        <v>0</v>
      </c>
      <c r="J65" s="473">
        <v>0</v>
      </c>
      <c r="K65" s="473">
        <v>0</v>
      </c>
      <c r="L65" s="473">
        <v>0</v>
      </c>
      <c r="M65" s="473">
        <v>0</v>
      </c>
      <c r="N65" s="473">
        <v>0</v>
      </c>
      <c r="O65" s="473">
        <v>0</v>
      </c>
      <c r="P65" s="473">
        <v>0</v>
      </c>
      <c r="Q65" s="473">
        <v>0</v>
      </c>
      <c r="R65" s="472"/>
    </row>
    <row r="66" spans="1:18" ht="14.45" hidden="1" customHeight="1" x14ac:dyDescent="0.25">
      <c r="A66" s="472">
        <v>606</v>
      </c>
      <c r="B66" s="472" t="s">
        <v>1665</v>
      </c>
      <c r="C66" s="472">
        <v>122</v>
      </c>
      <c r="D66" s="472" t="s">
        <v>1829</v>
      </c>
      <c r="E66" s="472">
        <v>122</v>
      </c>
      <c r="F66" s="472" t="s">
        <v>353</v>
      </c>
      <c r="G66" s="473"/>
      <c r="H66" s="472"/>
      <c r="I66" s="473">
        <v>0</v>
      </c>
      <c r="J66" s="473">
        <v>0</v>
      </c>
      <c r="K66" s="473">
        <v>0</v>
      </c>
      <c r="L66" s="473">
        <v>0</v>
      </c>
      <c r="M66" s="473">
        <v>0</v>
      </c>
      <c r="N66" s="473">
        <v>0</v>
      </c>
      <c r="O66" s="473">
        <v>0</v>
      </c>
      <c r="P66" s="473">
        <v>0</v>
      </c>
      <c r="Q66" s="473">
        <v>0</v>
      </c>
      <c r="R66" s="472"/>
    </row>
    <row r="67" spans="1:18" ht="14.45" hidden="1" customHeight="1" x14ac:dyDescent="0.25">
      <c r="A67" s="472">
        <v>641</v>
      </c>
      <c r="B67" s="472" t="s">
        <v>1665</v>
      </c>
      <c r="C67" s="472">
        <v>122</v>
      </c>
      <c r="D67" s="472" t="s">
        <v>1252</v>
      </c>
      <c r="E67" s="472">
        <v>122</v>
      </c>
      <c r="F67" s="472" t="s">
        <v>353</v>
      </c>
      <c r="G67" s="473"/>
      <c r="H67" s="473">
        <v>0</v>
      </c>
      <c r="I67" s="473">
        <v>0</v>
      </c>
      <c r="J67" s="473">
        <v>0</v>
      </c>
      <c r="K67" s="473">
        <v>0</v>
      </c>
      <c r="L67" s="473">
        <v>0</v>
      </c>
      <c r="M67" s="473">
        <v>0</v>
      </c>
      <c r="N67" s="473">
        <v>0</v>
      </c>
      <c r="O67" s="473">
        <v>0</v>
      </c>
      <c r="P67" s="473">
        <v>0</v>
      </c>
      <c r="Q67" s="473">
        <v>0</v>
      </c>
      <c r="R67" s="472"/>
    </row>
    <row r="68" spans="1:18" ht="14.45" hidden="1" customHeight="1" x14ac:dyDescent="0.25">
      <c r="A68" s="472">
        <v>679</v>
      </c>
      <c r="B68" s="472" t="s">
        <v>1665</v>
      </c>
      <c r="C68" s="472">
        <v>122</v>
      </c>
      <c r="D68" s="472" t="s">
        <v>1830</v>
      </c>
      <c r="E68" s="472">
        <v>122</v>
      </c>
      <c r="F68" s="472" t="s">
        <v>353</v>
      </c>
      <c r="G68" s="473"/>
      <c r="H68" s="473"/>
      <c r="I68" s="473">
        <v>0</v>
      </c>
      <c r="J68" s="473">
        <v>0</v>
      </c>
      <c r="K68" s="473">
        <v>0</v>
      </c>
      <c r="L68" s="473">
        <v>0</v>
      </c>
      <c r="M68" s="473">
        <v>0</v>
      </c>
      <c r="N68" s="473">
        <v>0</v>
      </c>
      <c r="O68" s="473">
        <v>0</v>
      </c>
      <c r="P68" s="473">
        <v>0</v>
      </c>
      <c r="Q68" s="473">
        <v>0</v>
      </c>
      <c r="R68" s="472"/>
    </row>
    <row r="69" spans="1:18" ht="14.45" hidden="1" customHeight="1" x14ac:dyDescent="0.25">
      <c r="A69" s="472">
        <v>709</v>
      </c>
      <c r="B69" s="472" t="s">
        <v>1665</v>
      </c>
      <c r="C69" s="472">
        <v>122</v>
      </c>
      <c r="D69" s="472" t="s">
        <v>1831</v>
      </c>
      <c r="E69" s="472">
        <v>122</v>
      </c>
      <c r="F69" s="472" t="s">
        <v>353</v>
      </c>
      <c r="G69" s="473"/>
      <c r="H69" s="473"/>
      <c r="I69" s="473">
        <v>0</v>
      </c>
      <c r="J69" s="473">
        <v>0</v>
      </c>
      <c r="K69" s="473">
        <v>0</v>
      </c>
      <c r="L69" s="473">
        <v>0</v>
      </c>
      <c r="M69" s="473">
        <v>0</v>
      </c>
      <c r="N69" s="473">
        <v>0</v>
      </c>
      <c r="O69" s="473">
        <v>0</v>
      </c>
      <c r="P69" s="473">
        <v>0</v>
      </c>
      <c r="Q69" s="473">
        <v>0</v>
      </c>
      <c r="R69" s="472"/>
    </row>
    <row r="70" spans="1:18" ht="14.45" hidden="1" customHeight="1" x14ac:dyDescent="0.25">
      <c r="A70" s="472">
        <v>1082</v>
      </c>
      <c r="B70" s="472" t="s">
        <v>1665</v>
      </c>
      <c r="C70" s="472">
        <v>122</v>
      </c>
      <c r="D70" s="472" t="s">
        <v>1789</v>
      </c>
      <c r="E70" s="472">
        <v>122</v>
      </c>
      <c r="F70" s="472" t="s">
        <v>353</v>
      </c>
      <c r="G70" s="473"/>
      <c r="H70" s="473"/>
      <c r="I70" s="473"/>
      <c r="J70" s="473"/>
      <c r="K70" s="473"/>
      <c r="L70" s="473"/>
      <c r="M70" s="473"/>
      <c r="N70" s="473"/>
      <c r="O70" s="473"/>
      <c r="P70" s="473"/>
      <c r="Q70" s="473">
        <v>0</v>
      </c>
      <c r="R70" s="472"/>
    </row>
    <row r="71" spans="1:18" ht="14.45" hidden="1" customHeight="1" x14ac:dyDescent="0.25">
      <c r="A71" s="472">
        <v>1083</v>
      </c>
      <c r="B71" s="472" t="s">
        <v>1665</v>
      </c>
      <c r="C71" s="472">
        <v>122</v>
      </c>
      <c r="D71" s="472" t="s">
        <v>1909</v>
      </c>
      <c r="E71" s="472">
        <v>122</v>
      </c>
      <c r="F71" s="472" t="s">
        <v>353</v>
      </c>
      <c r="G71" s="473"/>
      <c r="H71" s="473"/>
      <c r="I71" s="473"/>
      <c r="J71" s="473"/>
      <c r="K71" s="473"/>
      <c r="L71" s="473"/>
      <c r="M71" s="473"/>
      <c r="N71" s="473"/>
      <c r="O71" s="473"/>
      <c r="P71" s="473"/>
      <c r="Q71" s="473">
        <v>0</v>
      </c>
      <c r="R71" s="472"/>
    </row>
    <row r="72" spans="1:18" ht="14.45" hidden="1" customHeight="1" x14ac:dyDescent="0.25">
      <c r="A72" s="472">
        <v>1084</v>
      </c>
      <c r="B72" s="472" t="s">
        <v>1665</v>
      </c>
      <c r="C72" s="472">
        <v>122</v>
      </c>
      <c r="D72" s="472" t="s">
        <v>1808</v>
      </c>
      <c r="E72" s="472">
        <v>122</v>
      </c>
      <c r="F72" s="472" t="s">
        <v>353</v>
      </c>
      <c r="G72" s="473"/>
      <c r="H72" s="473"/>
      <c r="I72" s="473"/>
      <c r="J72" s="473"/>
      <c r="K72" s="473"/>
      <c r="L72" s="473"/>
      <c r="M72" s="473"/>
      <c r="N72" s="473"/>
      <c r="O72" s="473"/>
      <c r="P72" s="473"/>
      <c r="Q72" s="473">
        <v>0</v>
      </c>
      <c r="R72" s="472"/>
    </row>
    <row r="73" spans="1:18" ht="14.45" hidden="1" customHeight="1" x14ac:dyDescent="0.25">
      <c r="A73" s="472">
        <v>1085</v>
      </c>
      <c r="B73" s="472" t="s">
        <v>1665</v>
      </c>
      <c r="C73" s="472">
        <v>122</v>
      </c>
      <c r="D73" s="472" t="s">
        <v>1802</v>
      </c>
      <c r="E73" s="472">
        <v>122</v>
      </c>
      <c r="F73" s="472" t="s">
        <v>353</v>
      </c>
      <c r="G73" s="473"/>
      <c r="H73" s="473"/>
      <c r="I73" s="473"/>
      <c r="J73" s="473"/>
      <c r="K73" s="473"/>
      <c r="L73" s="473"/>
      <c r="M73" s="473"/>
      <c r="N73" s="473"/>
      <c r="O73" s="473"/>
      <c r="P73" s="473"/>
      <c r="Q73" s="473">
        <v>0</v>
      </c>
      <c r="R73" s="472"/>
    </row>
    <row r="74" spans="1:18" ht="14.45" hidden="1" customHeight="1" x14ac:dyDescent="0.25">
      <c r="A74" s="472">
        <v>1086</v>
      </c>
      <c r="B74" s="472" t="s">
        <v>1665</v>
      </c>
      <c r="C74" s="472">
        <v>122</v>
      </c>
      <c r="D74" s="472" t="s">
        <v>1910</v>
      </c>
      <c r="E74" s="472">
        <v>122</v>
      </c>
      <c r="F74" s="472" t="s">
        <v>353</v>
      </c>
      <c r="G74" s="473"/>
      <c r="H74" s="473"/>
      <c r="I74" s="473"/>
      <c r="J74" s="473"/>
      <c r="K74" s="473"/>
      <c r="L74" s="473"/>
      <c r="M74" s="473"/>
      <c r="N74" s="473"/>
      <c r="O74" s="473"/>
      <c r="P74" s="473"/>
      <c r="Q74" s="473">
        <v>0</v>
      </c>
      <c r="R74" s="472"/>
    </row>
    <row r="75" spans="1:18" ht="14.45" hidden="1" customHeight="1" x14ac:dyDescent="0.25">
      <c r="A75" s="472">
        <v>1087</v>
      </c>
      <c r="B75" s="472" t="s">
        <v>1665</v>
      </c>
      <c r="C75" s="472">
        <v>122</v>
      </c>
      <c r="D75" s="472" t="s">
        <v>1793</v>
      </c>
      <c r="E75" s="472">
        <v>122</v>
      </c>
      <c r="F75" s="472" t="s">
        <v>353</v>
      </c>
      <c r="G75" s="473"/>
      <c r="H75" s="473"/>
      <c r="I75" s="473"/>
      <c r="J75" s="473"/>
      <c r="K75" s="473"/>
      <c r="L75" s="473"/>
      <c r="M75" s="473"/>
      <c r="N75" s="473"/>
      <c r="O75" s="473"/>
      <c r="P75" s="473"/>
      <c r="Q75" s="473">
        <v>0</v>
      </c>
      <c r="R75" s="472"/>
    </row>
    <row r="76" spans="1:18" ht="14.45" hidden="1" customHeight="1" x14ac:dyDescent="0.25">
      <c r="A76" s="472">
        <v>1088</v>
      </c>
      <c r="B76" s="472" t="s">
        <v>1665</v>
      </c>
      <c r="C76" s="472">
        <v>122</v>
      </c>
      <c r="D76" s="472" t="s">
        <v>1804</v>
      </c>
      <c r="E76" s="472">
        <v>122</v>
      </c>
      <c r="F76" s="472" t="s">
        <v>353</v>
      </c>
      <c r="G76" s="473"/>
      <c r="H76" s="473"/>
      <c r="I76" s="473"/>
      <c r="J76" s="473"/>
      <c r="K76" s="473"/>
      <c r="L76" s="473"/>
      <c r="M76" s="473"/>
      <c r="N76" s="473"/>
      <c r="O76" s="473"/>
      <c r="P76" s="473"/>
      <c r="Q76" s="473">
        <v>0</v>
      </c>
      <c r="R76" s="472"/>
    </row>
    <row r="77" spans="1:18" ht="14.45" hidden="1" customHeight="1" x14ac:dyDescent="0.25">
      <c r="A77" s="472">
        <v>1089</v>
      </c>
      <c r="B77" s="472" t="s">
        <v>1665</v>
      </c>
      <c r="C77" s="472">
        <v>122</v>
      </c>
      <c r="D77" s="472" t="s">
        <v>1803</v>
      </c>
      <c r="E77" s="472">
        <v>122</v>
      </c>
      <c r="F77" s="472" t="s">
        <v>353</v>
      </c>
      <c r="G77" s="473"/>
      <c r="H77" s="473"/>
      <c r="I77" s="473"/>
      <c r="J77" s="473"/>
      <c r="K77" s="473"/>
      <c r="L77" s="473"/>
      <c r="M77" s="473"/>
      <c r="N77" s="473"/>
      <c r="O77" s="473"/>
      <c r="P77" s="473"/>
      <c r="Q77" s="473">
        <v>0</v>
      </c>
      <c r="R77" s="472"/>
    </row>
    <row r="78" spans="1:18" ht="14.45" hidden="1" customHeight="1" x14ac:dyDescent="0.25">
      <c r="A78" s="472">
        <v>1090</v>
      </c>
      <c r="B78" s="472" t="s">
        <v>1665</v>
      </c>
      <c r="C78" s="472">
        <v>122</v>
      </c>
      <c r="D78" s="472" t="s">
        <v>1911</v>
      </c>
      <c r="E78" s="472">
        <v>122</v>
      </c>
      <c r="F78" s="472" t="s">
        <v>353</v>
      </c>
      <c r="G78" s="473"/>
      <c r="H78" s="473"/>
      <c r="I78" s="473"/>
      <c r="J78" s="473"/>
      <c r="K78" s="473"/>
      <c r="L78" s="473"/>
      <c r="M78" s="473"/>
      <c r="N78" s="473"/>
      <c r="O78" s="473"/>
      <c r="P78" s="473"/>
      <c r="Q78" s="473">
        <v>0</v>
      </c>
      <c r="R78" s="472"/>
    </row>
    <row r="79" spans="1:18" ht="14.45" hidden="1" customHeight="1" x14ac:dyDescent="0.25">
      <c r="A79" s="472">
        <v>1091</v>
      </c>
      <c r="B79" s="472" t="s">
        <v>1665</v>
      </c>
      <c r="C79" s="472">
        <v>122</v>
      </c>
      <c r="D79" s="472" t="s">
        <v>1912</v>
      </c>
      <c r="E79" s="472">
        <v>122</v>
      </c>
      <c r="F79" s="472" t="s">
        <v>353</v>
      </c>
      <c r="G79" s="473"/>
      <c r="H79" s="473"/>
      <c r="I79" s="473"/>
      <c r="J79" s="473"/>
      <c r="K79" s="473"/>
      <c r="L79" s="473"/>
      <c r="M79" s="473"/>
      <c r="N79" s="473"/>
      <c r="O79" s="473"/>
      <c r="P79" s="473"/>
      <c r="Q79" s="473">
        <v>0</v>
      </c>
      <c r="R79" s="472"/>
    </row>
    <row r="80" spans="1:18" ht="14.45" hidden="1" customHeight="1" x14ac:dyDescent="0.25">
      <c r="A80" s="472">
        <v>1092</v>
      </c>
      <c r="B80" s="472" t="s">
        <v>1665</v>
      </c>
      <c r="C80" s="472">
        <v>122</v>
      </c>
      <c r="D80" s="472" t="s">
        <v>1913</v>
      </c>
      <c r="E80" s="472">
        <v>122</v>
      </c>
      <c r="F80" s="472" t="s">
        <v>353</v>
      </c>
      <c r="G80" s="473"/>
      <c r="H80" s="473"/>
      <c r="I80" s="473"/>
      <c r="J80" s="473"/>
      <c r="K80" s="473"/>
      <c r="L80" s="473"/>
      <c r="M80" s="473"/>
      <c r="N80" s="473"/>
      <c r="O80" s="473"/>
      <c r="P80" s="473"/>
      <c r="Q80" s="473">
        <v>0</v>
      </c>
      <c r="R80" s="472"/>
    </row>
    <row r="81" spans="1:18" ht="14.45" hidden="1" customHeight="1" x14ac:dyDescent="0.25">
      <c r="A81" s="472">
        <v>1093</v>
      </c>
      <c r="B81" s="472" t="s">
        <v>1665</v>
      </c>
      <c r="C81" s="472">
        <v>122</v>
      </c>
      <c r="D81" s="472" t="s">
        <v>1914</v>
      </c>
      <c r="E81" s="472">
        <v>122</v>
      </c>
      <c r="F81" s="472" t="s">
        <v>353</v>
      </c>
      <c r="G81" s="473"/>
      <c r="H81" s="473"/>
      <c r="I81" s="473"/>
      <c r="J81" s="473"/>
      <c r="K81" s="473"/>
      <c r="L81" s="473"/>
      <c r="M81" s="473"/>
      <c r="N81" s="473"/>
      <c r="O81" s="473"/>
      <c r="P81" s="473"/>
      <c r="Q81" s="473">
        <v>0</v>
      </c>
      <c r="R81" s="472"/>
    </row>
    <row r="82" spans="1:18" ht="14.45" hidden="1" customHeight="1" x14ac:dyDescent="0.25">
      <c r="A82" s="472">
        <v>1094</v>
      </c>
      <c r="B82" s="472" t="s">
        <v>1665</v>
      </c>
      <c r="C82" s="472">
        <v>122</v>
      </c>
      <c r="D82" s="472" t="s">
        <v>1796</v>
      </c>
      <c r="E82" s="472">
        <v>122</v>
      </c>
      <c r="F82" s="472" t="s">
        <v>353</v>
      </c>
      <c r="G82" s="473"/>
      <c r="H82" s="473"/>
      <c r="I82" s="473"/>
      <c r="J82" s="473"/>
      <c r="K82" s="473"/>
      <c r="L82" s="473"/>
      <c r="M82" s="473"/>
      <c r="N82" s="473"/>
      <c r="O82" s="473"/>
      <c r="P82" s="473"/>
      <c r="Q82" s="473">
        <v>0</v>
      </c>
      <c r="R82" s="472"/>
    </row>
    <row r="83" spans="1:18" ht="14.45" hidden="1" customHeight="1" x14ac:dyDescent="0.25">
      <c r="A83" s="472">
        <v>1095</v>
      </c>
      <c r="B83" s="472" t="s">
        <v>1665</v>
      </c>
      <c r="C83" s="472">
        <v>122</v>
      </c>
      <c r="D83" s="472" t="s">
        <v>1794</v>
      </c>
      <c r="E83" s="472">
        <v>122</v>
      </c>
      <c r="F83" s="472" t="s">
        <v>353</v>
      </c>
      <c r="G83" s="473"/>
      <c r="H83" s="473"/>
      <c r="I83" s="473"/>
      <c r="J83" s="473"/>
      <c r="K83" s="473"/>
      <c r="L83" s="473"/>
      <c r="M83" s="473"/>
      <c r="N83" s="473"/>
      <c r="O83" s="473"/>
      <c r="P83" s="473"/>
      <c r="Q83" s="473">
        <v>0</v>
      </c>
      <c r="R83" s="472"/>
    </row>
    <row r="84" spans="1:18" ht="14.45" hidden="1" customHeight="1" x14ac:dyDescent="0.25">
      <c r="A84" s="472">
        <v>1096</v>
      </c>
      <c r="B84" s="472" t="s">
        <v>1665</v>
      </c>
      <c r="C84" s="472">
        <v>122</v>
      </c>
      <c r="D84" s="472" t="s">
        <v>1805</v>
      </c>
      <c r="E84" s="472">
        <v>122</v>
      </c>
      <c r="F84" s="472" t="s">
        <v>353</v>
      </c>
      <c r="G84" s="473"/>
      <c r="H84" s="473"/>
      <c r="I84" s="473"/>
      <c r="J84" s="473"/>
      <c r="K84" s="473"/>
      <c r="L84" s="473"/>
      <c r="M84" s="473"/>
      <c r="N84" s="473"/>
      <c r="O84" s="473"/>
      <c r="P84" s="473"/>
      <c r="Q84" s="473">
        <v>0</v>
      </c>
      <c r="R84" s="472"/>
    </row>
    <row r="85" spans="1:18" ht="14.45" customHeight="1" x14ac:dyDescent="0.25">
      <c r="A85" s="472">
        <v>1097</v>
      </c>
      <c r="B85" s="472" t="s">
        <v>1665</v>
      </c>
      <c r="C85" s="472">
        <v>122</v>
      </c>
      <c r="D85" s="472" t="s">
        <v>1309</v>
      </c>
      <c r="E85" s="472">
        <v>122</v>
      </c>
      <c r="F85" s="472" t="s">
        <v>353</v>
      </c>
      <c r="G85" s="473"/>
      <c r="H85" s="473"/>
      <c r="I85" s="473"/>
      <c r="J85" s="473"/>
      <c r="K85" s="473"/>
      <c r="L85" s="473"/>
      <c r="M85" s="473"/>
      <c r="N85" s="473"/>
      <c r="O85" s="473"/>
      <c r="P85" s="473"/>
      <c r="Q85" s="473">
        <v>0</v>
      </c>
      <c r="R85" s="472"/>
    </row>
    <row r="86" spans="1:18" ht="14.45" hidden="1" customHeight="1" x14ac:dyDescent="0.25">
      <c r="A86" s="489">
        <v>1210</v>
      </c>
      <c r="B86" s="472" t="s">
        <v>1665</v>
      </c>
      <c r="C86" s="472">
        <v>122</v>
      </c>
      <c r="D86" s="472" t="s">
        <v>1912</v>
      </c>
      <c r="E86" s="472">
        <v>122</v>
      </c>
      <c r="F86" s="472" t="s">
        <v>353</v>
      </c>
      <c r="G86" s="473"/>
      <c r="H86" s="473"/>
      <c r="I86" s="473"/>
      <c r="J86" s="473"/>
      <c r="K86" s="473"/>
      <c r="L86" s="473"/>
      <c r="M86" s="473"/>
      <c r="N86" s="473"/>
      <c r="O86" s="473"/>
      <c r="P86" s="473"/>
      <c r="Q86" s="473">
        <v>0</v>
      </c>
      <c r="R86" s="472"/>
    </row>
    <row r="87" spans="1:18" ht="14.45" hidden="1" customHeight="1" x14ac:dyDescent="0.25">
      <c r="A87" s="522"/>
      <c r="B87" s="522">
        <v>1</v>
      </c>
      <c r="C87" s="522">
        <v>122</v>
      </c>
      <c r="D87" s="522" t="s">
        <v>1789</v>
      </c>
      <c r="E87" s="522">
        <v>122</v>
      </c>
      <c r="F87" s="522"/>
      <c r="G87" s="523">
        <v>214891.92720000001</v>
      </c>
      <c r="H87" s="523"/>
      <c r="I87" s="523"/>
      <c r="J87" s="523"/>
      <c r="K87" s="523"/>
      <c r="L87" s="523"/>
      <c r="M87" s="523"/>
      <c r="N87" s="523"/>
      <c r="O87" s="523"/>
      <c r="P87" s="523"/>
      <c r="Q87" s="473">
        <v>214891.92720000001</v>
      </c>
      <c r="R87" s="522"/>
    </row>
    <row r="88" spans="1:18" ht="14.45" hidden="1" customHeight="1" x14ac:dyDescent="0.25">
      <c r="A88" s="522"/>
      <c r="B88" s="522">
        <v>1</v>
      </c>
      <c r="C88" s="522">
        <v>122</v>
      </c>
      <c r="D88" s="522" t="s">
        <v>1909</v>
      </c>
      <c r="E88" s="522">
        <v>122</v>
      </c>
      <c r="F88" s="522"/>
      <c r="G88" s="523">
        <v>299034</v>
      </c>
      <c r="H88" s="523"/>
      <c r="I88" s="523"/>
      <c r="J88" s="523"/>
      <c r="K88" s="523"/>
      <c r="L88" s="523"/>
      <c r="M88" s="523"/>
      <c r="N88" s="523"/>
      <c r="O88" s="523"/>
      <c r="P88" s="523"/>
      <c r="Q88" s="473">
        <v>299034</v>
      </c>
      <c r="R88" s="522"/>
    </row>
    <row r="89" spans="1:18" ht="14.45" hidden="1" customHeight="1" x14ac:dyDescent="0.25">
      <c r="A89" s="522"/>
      <c r="B89" s="522">
        <v>1</v>
      </c>
      <c r="C89" s="522">
        <v>122</v>
      </c>
      <c r="D89" s="522" t="s">
        <v>1808</v>
      </c>
      <c r="E89" s="522">
        <v>122</v>
      </c>
      <c r="F89" s="522"/>
      <c r="G89" s="523">
        <v>151536.50400000002</v>
      </c>
      <c r="H89" s="523"/>
      <c r="I89" s="523"/>
      <c r="J89" s="523"/>
      <c r="K89" s="523"/>
      <c r="L89" s="523"/>
      <c r="M89" s="523"/>
      <c r="N89" s="523"/>
      <c r="O89" s="523"/>
      <c r="P89" s="523"/>
      <c r="Q89" s="473">
        <v>151536.50400000002</v>
      </c>
      <c r="R89" s="522"/>
    </row>
    <row r="90" spans="1:18" ht="14.45" hidden="1" customHeight="1" x14ac:dyDescent="0.25">
      <c r="A90" s="522"/>
      <c r="B90" s="522">
        <v>1</v>
      </c>
      <c r="C90" s="522">
        <v>122</v>
      </c>
      <c r="D90" s="522" t="s">
        <v>1802</v>
      </c>
      <c r="E90" s="522">
        <v>122</v>
      </c>
      <c r="F90" s="522"/>
      <c r="G90" s="523">
        <v>173340</v>
      </c>
      <c r="H90" s="523"/>
      <c r="I90" s="523"/>
      <c r="J90" s="523"/>
      <c r="K90" s="523"/>
      <c r="L90" s="523"/>
      <c r="M90" s="523"/>
      <c r="N90" s="523"/>
      <c r="O90" s="523"/>
      <c r="P90" s="523"/>
      <c r="Q90" s="473">
        <v>173340</v>
      </c>
      <c r="R90" s="522"/>
    </row>
    <row r="91" spans="1:18" ht="14.45" hidden="1" customHeight="1" x14ac:dyDescent="0.25">
      <c r="A91" s="522"/>
      <c r="B91" s="522">
        <v>1</v>
      </c>
      <c r="C91" s="522">
        <v>122</v>
      </c>
      <c r="D91" s="522" t="s">
        <v>1793</v>
      </c>
      <c r="E91" s="522">
        <v>122</v>
      </c>
      <c r="F91" s="522"/>
      <c r="G91" s="523">
        <v>314667.20160000003</v>
      </c>
      <c r="H91" s="523"/>
      <c r="I91" s="523"/>
      <c r="J91" s="523"/>
      <c r="K91" s="523"/>
      <c r="L91" s="523"/>
      <c r="M91" s="523"/>
      <c r="N91" s="523"/>
      <c r="O91" s="523"/>
      <c r="P91" s="523"/>
      <c r="Q91" s="473">
        <v>314667.20160000003</v>
      </c>
      <c r="R91" s="522"/>
    </row>
    <row r="92" spans="1:18" ht="14.45" hidden="1" customHeight="1" x14ac:dyDescent="0.25">
      <c r="A92" s="522"/>
      <c r="B92" s="522">
        <v>1</v>
      </c>
      <c r="C92" s="522">
        <v>122</v>
      </c>
      <c r="D92" s="522" t="s">
        <v>1804</v>
      </c>
      <c r="E92" s="522">
        <v>122</v>
      </c>
      <c r="F92" s="522"/>
      <c r="G92" s="523">
        <v>28566</v>
      </c>
      <c r="H92" s="523"/>
      <c r="I92" s="523"/>
      <c r="J92" s="523"/>
      <c r="K92" s="523"/>
      <c r="L92" s="523"/>
      <c r="M92" s="523"/>
      <c r="N92" s="523"/>
      <c r="O92" s="523"/>
      <c r="P92" s="523"/>
      <c r="Q92" s="473">
        <v>28566</v>
      </c>
      <c r="R92" s="522"/>
    </row>
    <row r="93" spans="1:18" ht="14.45" hidden="1" customHeight="1" x14ac:dyDescent="0.25">
      <c r="A93" s="522"/>
      <c r="B93" s="522">
        <v>1</v>
      </c>
      <c r="C93" s="522">
        <v>122</v>
      </c>
      <c r="D93" s="522" t="s">
        <v>1803</v>
      </c>
      <c r="E93" s="522">
        <v>122</v>
      </c>
      <c r="F93" s="522"/>
      <c r="G93" s="523">
        <v>100254.444</v>
      </c>
      <c r="H93" s="523"/>
      <c r="I93" s="523"/>
      <c r="J93" s="523"/>
      <c r="K93" s="523"/>
      <c r="L93" s="523"/>
      <c r="M93" s="523"/>
      <c r="N93" s="523"/>
      <c r="O93" s="523"/>
      <c r="P93" s="523"/>
      <c r="Q93" s="473">
        <v>100254.444</v>
      </c>
      <c r="R93" s="522"/>
    </row>
    <row r="94" spans="1:18" ht="14.45" hidden="1" customHeight="1" x14ac:dyDescent="0.25">
      <c r="A94" s="522"/>
      <c r="B94" s="522">
        <v>1</v>
      </c>
      <c r="C94" s="522">
        <v>122</v>
      </c>
      <c r="D94" s="522" t="s">
        <v>1911</v>
      </c>
      <c r="E94" s="522">
        <v>122</v>
      </c>
      <c r="F94" s="522"/>
      <c r="G94" s="523">
        <v>238395.8676</v>
      </c>
      <c r="H94" s="523"/>
      <c r="I94" s="523"/>
      <c r="J94" s="523"/>
      <c r="K94" s="523"/>
      <c r="L94" s="523"/>
      <c r="M94" s="523"/>
      <c r="N94" s="523"/>
      <c r="O94" s="523"/>
      <c r="P94" s="523"/>
      <c r="Q94" s="473">
        <v>238395.8676</v>
      </c>
      <c r="R94" s="522"/>
    </row>
    <row r="95" spans="1:18" ht="14.45" hidden="1" customHeight="1" x14ac:dyDescent="0.25">
      <c r="A95" s="522"/>
      <c r="B95" s="522">
        <v>1</v>
      </c>
      <c r="C95" s="522">
        <v>122</v>
      </c>
      <c r="D95" s="522" t="s">
        <v>1912</v>
      </c>
      <c r="E95" s="522">
        <v>122</v>
      </c>
      <c r="F95" s="522"/>
      <c r="G95" s="520">
        <v>216320.54</v>
      </c>
      <c r="H95" s="523"/>
      <c r="I95" s="523"/>
      <c r="J95" s="523"/>
      <c r="K95" s="523"/>
      <c r="L95" s="523"/>
      <c r="M95" s="523"/>
      <c r="N95" s="523"/>
      <c r="O95" s="523"/>
      <c r="P95" s="523"/>
      <c r="Q95" s="473">
        <v>216320.54</v>
      </c>
      <c r="R95" s="522"/>
    </row>
    <row r="96" spans="1:18" ht="14.45" hidden="1" customHeight="1" x14ac:dyDescent="0.25">
      <c r="A96" s="522"/>
      <c r="B96" s="522">
        <v>1</v>
      </c>
      <c r="C96" s="522">
        <v>122</v>
      </c>
      <c r="D96" s="522" t="s">
        <v>1913</v>
      </c>
      <c r="E96" s="522">
        <v>122</v>
      </c>
      <c r="F96" s="522"/>
      <c r="G96" s="523">
        <v>186379.46400000001</v>
      </c>
      <c r="H96" s="523"/>
      <c r="I96" s="523"/>
      <c r="J96" s="523"/>
      <c r="K96" s="523"/>
      <c r="L96" s="523"/>
      <c r="M96" s="523"/>
      <c r="N96" s="523"/>
      <c r="O96" s="523"/>
      <c r="P96" s="523"/>
      <c r="Q96" s="473">
        <v>186379.46400000001</v>
      </c>
      <c r="R96" s="522"/>
    </row>
    <row r="97" spans="1:18" ht="14.45" hidden="1" customHeight="1" x14ac:dyDescent="0.25">
      <c r="A97" s="522"/>
      <c r="B97" s="522">
        <v>1</v>
      </c>
      <c r="C97" s="522">
        <v>122</v>
      </c>
      <c r="D97" s="522" t="s">
        <v>1914</v>
      </c>
      <c r="E97" s="522">
        <v>122</v>
      </c>
      <c r="F97" s="522"/>
      <c r="G97" s="523">
        <v>109422.45000000001</v>
      </c>
      <c r="H97" s="523"/>
      <c r="I97" s="523"/>
      <c r="J97" s="523"/>
      <c r="K97" s="523"/>
      <c r="L97" s="523"/>
      <c r="M97" s="523"/>
      <c r="N97" s="523"/>
      <c r="O97" s="523"/>
      <c r="P97" s="523"/>
      <c r="Q97" s="473">
        <v>109422.45000000001</v>
      </c>
      <c r="R97" s="522"/>
    </row>
    <row r="98" spans="1:18" ht="14.45" hidden="1" customHeight="1" x14ac:dyDescent="0.25">
      <c r="A98" s="522"/>
      <c r="B98" s="522">
        <v>1</v>
      </c>
      <c r="C98" s="522">
        <v>122</v>
      </c>
      <c r="D98" s="522" t="s">
        <v>1796</v>
      </c>
      <c r="E98" s="522">
        <v>122</v>
      </c>
      <c r="F98" s="522"/>
      <c r="G98" s="523">
        <v>109422.45000000001</v>
      </c>
      <c r="H98" s="523"/>
      <c r="I98" s="523"/>
      <c r="J98" s="523"/>
      <c r="K98" s="523"/>
      <c r="L98" s="523"/>
      <c r="M98" s="523"/>
      <c r="N98" s="523"/>
      <c r="O98" s="523"/>
      <c r="P98" s="523"/>
      <c r="Q98" s="473">
        <v>109422.45000000001</v>
      </c>
      <c r="R98" s="522"/>
    </row>
    <row r="99" spans="1:18" ht="14.45" hidden="1" customHeight="1" x14ac:dyDescent="0.25">
      <c r="A99" s="522"/>
      <c r="B99" s="522">
        <v>1</v>
      </c>
      <c r="C99" s="522">
        <v>122</v>
      </c>
      <c r="D99" s="522" t="s">
        <v>1794</v>
      </c>
      <c r="E99" s="522">
        <v>122</v>
      </c>
      <c r="F99" s="522"/>
      <c r="G99" s="523">
        <v>71676.024000000005</v>
      </c>
      <c r="H99" s="523"/>
      <c r="I99" s="523"/>
      <c r="J99" s="523"/>
      <c r="K99" s="523"/>
      <c r="L99" s="523"/>
      <c r="M99" s="523"/>
      <c r="N99" s="523"/>
      <c r="O99" s="523"/>
      <c r="P99" s="523"/>
      <c r="Q99" s="473">
        <v>71676.024000000005</v>
      </c>
      <c r="R99" s="522"/>
    </row>
    <row r="100" spans="1:18" ht="14.45" hidden="1" customHeight="1" x14ac:dyDescent="0.25">
      <c r="A100" s="522"/>
      <c r="B100" s="522">
        <v>1</v>
      </c>
      <c r="C100" s="522">
        <v>122</v>
      </c>
      <c r="D100" s="522" t="s">
        <v>1805</v>
      </c>
      <c r="E100" s="522">
        <v>122</v>
      </c>
      <c r="F100" s="522"/>
      <c r="G100" s="523">
        <v>321202.20959999994</v>
      </c>
      <c r="H100" s="523"/>
      <c r="I100" s="523"/>
      <c r="J100" s="523"/>
      <c r="K100" s="523"/>
      <c r="L100" s="523"/>
      <c r="M100" s="523"/>
      <c r="N100" s="523"/>
      <c r="O100" s="523"/>
      <c r="P100" s="523"/>
      <c r="Q100" s="473">
        <v>321202.20959999994</v>
      </c>
      <c r="R100" s="522"/>
    </row>
    <row r="101" spans="1:18" ht="14.45" customHeight="1" x14ac:dyDescent="0.25">
      <c r="A101" s="522"/>
      <c r="B101" s="522">
        <v>1</v>
      </c>
      <c r="C101" s="522">
        <v>122</v>
      </c>
      <c r="D101" s="522" t="s">
        <v>1309</v>
      </c>
      <c r="E101" s="522">
        <v>122</v>
      </c>
      <c r="F101" s="522"/>
      <c r="G101" s="523">
        <v>178849.902</v>
      </c>
      <c r="H101" s="523"/>
      <c r="I101" s="523"/>
      <c r="J101" s="523"/>
      <c r="K101" s="523"/>
      <c r="L101" s="523"/>
      <c r="M101" s="523"/>
      <c r="N101" s="523"/>
      <c r="O101" s="523"/>
      <c r="P101" s="523"/>
      <c r="Q101" s="473">
        <v>178849.902</v>
      </c>
      <c r="R101" s="522"/>
    </row>
    <row r="102" spans="1:18" ht="14.45" hidden="1" customHeight="1" x14ac:dyDescent="0.25">
      <c r="A102" s="472">
        <v>115</v>
      </c>
      <c r="B102" s="472" t="s">
        <v>1665</v>
      </c>
      <c r="C102" s="472">
        <v>132</v>
      </c>
      <c r="D102" s="472" t="s">
        <v>1815</v>
      </c>
      <c r="E102" s="472">
        <v>132</v>
      </c>
      <c r="F102" s="472" t="s">
        <v>358</v>
      </c>
      <c r="G102" s="473"/>
      <c r="H102" s="473"/>
      <c r="I102" s="473"/>
      <c r="J102" s="473"/>
      <c r="K102" s="473"/>
      <c r="L102" s="473"/>
      <c r="M102" s="473"/>
      <c r="N102" s="473"/>
      <c r="O102" s="473"/>
      <c r="P102" s="473"/>
      <c r="Q102" s="473">
        <v>0</v>
      </c>
      <c r="R102" s="472"/>
    </row>
    <row r="103" spans="1:18" ht="14.45" hidden="1" customHeight="1" x14ac:dyDescent="0.25">
      <c r="A103" s="472">
        <v>144</v>
      </c>
      <c r="B103" s="472" t="s">
        <v>1665</v>
      </c>
      <c r="C103" s="472">
        <v>132</v>
      </c>
      <c r="D103" s="472" t="s">
        <v>1816</v>
      </c>
      <c r="E103" s="472">
        <v>132</v>
      </c>
      <c r="F103" s="472" t="s">
        <v>358</v>
      </c>
      <c r="G103" s="473"/>
      <c r="H103" s="473"/>
      <c r="I103" s="473"/>
      <c r="J103" s="473"/>
      <c r="K103" s="473"/>
      <c r="L103" s="473"/>
      <c r="M103" s="473"/>
      <c r="N103" s="473"/>
      <c r="O103" s="473"/>
      <c r="P103" s="473"/>
      <c r="Q103" s="473">
        <v>0</v>
      </c>
      <c r="R103" s="472"/>
    </row>
    <row r="104" spans="1:18" ht="14.45" hidden="1" customHeight="1" x14ac:dyDescent="0.25">
      <c r="A104" s="472">
        <v>766</v>
      </c>
      <c r="B104" s="472" t="s">
        <v>1665</v>
      </c>
      <c r="C104" s="472">
        <v>132</v>
      </c>
      <c r="D104" s="472" t="s">
        <v>1834</v>
      </c>
      <c r="E104" s="472">
        <v>132</v>
      </c>
      <c r="F104" s="472" t="s">
        <v>358</v>
      </c>
      <c r="G104" s="473"/>
      <c r="H104" s="473"/>
      <c r="I104" s="473"/>
      <c r="J104" s="473"/>
      <c r="K104" s="473"/>
      <c r="L104" s="473"/>
      <c r="M104" s="473"/>
      <c r="N104" s="473"/>
      <c r="O104" s="473"/>
      <c r="P104" s="473"/>
      <c r="Q104" s="473">
        <v>0</v>
      </c>
      <c r="R104" s="472"/>
    </row>
    <row r="105" spans="1:18" ht="14.45" hidden="1" customHeight="1" x14ac:dyDescent="0.25">
      <c r="A105" s="472">
        <v>1063</v>
      </c>
      <c r="B105" s="472" t="s">
        <v>1665</v>
      </c>
      <c r="C105" s="472">
        <v>132</v>
      </c>
      <c r="D105" s="472" t="s">
        <v>1833</v>
      </c>
      <c r="E105" s="472">
        <v>132</v>
      </c>
      <c r="F105" s="472" t="s">
        <v>358</v>
      </c>
      <c r="G105" s="473"/>
      <c r="H105" s="473"/>
      <c r="I105" s="473"/>
      <c r="J105" s="473"/>
      <c r="K105" s="473"/>
      <c r="L105" s="473"/>
      <c r="M105" s="473"/>
      <c r="N105" s="473"/>
      <c r="O105" s="473"/>
      <c r="P105" s="473"/>
      <c r="Q105" s="473">
        <v>0</v>
      </c>
      <c r="R105" s="472"/>
    </row>
    <row r="106" spans="1:18" ht="14.45" hidden="1" customHeight="1" x14ac:dyDescent="0.25">
      <c r="A106" s="472">
        <v>1098</v>
      </c>
      <c r="B106" s="472" t="s">
        <v>1665</v>
      </c>
      <c r="C106" s="472">
        <v>132</v>
      </c>
      <c r="D106" s="472" t="s">
        <v>1789</v>
      </c>
      <c r="E106" s="472">
        <v>132</v>
      </c>
      <c r="F106" s="472" t="s">
        <v>358</v>
      </c>
      <c r="G106" s="473"/>
      <c r="H106" s="473"/>
      <c r="I106" s="473"/>
      <c r="J106" s="473"/>
      <c r="K106" s="473"/>
      <c r="L106" s="473"/>
      <c r="M106" s="473"/>
      <c r="N106" s="473"/>
      <c r="O106" s="473"/>
      <c r="P106" s="473"/>
      <c r="Q106" s="473">
        <v>0</v>
      </c>
      <c r="R106" s="472"/>
    </row>
    <row r="107" spans="1:18" ht="14.45" hidden="1" customHeight="1" x14ac:dyDescent="0.25">
      <c r="A107" s="472">
        <v>1099</v>
      </c>
      <c r="B107" s="472" t="s">
        <v>1665</v>
      </c>
      <c r="C107" s="472">
        <v>132</v>
      </c>
      <c r="D107" s="472" t="s">
        <v>1909</v>
      </c>
      <c r="E107" s="472">
        <v>132</v>
      </c>
      <c r="F107" s="472" t="s">
        <v>358</v>
      </c>
      <c r="G107" s="473"/>
      <c r="H107" s="473"/>
      <c r="I107" s="473"/>
      <c r="J107" s="473"/>
      <c r="K107" s="473"/>
      <c r="L107" s="473"/>
      <c r="M107" s="473"/>
      <c r="N107" s="473"/>
      <c r="O107" s="473"/>
      <c r="P107" s="473"/>
      <c r="Q107" s="473">
        <v>0</v>
      </c>
      <c r="R107" s="472"/>
    </row>
    <row r="108" spans="1:18" ht="14.45" hidden="1" customHeight="1" x14ac:dyDescent="0.25">
      <c r="A108" s="472">
        <v>1100</v>
      </c>
      <c r="B108" s="472" t="s">
        <v>1665</v>
      </c>
      <c r="C108" s="472">
        <v>132</v>
      </c>
      <c r="D108" s="472" t="s">
        <v>1808</v>
      </c>
      <c r="E108" s="472">
        <v>132</v>
      </c>
      <c r="F108" s="472" t="s">
        <v>358</v>
      </c>
      <c r="G108" s="473"/>
      <c r="H108" s="473"/>
      <c r="I108" s="473"/>
      <c r="J108" s="473"/>
      <c r="K108" s="473"/>
      <c r="L108" s="473"/>
      <c r="M108" s="473"/>
      <c r="N108" s="473"/>
      <c r="O108" s="473"/>
      <c r="P108" s="473"/>
      <c r="Q108" s="473">
        <v>0</v>
      </c>
      <c r="R108" s="472"/>
    </row>
    <row r="109" spans="1:18" ht="14.45" hidden="1" customHeight="1" x14ac:dyDescent="0.25">
      <c r="A109" s="472">
        <v>1101</v>
      </c>
      <c r="B109" s="472" t="s">
        <v>1665</v>
      </c>
      <c r="C109" s="472">
        <v>132</v>
      </c>
      <c r="D109" s="472" t="s">
        <v>1802</v>
      </c>
      <c r="E109" s="472">
        <v>132</v>
      </c>
      <c r="F109" s="472" t="s">
        <v>358</v>
      </c>
      <c r="G109" s="473"/>
      <c r="H109" s="473"/>
      <c r="I109" s="473"/>
      <c r="J109" s="473"/>
      <c r="K109" s="473"/>
      <c r="L109" s="473"/>
      <c r="M109" s="473"/>
      <c r="N109" s="473"/>
      <c r="O109" s="473"/>
      <c r="P109" s="473"/>
      <c r="Q109" s="473">
        <v>0</v>
      </c>
      <c r="R109" s="472"/>
    </row>
    <row r="110" spans="1:18" ht="14.45" hidden="1" customHeight="1" x14ac:dyDescent="0.25">
      <c r="A110" s="472">
        <v>1102</v>
      </c>
      <c r="B110" s="472" t="s">
        <v>1665</v>
      </c>
      <c r="C110" s="472">
        <v>132</v>
      </c>
      <c r="D110" s="472" t="s">
        <v>1910</v>
      </c>
      <c r="E110" s="472">
        <v>132</v>
      </c>
      <c r="F110" s="472" t="s">
        <v>358</v>
      </c>
      <c r="G110" s="473"/>
      <c r="H110" s="473"/>
      <c r="I110" s="473"/>
      <c r="J110" s="473"/>
      <c r="K110" s="473"/>
      <c r="L110" s="473"/>
      <c r="M110" s="473"/>
      <c r="N110" s="473"/>
      <c r="O110" s="473"/>
      <c r="P110" s="473"/>
      <c r="Q110" s="473">
        <v>0</v>
      </c>
      <c r="R110" s="472"/>
    </row>
    <row r="111" spans="1:18" ht="14.45" hidden="1" customHeight="1" x14ac:dyDescent="0.25">
      <c r="A111" s="472">
        <v>1103</v>
      </c>
      <c r="B111" s="472" t="s">
        <v>1665</v>
      </c>
      <c r="C111" s="472">
        <v>132</v>
      </c>
      <c r="D111" s="472" t="s">
        <v>1793</v>
      </c>
      <c r="E111" s="472">
        <v>132</v>
      </c>
      <c r="F111" s="472" t="s">
        <v>358</v>
      </c>
      <c r="G111" s="473"/>
      <c r="H111" s="473"/>
      <c r="I111" s="473"/>
      <c r="J111" s="473"/>
      <c r="K111" s="473"/>
      <c r="L111" s="473"/>
      <c r="M111" s="473"/>
      <c r="N111" s="473"/>
      <c r="O111" s="473"/>
      <c r="P111" s="473"/>
      <c r="Q111" s="473">
        <v>0</v>
      </c>
      <c r="R111" s="472"/>
    </row>
    <row r="112" spans="1:18" ht="14.45" hidden="1" customHeight="1" x14ac:dyDescent="0.25">
      <c r="A112" s="472">
        <v>1104</v>
      </c>
      <c r="B112" s="472" t="s">
        <v>1665</v>
      </c>
      <c r="C112" s="472">
        <v>132</v>
      </c>
      <c r="D112" s="472" t="s">
        <v>1804</v>
      </c>
      <c r="E112" s="472">
        <v>132</v>
      </c>
      <c r="F112" s="472" t="s">
        <v>358</v>
      </c>
      <c r="G112" s="473"/>
      <c r="H112" s="473"/>
      <c r="I112" s="473"/>
      <c r="J112" s="473"/>
      <c r="K112" s="473"/>
      <c r="L112" s="473"/>
      <c r="M112" s="473"/>
      <c r="N112" s="473"/>
      <c r="O112" s="473"/>
      <c r="P112" s="473"/>
      <c r="Q112" s="473">
        <v>0</v>
      </c>
      <c r="R112" s="472"/>
    </row>
    <row r="113" spans="1:18" ht="14.45" hidden="1" customHeight="1" x14ac:dyDescent="0.25">
      <c r="A113" s="472">
        <v>1105</v>
      </c>
      <c r="B113" s="472" t="s">
        <v>1665</v>
      </c>
      <c r="C113" s="472">
        <v>132</v>
      </c>
      <c r="D113" s="472" t="s">
        <v>1803</v>
      </c>
      <c r="E113" s="472">
        <v>132</v>
      </c>
      <c r="F113" s="472" t="s">
        <v>358</v>
      </c>
      <c r="G113" s="473"/>
      <c r="H113" s="473"/>
      <c r="I113" s="473"/>
      <c r="J113" s="473"/>
      <c r="K113" s="473"/>
      <c r="L113" s="473"/>
      <c r="M113" s="473"/>
      <c r="N113" s="473"/>
      <c r="O113" s="473"/>
      <c r="P113" s="473"/>
      <c r="Q113" s="473">
        <v>0</v>
      </c>
      <c r="R113" s="472"/>
    </row>
    <row r="114" spans="1:18" ht="14.45" hidden="1" customHeight="1" x14ac:dyDescent="0.25">
      <c r="A114" s="472">
        <v>1106</v>
      </c>
      <c r="B114" s="472" t="s">
        <v>1665</v>
      </c>
      <c r="C114" s="472">
        <v>132</v>
      </c>
      <c r="D114" s="472" t="s">
        <v>1911</v>
      </c>
      <c r="E114" s="472">
        <v>132</v>
      </c>
      <c r="F114" s="472" t="s">
        <v>358</v>
      </c>
      <c r="G114" s="473"/>
      <c r="H114" s="473"/>
      <c r="I114" s="473"/>
      <c r="J114" s="473"/>
      <c r="K114" s="473"/>
      <c r="L114" s="473"/>
      <c r="M114" s="473"/>
      <c r="N114" s="473"/>
      <c r="O114" s="473"/>
      <c r="P114" s="473"/>
      <c r="Q114" s="473">
        <v>0</v>
      </c>
      <c r="R114" s="472"/>
    </row>
    <row r="115" spans="1:18" ht="14.45" hidden="1" customHeight="1" x14ac:dyDescent="0.25">
      <c r="A115" s="472">
        <v>1107</v>
      </c>
      <c r="B115" s="472" t="s">
        <v>1665</v>
      </c>
      <c r="C115" s="472">
        <v>132</v>
      </c>
      <c r="D115" s="472" t="s">
        <v>1912</v>
      </c>
      <c r="E115" s="472">
        <v>132</v>
      </c>
      <c r="F115" s="472" t="s">
        <v>358</v>
      </c>
      <c r="G115" s="473"/>
      <c r="H115" s="473"/>
      <c r="I115" s="473"/>
      <c r="J115" s="473"/>
      <c r="K115" s="473"/>
      <c r="L115" s="473"/>
      <c r="M115" s="473"/>
      <c r="N115" s="473"/>
      <c r="O115" s="473"/>
      <c r="P115" s="473"/>
      <c r="Q115" s="473">
        <v>0</v>
      </c>
      <c r="R115" s="472"/>
    </row>
    <row r="116" spans="1:18" ht="14.45" hidden="1" customHeight="1" x14ac:dyDescent="0.25">
      <c r="A116" s="472">
        <v>1108</v>
      </c>
      <c r="B116" s="472" t="s">
        <v>1665</v>
      </c>
      <c r="C116" s="472">
        <v>132</v>
      </c>
      <c r="D116" s="472" t="s">
        <v>1913</v>
      </c>
      <c r="E116" s="472">
        <v>132</v>
      </c>
      <c r="F116" s="472" t="s">
        <v>358</v>
      </c>
      <c r="G116" s="473"/>
      <c r="H116" s="473"/>
      <c r="I116" s="473"/>
      <c r="J116" s="473"/>
      <c r="K116" s="473"/>
      <c r="L116" s="473"/>
      <c r="M116" s="473"/>
      <c r="N116" s="473"/>
      <c r="O116" s="473"/>
      <c r="P116" s="473"/>
      <c r="Q116" s="473">
        <v>0</v>
      </c>
      <c r="R116" s="472"/>
    </row>
    <row r="117" spans="1:18" ht="14.45" hidden="1" customHeight="1" x14ac:dyDescent="0.25">
      <c r="A117" s="472">
        <v>1109</v>
      </c>
      <c r="B117" s="472" t="s">
        <v>1665</v>
      </c>
      <c r="C117" s="472">
        <v>132</v>
      </c>
      <c r="D117" s="472" t="s">
        <v>1914</v>
      </c>
      <c r="E117" s="472">
        <v>132</v>
      </c>
      <c r="F117" s="472" t="s">
        <v>358</v>
      </c>
      <c r="G117" s="473"/>
      <c r="H117" s="473"/>
      <c r="I117" s="473"/>
      <c r="J117" s="473"/>
      <c r="K117" s="473"/>
      <c r="L117" s="473"/>
      <c r="M117" s="473"/>
      <c r="N117" s="473"/>
      <c r="O117" s="473"/>
      <c r="P117" s="473"/>
      <c r="Q117" s="473">
        <v>0</v>
      </c>
      <c r="R117" s="472"/>
    </row>
    <row r="118" spans="1:18" ht="14.45" hidden="1" customHeight="1" x14ac:dyDescent="0.25">
      <c r="A118" s="472">
        <v>1110</v>
      </c>
      <c r="B118" s="472" t="s">
        <v>1665</v>
      </c>
      <c r="C118" s="472">
        <v>132</v>
      </c>
      <c r="D118" s="472" t="s">
        <v>1796</v>
      </c>
      <c r="E118" s="472">
        <v>132</v>
      </c>
      <c r="F118" s="472" t="s">
        <v>358</v>
      </c>
      <c r="G118" s="473"/>
      <c r="H118" s="473"/>
      <c r="I118" s="473"/>
      <c r="J118" s="473"/>
      <c r="K118" s="473"/>
      <c r="L118" s="473"/>
      <c r="M118" s="473"/>
      <c r="N118" s="473"/>
      <c r="O118" s="473"/>
      <c r="P118" s="473"/>
      <c r="Q118" s="473">
        <v>0</v>
      </c>
      <c r="R118" s="472"/>
    </row>
    <row r="119" spans="1:18" ht="14.45" hidden="1" customHeight="1" x14ac:dyDescent="0.25">
      <c r="A119" s="472">
        <v>1111</v>
      </c>
      <c r="B119" s="472" t="s">
        <v>1665</v>
      </c>
      <c r="C119" s="472">
        <v>132</v>
      </c>
      <c r="D119" s="472" t="s">
        <v>1794</v>
      </c>
      <c r="E119" s="472">
        <v>132</v>
      </c>
      <c r="F119" s="472" t="s">
        <v>358</v>
      </c>
      <c r="G119" s="473"/>
      <c r="H119" s="473"/>
      <c r="I119" s="473"/>
      <c r="J119" s="473"/>
      <c r="K119" s="473"/>
      <c r="L119" s="473"/>
      <c r="M119" s="473"/>
      <c r="N119" s="473"/>
      <c r="O119" s="473"/>
      <c r="P119" s="473"/>
      <c r="Q119" s="473">
        <v>0</v>
      </c>
      <c r="R119" s="472"/>
    </row>
    <row r="120" spans="1:18" ht="14.45" hidden="1" customHeight="1" x14ac:dyDescent="0.25">
      <c r="A120" s="472">
        <v>1112</v>
      </c>
      <c r="B120" s="472" t="s">
        <v>1665</v>
      </c>
      <c r="C120" s="472">
        <v>132</v>
      </c>
      <c r="D120" s="472" t="s">
        <v>1805</v>
      </c>
      <c r="E120" s="472">
        <v>132</v>
      </c>
      <c r="F120" s="472" t="s">
        <v>358</v>
      </c>
      <c r="G120" s="473"/>
      <c r="H120" s="473"/>
      <c r="I120" s="473"/>
      <c r="J120" s="473"/>
      <c r="K120" s="473"/>
      <c r="L120" s="473"/>
      <c r="M120" s="473"/>
      <c r="N120" s="473"/>
      <c r="O120" s="473"/>
      <c r="P120" s="473"/>
      <c r="Q120" s="473">
        <v>0</v>
      </c>
      <c r="R120" s="472"/>
    </row>
    <row r="121" spans="1:18" ht="14.45" customHeight="1" x14ac:dyDescent="0.25">
      <c r="A121" s="472">
        <v>1113</v>
      </c>
      <c r="B121" s="472" t="s">
        <v>1665</v>
      </c>
      <c r="C121" s="472">
        <v>132</v>
      </c>
      <c r="D121" s="472" t="s">
        <v>1309</v>
      </c>
      <c r="E121" s="472">
        <v>132</v>
      </c>
      <c r="F121" s="472" t="s">
        <v>358</v>
      </c>
      <c r="G121" s="473"/>
      <c r="H121" s="473"/>
      <c r="I121" s="473"/>
      <c r="J121" s="473"/>
      <c r="K121" s="473"/>
      <c r="L121" s="473"/>
      <c r="M121" s="473"/>
      <c r="N121" s="473"/>
      <c r="O121" s="473"/>
      <c r="P121" s="473"/>
      <c r="Q121" s="473">
        <v>0</v>
      </c>
      <c r="R121" s="472"/>
    </row>
    <row r="122" spans="1:18" ht="14.45" hidden="1" customHeight="1" x14ac:dyDescent="0.25">
      <c r="A122" s="472">
        <v>1137</v>
      </c>
      <c r="B122" s="472" t="s">
        <v>1665</v>
      </c>
      <c r="C122" s="489">
        <v>132</v>
      </c>
      <c r="D122" s="472" t="s">
        <v>1915</v>
      </c>
      <c r="E122" s="489">
        <v>132</v>
      </c>
      <c r="F122" s="472" t="s">
        <v>358</v>
      </c>
      <c r="G122" s="473"/>
      <c r="H122" s="473"/>
      <c r="I122" s="473"/>
      <c r="J122" s="473"/>
      <c r="K122" s="473"/>
      <c r="L122" s="473"/>
      <c r="M122" s="473"/>
      <c r="N122" s="473"/>
      <c r="O122" s="473"/>
      <c r="P122" s="473"/>
      <c r="Q122" s="473">
        <v>0</v>
      </c>
      <c r="R122" s="472"/>
    </row>
    <row r="123" spans="1:18" ht="14.45" hidden="1" customHeight="1" x14ac:dyDescent="0.25">
      <c r="A123" s="472">
        <v>1138</v>
      </c>
      <c r="B123" s="472" t="s">
        <v>1665</v>
      </c>
      <c r="C123" s="489">
        <v>132</v>
      </c>
      <c r="D123" s="472" t="s">
        <v>1789</v>
      </c>
      <c r="E123" s="489">
        <v>132</v>
      </c>
      <c r="F123" s="472" t="s">
        <v>358</v>
      </c>
      <c r="G123" s="473"/>
      <c r="H123" s="473"/>
      <c r="I123" s="473"/>
      <c r="J123" s="473"/>
      <c r="K123" s="473"/>
      <c r="L123" s="473"/>
      <c r="M123" s="473"/>
      <c r="N123" s="473"/>
      <c r="O123" s="473"/>
      <c r="P123" s="473"/>
      <c r="Q123" s="473">
        <v>0</v>
      </c>
      <c r="R123" s="472"/>
    </row>
    <row r="124" spans="1:18" ht="14.45" hidden="1" customHeight="1" x14ac:dyDescent="0.25">
      <c r="A124" s="472">
        <v>1139</v>
      </c>
      <c r="B124" s="472" t="s">
        <v>1665</v>
      </c>
      <c r="C124" s="489">
        <v>132</v>
      </c>
      <c r="D124" s="472" t="s">
        <v>1795</v>
      </c>
      <c r="E124" s="489">
        <v>132</v>
      </c>
      <c r="F124" s="472" t="s">
        <v>358</v>
      </c>
      <c r="G124" s="473"/>
      <c r="H124" s="473"/>
      <c r="I124" s="473"/>
      <c r="J124" s="473"/>
      <c r="K124" s="473"/>
      <c r="L124" s="473"/>
      <c r="M124" s="473"/>
      <c r="N124" s="473"/>
      <c r="O124" s="473"/>
      <c r="P124" s="473"/>
      <c r="Q124" s="473">
        <v>0</v>
      </c>
      <c r="R124" s="472"/>
    </row>
    <row r="125" spans="1:18" ht="14.45" hidden="1" customHeight="1" x14ac:dyDescent="0.25">
      <c r="A125" s="472">
        <v>1140</v>
      </c>
      <c r="B125" s="472" t="s">
        <v>1665</v>
      </c>
      <c r="C125" s="489">
        <v>132</v>
      </c>
      <c r="D125" s="472" t="s">
        <v>1916</v>
      </c>
      <c r="E125" s="489">
        <v>132</v>
      </c>
      <c r="F125" s="472" t="s">
        <v>358</v>
      </c>
      <c r="G125" s="473"/>
      <c r="H125" s="473"/>
      <c r="I125" s="473"/>
      <c r="J125" s="473"/>
      <c r="K125" s="473"/>
      <c r="L125" s="473"/>
      <c r="M125" s="473"/>
      <c r="N125" s="473"/>
      <c r="O125" s="473"/>
      <c r="P125" s="473"/>
      <c r="Q125" s="473">
        <v>0</v>
      </c>
      <c r="R125" s="472"/>
    </row>
    <row r="126" spans="1:18" ht="14.45" hidden="1" customHeight="1" x14ac:dyDescent="0.25">
      <c r="A126" s="472">
        <v>1141</v>
      </c>
      <c r="B126" s="472" t="s">
        <v>1665</v>
      </c>
      <c r="C126" s="489">
        <v>132</v>
      </c>
      <c r="D126" s="472" t="s">
        <v>1917</v>
      </c>
      <c r="E126" s="489">
        <v>132</v>
      </c>
      <c r="F126" s="472" t="s">
        <v>358</v>
      </c>
      <c r="G126" s="473"/>
      <c r="H126" s="473"/>
      <c r="I126" s="473"/>
      <c r="J126" s="473"/>
      <c r="K126" s="473"/>
      <c r="L126" s="473"/>
      <c r="M126" s="473"/>
      <c r="N126" s="473"/>
      <c r="O126" s="473"/>
      <c r="P126" s="473"/>
      <c r="Q126" s="473">
        <v>0</v>
      </c>
      <c r="R126" s="472"/>
    </row>
    <row r="127" spans="1:18" ht="14.45" hidden="1" customHeight="1" x14ac:dyDescent="0.25">
      <c r="A127" s="472">
        <v>1142</v>
      </c>
      <c r="B127" s="472" t="s">
        <v>1665</v>
      </c>
      <c r="C127" s="489">
        <v>132</v>
      </c>
      <c r="D127" s="472" t="s">
        <v>1808</v>
      </c>
      <c r="E127" s="489">
        <v>132</v>
      </c>
      <c r="F127" s="472" t="s">
        <v>358</v>
      </c>
      <c r="G127" s="473"/>
      <c r="H127" s="473"/>
      <c r="I127" s="473"/>
      <c r="J127" s="473"/>
      <c r="K127" s="473"/>
      <c r="L127" s="473"/>
      <c r="M127" s="473"/>
      <c r="N127" s="473"/>
      <c r="O127" s="473"/>
      <c r="P127" s="473"/>
      <c r="Q127" s="473">
        <v>0</v>
      </c>
      <c r="R127" s="472"/>
    </row>
    <row r="128" spans="1:18" ht="14.45" hidden="1" customHeight="1" x14ac:dyDescent="0.25">
      <c r="A128" s="472">
        <v>1143</v>
      </c>
      <c r="B128" s="472" t="s">
        <v>1665</v>
      </c>
      <c r="C128" s="489">
        <v>132</v>
      </c>
      <c r="D128" s="472" t="s">
        <v>1802</v>
      </c>
      <c r="E128" s="489">
        <v>132</v>
      </c>
      <c r="F128" s="472" t="s">
        <v>358</v>
      </c>
      <c r="G128" s="473"/>
      <c r="H128" s="473"/>
      <c r="I128" s="473"/>
      <c r="J128" s="473"/>
      <c r="K128" s="473"/>
      <c r="L128" s="473"/>
      <c r="M128" s="473"/>
      <c r="N128" s="473"/>
      <c r="O128" s="473"/>
      <c r="P128" s="473"/>
      <c r="Q128" s="473">
        <v>0</v>
      </c>
      <c r="R128" s="472"/>
    </row>
    <row r="129" spans="1:18" ht="14.45" hidden="1" customHeight="1" x14ac:dyDescent="0.25">
      <c r="A129" s="472">
        <v>1144</v>
      </c>
      <c r="B129" s="472" t="s">
        <v>1665</v>
      </c>
      <c r="C129" s="489">
        <v>132</v>
      </c>
      <c r="D129" s="472" t="s">
        <v>1910</v>
      </c>
      <c r="E129" s="489">
        <v>132</v>
      </c>
      <c r="F129" s="472" t="s">
        <v>358</v>
      </c>
      <c r="G129" s="473"/>
      <c r="H129" s="473"/>
      <c r="I129" s="473"/>
      <c r="J129" s="473"/>
      <c r="K129" s="473"/>
      <c r="L129" s="473"/>
      <c r="M129" s="473"/>
      <c r="N129" s="473"/>
      <c r="O129" s="473"/>
      <c r="P129" s="473"/>
      <c r="Q129" s="473">
        <v>0</v>
      </c>
      <c r="R129" s="472"/>
    </row>
    <row r="130" spans="1:18" ht="14.45" hidden="1" customHeight="1" x14ac:dyDescent="0.25">
      <c r="A130" s="472">
        <v>1145</v>
      </c>
      <c r="B130" s="472" t="s">
        <v>1665</v>
      </c>
      <c r="C130" s="489">
        <v>132</v>
      </c>
      <c r="D130" s="472" t="s">
        <v>1793</v>
      </c>
      <c r="E130" s="489">
        <v>132</v>
      </c>
      <c r="F130" s="472" t="s">
        <v>358</v>
      </c>
      <c r="G130" s="473"/>
      <c r="H130" s="473"/>
      <c r="I130" s="473"/>
      <c r="J130" s="473"/>
      <c r="K130" s="473"/>
      <c r="L130" s="473"/>
      <c r="M130" s="473"/>
      <c r="N130" s="473"/>
      <c r="O130" s="473"/>
      <c r="P130" s="473"/>
      <c r="Q130" s="473">
        <v>0</v>
      </c>
      <c r="R130" s="472"/>
    </row>
    <row r="131" spans="1:18" ht="14.45" hidden="1" customHeight="1" x14ac:dyDescent="0.25">
      <c r="A131" s="472">
        <v>1146</v>
      </c>
      <c r="B131" s="472" t="s">
        <v>1665</v>
      </c>
      <c r="C131" s="489">
        <v>132</v>
      </c>
      <c r="D131" s="472" t="s">
        <v>1804</v>
      </c>
      <c r="E131" s="489">
        <v>132</v>
      </c>
      <c r="F131" s="472" t="s">
        <v>358</v>
      </c>
      <c r="G131" s="473"/>
      <c r="H131" s="473"/>
      <c r="I131" s="473"/>
      <c r="J131" s="473"/>
      <c r="K131" s="473"/>
      <c r="L131" s="473"/>
      <c r="M131" s="473"/>
      <c r="N131" s="473"/>
      <c r="O131" s="473"/>
      <c r="P131" s="473"/>
      <c r="Q131" s="473">
        <v>0</v>
      </c>
      <c r="R131" s="472"/>
    </row>
    <row r="132" spans="1:18" ht="14.45" hidden="1" customHeight="1" x14ac:dyDescent="0.25">
      <c r="A132" s="472">
        <v>1147</v>
      </c>
      <c r="B132" s="472" t="s">
        <v>1665</v>
      </c>
      <c r="C132" s="489">
        <v>132</v>
      </c>
      <c r="D132" s="472" t="s">
        <v>1803</v>
      </c>
      <c r="E132" s="489">
        <v>132</v>
      </c>
      <c r="F132" s="472" t="s">
        <v>358</v>
      </c>
      <c r="G132" s="473"/>
      <c r="H132" s="473"/>
      <c r="I132" s="473"/>
      <c r="J132" s="473"/>
      <c r="K132" s="473"/>
      <c r="L132" s="473"/>
      <c r="M132" s="473"/>
      <c r="N132" s="473"/>
      <c r="O132" s="473"/>
      <c r="P132" s="473"/>
      <c r="Q132" s="473">
        <v>0</v>
      </c>
      <c r="R132" s="472"/>
    </row>
    <row r="133" spans="1:18" ht="14.45" hidden="1" customHeight="1" x14ac:dyDescent="0.25">
      <c r="A133" s="472">
        <v>1148</v>
      </c>
      <c r="B133" s="472" t="s">
        <v>1665</v>
      </c>
      <c r="C133" s="489">
        <v>132</v>
      </c>
      <c r="D133" s="472" t="s">
        <v>1911</v>
      </c>
      <c r="E133" s="489">
        <v>132</v>
      </c>
      <c r="F133" s="472" t="s">
        <v>358</v>
      </c>
      <c r="G133" s="473"/>
      <c r="H133" s="473"/>
      <c r="I133" s="473"/>
      <c r="J133" s="473"/>
      <c r="K133" s="473"/>
      <c r="L133" s="473"/>
      <c r="M133" s="473"/>
      <c r="N133" s="473"/>
      <c r="O133" s="473"/>
      <c r="P133" s="473"/>
      <c r="Q133" s="473">
        <v>0</v>
      </c>
      <c r="R133" s="472"/>
    </row>
    <row r="134" spans="1:18" ht="14.45" hidden="1" customHeight="1" x14ac:dyDescent="0.25">
      <c r="A134" s="472">
        <v>1149</v>
      </c>
      <c r="B134" s="472" t="s">
        <v>1665</v>
      </c>
      <c r="C134" s="489">
        <v>132</v>
      </c>
      <c r="D134" s="472" t="s">
        <v>1912</v>
      </c>
      <c r="E134" s="489">
        <v>132</v>
      </c>
      <c r="F134" s="472" t="s">
        <v>358</v>
      </c>
      <c r="G134" s="473"/>
      <c r="H134" s="473"/>
      <c r="I134" s="473"/>
      <c r="J134" s="473"/>
      <c r="K134" s="473"/>
      <c r="L134" s="473"/>
      <c r="M134" s="473"/>
      <c r="N134" s="473"/>
      <c r="O134" s="473"/>
      <c r="P134" s="473"/>
      <c r="Q134" s="473">
        <v>0</v>
      </c>
      <c r="R134" s="472"/>
    </row>
    <row r="135" spans="1:18" ht="14.45" hidden="1" customHeight="1" x14ac:dyDescent="0.25">
      <c r="A135" s="472">
        <v>1150</v>
      </c>
      <c r="B135" s="472" t="s">
        <v>1665</v>
      </c>
      <c r="C135" s="489">
        <v>132</v>
      </c>
      <c r="D135" s="472" t="s">
        <v>1913</v>
      </c>
      <c r="E135" s="489">
        <v>132</v>
      </c>
      <c r="F135" s="472" t="s">
        <v>358</v>
      </c>
      <c r="G135" s="473"/>
      <c r="H135" s="473"/>
      <c r="I135" s="473"/>
      <c r="J135" s="473"/>
      <c r="K135" s="473"/>
      <c r="L135" s="473"/>
      <c r="M135" s="473"/>
      <c r="N135" s="473"/>
      <c r="O135" s="473"/>
      <c r="P135" s="473"/>
      <c r="Q135" s="473">
        <v>0</v>
      </c>
      <c r="R135" s="472"/>
    </row>
    <row r="136" spans="1:18" ht="14.45" hidden="1" customHeight="1" x14ac:dyDescent="0.25">
      <c r="A136" s="472">
        <v>1151</v>
      </c>
      <c r="B136" s="472" t="s">
        <v>1665</v>
      </c>
      <c r="C136" s="489">
        <v>132</v>
      </c>
      <c r="D136" s="472" t="s">
        <v>1914</v>
      </c>
      <c r="E136" s="489">
        <v>132</v>
      </c>
      <c r="F136" s="472" t="s">
        <v>358</v>
      </c>
      <c r="G136" s="473"/>
      <c r="H136" s="473"/>
      <c r="I136" s="473"/>
      <c r="J136" s="473"/>
      <c r="K136" s="473"/>
      <c r="L136" s="473"/>
      <c r="M136" s="473"/>
      <c r="N136" s="473"/>
      <c r="O136" s="473"/>
      <c r="P136" s="473"/>
      <c r="Q136" s="473">
        <v>0</v>
      </c>
      <c r="R136" s="472"/>
    </row>
    <row r="137" spans="1:18" ht="14.45" hidden="1" customHeight="1" x14ac:dyDescent="0.25">
      <c r="A137" s="472">
        <v>1152</v>
      </c>
      <c r="B137" s="472" t="s">
        <v>1665</v>
      </c>
      <c r="C137" s="489">
        <v>132</v>
      </c>
      <c r="D137" s="472" t="s">
        <v>1796</v>
      </c>
      <c r="E137" s="489">
        <v>132</v>
      </c>
      <c r="F137" s="472" t="s">
        <v>358</v>
      </c>
      <c r="G137" s="473"/>
      <c r="H137" s="473"/>
      <c r="I137" s="473"/>
      <c r="J137" s="473"/>
      <c r="K137" s="473"/>
      <c r="L137" s="473"/>
      <c r="M137" s="473"/>
      <c r="N137" s="473"/>
      <c r="O137" s="473"/>
      <c r="P137" s="473"/>
      <c r="Q137" s="473">
        <v>0</v>
      </c>
      <c r="R137" s="472"/>
    </row>
    <row r="138" spans="1:18" ht="14.45" hidden="1" customHeight="1" x14ac:dyDescent="0.25">
      <c r="A138" s="472">
        <v>1153</v>
      </c>
      <c r="B138" s="472" t="s">
        <v>1665</v>
      </c>
      <c r="C138" s="489">
        <v>132</v>
      </c>
      <c r="D138" s="472" t="s">
        <v>1788</v>
      </c>
      <c r="E138" s="489">
        <v>132</v>
      </c>
      <c r="F138" s="472" t="s">
        <v>358</v>
      </c>
      <c r="G138" s="473"/>
      <c r="H138" s="473"/>
      <c r="I138" s="473"/>
      <c r="J138" s="473"/>
      <c r="K138" s="473"/>
      <c r="L138" s="473"/>
      <c r="M138" s="473"/>
      <c r="N138" s="473"/>
      <c r="O138" s="473"/>
      <c r="P138" s="473"/>
      <c r="Q138" s="473">
        <v>0</v>
      </c>
      <c r="R138" s="472"/>
    </row>
    <row r="139" spans="1:18" ht="14.45" hidden="1" customHeight="1" x14ac:dyDescent="0.25">
      <c r="A139" s="472">
        <v>1154</v>
      </c>
      <c r="B139" s="472" t="s">
        <v>1665</v>
      </c>
      <c r="C139" s="489">
        <v>132</v>
      </c>
      <c r="D139" s="472" t="s">
        <v>1794</v>
      </c>
      <c r="E139" s="489">
        <v>132</v>
      </c>
      <c r="F139" s="472" t="s">
        <v>358</v>
      </c>
      <c r="G139" s="473"/>
      <c r="H139" s="473"/>
      <c r="I139" s="473"/>
      <c r="J139" s="473"/>
      <c r="K139" s="473"/>
      <c r="L139" s="473"/>
      <c r="M139" s="473"/>
      <c r="N139" s="473"/>
      <c r="O139" s="473"/>
      <c r="P139" s="473"/>
      <c r="Q139" s="473">
        <v>0</v>
      </c>
      <c r="R139" s="472"/>
    </row>
    <row r="140" spans="1:18" ht="14.45" hidden="1" customHeight="1" x14ac:dyDescent="0.25">
      <c r="A140" s="472">
        <v>1155</v>
      </c>
      <c r="B140" s="472" t="s">
        <v>1665</v>
      </c>
      <c r="C140" s="489">
        <v>132</v>
      </c>
      <c r="D140" s="472" t="s">
        <v>1918</v>
      </c>
      <c r="E140" s="489">
        <v>132</v>
      </c>
      <c r="F140" s="472" t="s">
        <v>358</v>
      </c>
      <c r="G140" s="473"/>
      <c r="H140" s="473"/>
      <c r="I140" s="473"/>
      <c r="J140" s="473"/>
      <c r="K140" s="473"/>
      <c r="L140" s="473"/>
      <c r="M140" s="473"/>
      <c r="N140" s="473"/>
      <c r="O140" s="473"/>
      <c r="P140" s="473"/>
      <c r="Q140" s="473">
        <v>0</v>
      </c>
      <c r="R140" s="472"/>
    </row>
    <row r="141" spans="1:18" ht="14.45" hidden="1" customHeight="1" x14ac:dyDescent="0.25">
      <c r="A141" s="472">
        <v>1156</v>
      </c>
      <c r="B141" s="472" t="s">
        <v>1665</v>
      </c>
      <c r="C141" s="489">
        <v>132</v>
      </c>
      <c r="D141" s="472" t="s">
        <v>1786</v>
      </c>
      <c r="E141" s="489">
        <v>132</v>
      </c>
      <c r="F141" s="472" t="s">
        <v>358</v>
      </c>
      <c r="G141" s="473"/>
      <c r="H141" s="473"/>
      <c r="I141" s="473"/>
      <c r="J141" s="473"/>
      <c r="K141" s="473"/>
      <c r="L141" s="473"/>
      <c r="M141" s="473"/>
      <c r="N141" s="473"/>
      <c r="O141" s="473"/>
      <c r="P141" s="473"/>
      <c r="Q141" s="473">
        <v>0</v>
      </c>
      <c r="R141" s="472"/>
    </row>
    <row r="142" spans="1:18" ht="14.45" customHeight="1" x14ac:dyDescent="0.25">
      <c r="A142" s="472">
        <v>1157</v>
      </c>
      <c r="B142" s="472" t="s">
        <v>1665</v>
      </c>
      <c r="C142" s="489">
        <v>132</v>
      </c>
      <c r="D142" s="472" t="s">
        <v>1309</v>
      </c>
      <c r="E142" s="489">
        <v>132</v>
      </c>
      <c r="F142" s="472" t="s">
        <v>358</v>
      </c>
      <c r="G142" s="473"/>
      <c r="H142" s="473"/>
      <c r="I142" s="473"/>
      <c r="J142" s="473"/>
      <c r="K142" s="473"/>
      <c r="L142" s="473"/>
      <c r="M142" s="473"/>
      <c r="N142" s="473"/>
      <c r="O142" s="473"/>
      <c r="P142" s="473"/>
      <c r="Q142" s="473">
        <v>0</v>
      </c>
      <c r="R142" s="472"/>
    </row>
    <row r="143" spans="1:18" ht="14.45" hidden="1" customHeight="1" x14ac:dyDescent="0.25">
      <c r="A143" s="472">
        <v>1158</v>
      </c>
      <c r="B143" s="472" t="s">
        <v>1665</v>
      </c>
      <c r="C143" s="489">
        <v>132</v>
      </c>
      <c r="D143" s="472" t="s">
        <v>1254</v>
      </c>
      <c r="E143" s="489">
        <v>132</v>
      </c>
      <c r="F143" s="472" t="s">
        <v>358</v>
      </c>
      <c r="G143" s="473"/>
      <c r="H143" s="473"/>
      <c r="I143" s="473"/>
      <c r="J143" s="473"/>
      <c r="K143" s="473"/>
      <c r="L143" s="473"/>
      <c r="M143" s="473"/>
      <c r="N143" s="473"/>
      <c r="O143" s="473"/>
      <c r="P143" s="473"/>
      <c r="Q143" s="473">
        <v>0</v>
      </c>
      <c r="R143" s="472"/>
    </row>
    <row r="144" spans="1:18" ht="14.45" hidden="1" customHeight="1" x14ac:dyDescent="0.25">
      <c r="A144" s="472">
        <v>1159</v>
      </c>
      <c r="B144" s="472" t="s">
        <v>1665</v>
      </c>
      <c r="C144" s="489">
        <v>132</v>
      </c>
      <c r="D144" s="472" t="s">
        <v>1919</v>
      </c>
      <c r="E144" s="489">
        <v>132</v>
      </c>
      <c r="F144" s="472" t="s">
        <v>358</v>
      </c>
      <c r="G144" s="473"/>
      <c r="H144" s="473"/>
      <c r="I144" s="473"/>
      <c r="J144" s="473"/>
      <c r="K144" s="473"/>
      <c r="L144" s="473"/>
      <c r="M144" s="473"/>
      <c r="N144" s="473"/>
      <c r="O144" s="473"/>
      <c r="P144" s="473"/>
      <c r="Q144" s="473">
        <v>0</v>
      </c>
      <c r="R144" s="472"/>
    </row>
    <row r="145" spans="1:18" ht="14.45" hidden="1" customHeight="1" x14ac:dyDescent="0.25">
      <c r="A145" s="472">
        <v>1161</v>
      </c>
      <c r="B145" s="472" t="s">
        <v>1665</v>
      </c>
      <c r="C145" s="489">
        <v>132</v>
      </c>
      <c r="D145" s="489" t="s">
        <v>1827</v>
      </c>
      <c r="E145" s="489">
        <v>132</v>
      </c>
      <c r="F145" s="472" t="s">
        <v>358</v>
      </c>
      <c r="G145" s="473"/>
      <c r="H145" s="473"/>
      <c r="I145" s="473"/>
      <c r="J145" s="523">
        <v>550259.36917669955</v>
      </c>
      <c r="K145" s="473"/>
      <c r="L145" s="473"/>
      <c r="M145" s="473"/>
      <c r="N145" s="473"/>
      <c r="O145" s="473"/>
      <c r="P145" s="473"/>
      <c r="Q145" s="473">
        <v>550259.36917669955</v>
      </c>
      <c r="R145" s="472"/>
    </row>
    <row r="146" spans="1:18" ht="14.45" hidden="1" customHeight="1" x14ac:dyDescent="0.25">
      <c r="A146" s="489">
        <v>1164</v>
      </c>
      <c r="B146" s="472" t="s">
        <v>1665</v>
      </c>
      <c r="C146" s="489">
        <v>132</v>
      </c>
      <c r="D146" s="489" t="s">
        <v>1814</v>
      </c>
      <c r="E146" s="472"/>
      <c r="F146" s="472" t="s">
        <v>358</v>
      </c>
      <c r="G146" s="473"/>
      <c r="H146" s="473"/>
      <c r="I146" s="473"/>
      <c r="J146" s="473"/>
      <c r="K146" s="473"/>
      <c r="L146" s="473"/>
      <c r="M146" s="473"/>
      <c r="N146" s="473"/>
      <c r="O146" s="473"/>
      <c r="P146" s="473"/>
      <c r="Q146" s="473">
        <v>0</v>
      </c>
      <c r="R146" s="472"/>
    </row>
    <row r="147" spans="1:18" ht="14.45" hidden="1" customHeight="1" x14ac:dyDescent="0.25">
      <c r="A147" s="489">
        <v>1165</v>
      </c>
      <c r="B147" s="472" t="s">
        <v>1665</v>
      </c>
      <c r="C147" s="489">
        <v>132</v>
      </c>
      <c r="D147" s="489" t="s">
        <v>1914</v>
      </c>
      <c r="E147" s="472"/>
      <c r="F147" s="472" t="s">
        <v>358</v>
      </c>
      <c r="G147" s="473"/>
      <c r="H147" s="473"/>
      <c r="I147" s="473"/>
      <c r="J147" s="473"/>
      <c r="K147" s="473"/>
      <c r="L147" s="473"/>
      <c r="M147" s="473"/>
      <c r="N147" s="473"/>
      <c r="O147" s="473"/>
      <c r="P147" s="473"/>
      <c r="Q147" s="473">
        <v>0</v>
      </c>
      <c r="R147" s="472"/>
    </row>
    <row r="148" spans="1:18" ht="14.45" hidden="1" customHeight="1" x14ac:dyDescent="0.25">
      <c r="A148" s="522"/>
      <c r="B148" s="522">
        <v>1</v>
      </c>
      <c r="C148" s="522">
        <v>132</v>
      </c>
      <c r="D148" s="522" t="s">
        <v>1915</v>
      </c>
      <c r="E148" s="522"/>
      <c r="F148" s="522"/>
      <c r="G148" s="523">
        <v>137050.50646686347</v>
      </c>
      <c r="H148" s="523"/>
      <c r="I148" s="523"/>
      <c r="J148" s="523"/>
      <c r="K148" s="523"/>
      <c r="L148" s="523"/>
      <c r="M148" s="523"/>
      <c r="N148" s="523"/>
      <c r="O148" s="523"/>
      <c r="P148" s="523"/>
      <c r="Q148" s="473">
        <v>137050.50646686347</v>
      </c>
      <c r="R148" s="522"/>
    </row>
    <row r="149" spans="1:18" ht="14.45" hidden="1" customHeight="1" x14ac:dyDescent="0.25">
      <c r="A149" s="522"/>
      <c r="B149" s="522">
        <v>1</v>
      </c>
      <c r="C149" s="522">
        <v>132</v>
      </c>
      <c r="D149" s="522" t="s">
        <v>1789</v>
      </c>
      <c r="E149" s="522">
        <v>132</v>
      </c>
      <c r="F149" s="522"/>
      <c r="G149" s="523">
        <v>65963.138647975124</v>
      </c>
      <c r="H149" s="523"/>
      <c r="I149" s="523"/>
      <c r="J149" s="523"/>
      <c r="K149" s="523"/>
      <c r="L149" s="523"/>
      <c r="M149" s="523"/>
      <c r="N149" s="523"/>
      <c r="O149" s="523"/>
      <c r="P149" s="523"/>
      <c r="Q149" s="473">
        <v>65963.138647975124</v>
      </c>
      <c r="R149" s="522"/>
    </row>
    <row r="150" spans="1:18" ht="14.45" hidden="1" customHeight="1" x14ac:dyDescent="0.25">
      <c r="A150" s="522"/>
      <c r="B150" s="522">
        <v>1</v>
      </c>
      <c r="C150" s="522">
        <v>132</v>
      </c>
      <c r="D150" s="522" t="s">
        <v>1795</v>
      </c>
      <c r="E150" s="522">
        <v>132</v>
      </c>
      <c r="F150" s="522"/>
      <c r="G150" s="523">
        <v>99634.602782691029</v>
      </c>
      <c r="H150" s="523"/>
      <c r="I150" s="523"/>
      <c r="J150" s="523"/>
      <c r="K150" s="523"/>
      <c r="L150" s="523"/>
      <c r="M150" s="523"/>
      <c r="N150" s="523"/>
      <c r="O150" s="523"/>
      <c r="P150" s="523"/>
      <c r="Q150" s="473">
        <v>99634.602782691029</v>
      </c>
      <c r="R150" s="522"/>
    </row>
    <row r="151" spans="1:18" ht="14.45" hidden="1" customHeight="1" x14ac:dyDescent="0.25">
      <c r="A151" s="522"/>
      <c r="B151" s="522">
        <v>1</v>
      </c>
      <c r="C151" s="522">
        <v>132</v>
      </c>
      <c r="D151" s="522" t="s">
        <v>1916</v>
      </c>
      <c r="E151" s="522">
        <v>132</v>
      </c>
      <c r="F151" s="522"/>
      <c r="G151" s="523">
        <v>41466.173799832992</v>
      </c>
      <c r="H151" s="523"/>
      <c r="I151" s="523"/>
      <c r="J151" s="523"/>
      <c r="K151" s="523"/>
      <c r="L151" s="523"/>
      <c r="M151" s="523"/>
      <c r="N151" s="523"/>
      <c r="O151" s="523"/>
      <c r="P151" s="523"/>
      <c r="Q151" s="473">
        <v>41466.173799832992</v>
      </c>
      <c r="R151" s="522"/>
    </row>
    <row r="152" spans="1:18" ht="14.45" hidden="1" customHeight="1" x14ac:dyDescent="0.25">
      <c r="A152" s="522"/>
      <c r="B152" s="522">
        <v>1</v>
      </c>
      <c r="C152" s="522">
        <v>132</v>
      </c>
      <c r="D152" s="522" t="s">
        <v>1917</v>
      </c>
      <c r="E152" s="522">
        <v>132</v>
      </c>
      <c r="F152" s="522"/>
      <c r="G152" s="523">
        <v>15961.189284798433</v>
      </c>
      <c r="H152" s="523"/>
      <c r="I152" s="523"/>
      <c r="J152" s="523"/>
      <c r="K152" s="523"/>
      <c r="L152" s="523"/>
      <c r="M152" s="523"/>
      <c r="N152" s="523"/>
      <c r="O152" s="523"/>
      <c r="P152" s="523"/>
      <c r="Q152" s="473">
        <v>15961.189284798433</v>
      </c>
      <c r="R152" s="522"/>
    </row>
    <row r="153" spans="1:18" ht="14.45" hidden="1" customHeight="1" x14ac:dyDescent="0.25">
      <c r="A153" s="522"/>
      <c r="B153" s="522">
        <v>1</v>
      </c>
      <c r="C153" s="522">
        <v>132</v>
      </c>
      <c r="D153" s="522" t="s">
        <v>1808</v>
      </c>
      <c r="E153" s="522">
        <v>132</v>
      </c>
      <c r="F153" s="522"/>
      <c r="G153" s="523">
        <v>27110.691365898885</v>
      </c>
      <c r="H153" s="523"/>
      <c r="I153" s="523"/>
      <c r="J153" s="523"/>
      <c r="K153" s="523"/>
      <c r="L153" s="523"/>
      <c r="M153" s="523"/>
      <c r="N153" s="523"/>
      <c r="O153" s="523"/>
      <c r="P153" s="523"/>
      <c r="Q153" s="473">
        <v>27110.691365898885</v>
      </c>
      <c r="R153" s="522"/>
    </row>
    <row r="154" spans="1:18" ht="14.45" hidden="1" customHeight="1" x14ac:dyDescent="0.25">
      <c r="A154" s="522"/>
      <c r="B154" s="522">
        <v>1</v>
      </c>
      <c r="C154" s="522">
        <v>132</v>
      </c>
      <c r="D154" s="522" t="s">
        <v>1802</v>
      </c>
      <c r="E154" s="522">
        <v>132</v>
      </c>
      <c r="F154" s="522"/>
      <c r="G154" s="523">
        <v>42682.504750695341</v>
      </c>
      <c r="H154" s="523"/>
      <c r="I154" s="523"/>
      <c r="J154" s="523"/>
      <c r="K154" s="523"/>
      <c r="L154" s="523"/>
      <c r="M154" s="523"/>
      <c r="N154" s="523"/>
      <c r="O154" s="523"/>
      <c r="P154" s="523"/>
      <c r="Q154" s="473">
        <v>42682.504750695341</v>
      </c>
      <c r="R154" s="522"/>
    </row>
    <row r="155" spans="1:18" ht="14.45" hidden="1" customHeight="1" x14ac:dyDescent="0.25">
      <c r="A155" s="522"/>
      <c r="B155" s="522">
        <v>1</v>
      </c>
      <c r="C155" s="522">
        <v>132</v>
      </c>
      <c r="D155" s="522" t="s">
        <v>1910</v>
      </c>
      <c r="E155" s="522">
        <v>132</v>
      </c>
      <c r="F155" s="522"/>
      <c r="G155" s="523">
        <v>114722.45649086355</v>
      </c>
      <c r="H155" s="523"/>
      <c r="I155" s="523"/>
      <c r="J155" s="523"/>
      <c r="K155" s="523"/>
      <c r="L155" s="523"/>
      <c r="M155" s="523"/>
      <c r="N155" s="523"/>
      <c r="O155" s="523"/>
      <c r="P155" s="523"/>
      <c r="Q155" s="473">
        <v>114722.45649086355</v>
      </c>
      <c r="R155" s="522"/>
    </row>
    <row r="156" spans="1:18" ht="14.45" hidden="1" customHeight="1" x14ac:dyDescent="0.25">
      <c r="A156" s="522"/>
      <c r="B156" s="522">
        <v>1</v>
      </c>
      <c r="C156" s="522">
        <v>132</v>
      </c>
      <c r="D156" s="522" t="s">
        <v>1793</v>
      </c>
      <c r="E156" s="522">
        <v>132</v>
      </c>
      <c r="F156" s="522"/>
      <c r="G156" s="523">
        <v>175441.73417973521</v>
      </c>
      <c r="H156" s="523"/>
      <c r="I156" s="523"/>
      <c r="J156" s="523"/>
      <c r="K156" s="523"/>
      <c r="L156" s="523"/>
      <c r="M156" s="523"/>
      <c r="N156" s="523"/>
      <c r="O156" s="523"/>
      <c r="P156" s="523"/>
      <c r="Q156" s="473">
        <v>175441.73417973521</v>
      </c>
      <c r="R156" s="522"/>
    </row>
    <row r="157" spans="1:18" ht="14.45" hidden="1" customHeight="1" x14ac:dyDescent="0.25">
      <c r="A157" s="522"/>
      <c r="B157" s="522">
        <v>1</v>
      </c>
      <c r="C157" s="522">
        <v>132</v>
      </c>
      <c r="D157" s="522" t="s">
        <v>1804</v>
      </c>
      <c r="E157" s="522">
        <v>132</v>
      </c>
      <c r="F157" s="522"/>
      <c r="G157" s="523">
        <v>10122.433145058949</v>
      </c>
      <c r="H157" s="523"/>
      <c r="I157" s="523"/>
      <c r="J157" s="523"/>
      <c r="K157" s="523"/>
      <c r="L157" s="523"/>
      <c r="M157" s="523"/>
      <c r="N157" s="523"/>
      <c r="O157" s="523"/>
      <c r="P157" s="523"/>
      <c r="Q157" s="473">
        <v>10122.433145058949</v>
      </c>
      <c r="R157" s="522"/>
    </row>
    <row r="158" spans="1:18" ht="14.45" hidden="1" customHeight="1" x14ac:dyDescent="0.25">
      <c r="A158" s="522"/>
      <c r="B158" s="522">
        <v>1</v>
      </c>
      <c r="C158" s="522">
        <v>132</v>
      </c>
      <c r="D158" s="522" t="s">
        <v>1803</v>
      </c>
      <c r="E158" s="522">
        <v>132</v>
      </c>
      <c r="F158" s="522"/>
      <c r="G158" s="523">
        <v>29642.20557195742</v>
      </c>
      <c r="H158" s="523"/>
      <c r="I158" s="523"/>
      <c r="J158" s="523"/>
      <c r="K158" s="523"/>
      <c r="L158" s="523"/>
      <c r="M158" s="523"/>
      <c r="N158" s="523"/>
      <c r="O158" s="523"/>
      <c r="P158" s="523"/>
      <c r="Q158" s="473">
        <v>29642.20557195742</v>
      </c>
      <c r="R158" s="522"/>
    </row>
    <row r="159" spans="1:18" ht="14.45" hidden="1" customHeight="1" x14ac:dyDescent="0.25">
      <c r="A159" s="522"/>
      <c r="B159" s="522">
        <v>1</v>
      </c>
      <c r="C159" s="522">
        <v>132</v>
      </c>
      <c r="D159" s="522" t="s">
        <v>1911</v>
      </c>
      <c r="E159" s="522">
        <v>132</v>
      </c>
      <c r="F159" s="522"/>
      <c r="G159" s="523">
        <v>594872.46007114532</v>
      </c>
      <c r="H159" s="523"/>
      <c r="I159" s="523"/>
      <c r="J159" s="523"/>
      <c r="K159" s="523"/>
      <c r="L159" s="523"/>
      <c r="M159" s="523"/>
      <c r="N159" s="523"/>
      <c r="O159" s="523"/>
      <c r="P159" s="523"/>
      <c r="Q159" s="473">
        <v>594872.46007114532</v>
      </c>
      <c r="R159" s="522"/>
    </row>
    <row r="160" spans="1:18" ht="14.45" hidden="1" customHeight="1" x14ac:dyDescent="0.25">
      <c r="A160" s="522"/>
      <c r="B160" s="522">
        <v>1</v>
      </c>
      <c r="C160" s="522">
        <v>132</v>
      </c>
      <c r="D160" s="522" t="s">
        <v>1912</v>
      </c>
      <c r="E160" s="522">
        <v>132</v>
      </c>
      <c r="F160" s="522"/>
      <c r="G160" s="523">
        <v>531120.17980313383</v>
      </c>
      <c r="H160" s="523"/>
      <c r="I160" s="523"/>
      <c r="J160" s="523"/>
      <c r="K160" s="523"/>
      <c r="L160" s="523"/>
      <c r="M160" s="523"/>
      <c r="N160" s="523"/>
      <c r="O160" s="523"/>
      <c r="P160" s="523"/>
      <c r="Q160" s="473">
        <v>531120.17980313383</v>
      </c>
      <c r="R160" s="522"/>
    </row>
    <row r="161" spans="1:18" ht="14.45" hidden="1" customHeight="1" x14ac:dyDescent="0.25">
      <c r="A161" s="522"/>
      <c r="B161" s="522">
        <v>1</v>
      </c>
      <c r="C161" s="522">
        <v>132</v>
      </c>
      <c r="D161" s="522" t="s">
        <v>1913</v>
      </c>
      <c r="E161" s="522">
        <v>132</v>
      </c>
      <c r="F161" s="522"/>
      <c r="G161" s="523">
        <v>83294.880427135184</v>
      </c>
      <c r="H161" s="523"/>
      <c r="I161" s="523"/>
      <c r="J161" s="523"/>
      <c r="K161" s="523"/>
      <c r="L161" s="523"/>
      <c r="M161" s="523"/>
      <c r="N161" s="523"/>
      <c r="O161" s="523"/>
      <c r="P161" s="523"/>
      <c r="Q161" s="473">
        <v>83294.880427135184</v>
      </c>
      <c r="R161" s="522"/>
    </row>
    <row r="162" spans="1:18" ht="14.45" hidden="1" customHeight="1" x14ac:dyDescent="0.25">
      <c r="A162" s="522"/>
      <c r="B162" s="522">
        <v>1</v>
      </c>
      <c r="C162" s="522">
        <v>132</v>
      </c>
      <c r="D162" s="522" t="s">
        <v>1914</v>
      </c>
      <c r="E162" s="522">
        <v>132</v>
      </c>
      <c r="F162" s="522"/>
      <c r="G162" s="523">
        <v>210427.88582550321</v>
      </c>
      <c r="H162" s="523"/>
      <c r="I162" s="523"/>
      <c r="J162" s="523"/>
      <c r="K162" s="523"/>
      <c r="L162" s="523"/>
      <c r="M162" s="523"/>
      <c r="N162" s="523"/>
      <c r="O162" s="523"/>
      <c r="P162" s="523"/>
      <c r="Q162" s="473">
        <v>210427.88582550321</v>
      </c>
      <c r="R162" s="522"/>
    </row>
    <row r="163" spans="1:18" ht="14.45" hidden="1" customHeight="1" x14ac:dyDescent="0.25">
      <c r="A163" s="522"/>
      <c r="B163" s="522">
        <v>1</v>
      </c>
      <c r="C163" s="522">
        <v>132</v>
      </c>
      <c r="D163" s="522" t="s">
        <v>1796</v>
      </c>
      <c r="E163" s="522">
        <v>132</v>
      </c>
      <c r="F163" s="522"/>
      <c r="G163" s="523">
        <v>268291.94528645545</v>
      </c>
      <c r="H163" s="523"/>
      <c r="I163" s="523"/>
      <c r="J163" s="523"/>
      <c r="K163" s="523"/>
      <c r="L163" s="523"/>
      <c r="M163" s="523"/>
      <c r="N163" s="523"/>
      <c r="O163" s="523"/>
      <c r="P163" s="523"/>
      <c r="Q163" s="473">
        <v>268291.94528645545</v>
      </c>
      <c r="R163" s="522"/>
    </row>
    <row r="164" spans="1:18" ht="14.45" hidden="1" customHeight="1" x14ac:dyDescent="0.25">
      <c r="A164" s="522"/>
      <c r="B164" s="522">
        <v>1</v>
      </c>
      <c r="C164" s="522">
        <v>132</v>
      </c>
      <c r="D164" s="522" t="s">
        <v>1788</v>
      </c>
      <c r="E164" s="522">
        <v>132</v>
      </c>
      <c r="F164" s="522"/>
      <c r="G164" s="523">
        <v>76335.798412708857</v>
      </c>
      <c r="H164" s="523"/>
      <c r="I164" s="523"/>
      <c r="J164" s="523"/>
      <c r="K164" s="523"/>
      <c r="L164" s="523"/>
      <c r="M164" s="523"/>
      <c r="N164" s="523"/>
      <c r="O164" s="523"/>
      <c r="P164" s="523"/>
      <c r="Q164" s="473">
        <v>76335.798412708857</v>
      </c>
      <c r="R164" s="522"/>
    </row>
    <row r="165" spans="1:18" ht="14.45" hidden="1" customHeight="1" x14ac:dyDescent="0.25">
      <c r="A165" s="522"/>
      <c r="B165" s="522">
        <v>1</v>
      </c>
      <c r="C165" s="522">
        <v>132</v>
      </c>
      <c r="D165" s="522" t="s">
        <v>1794</v>
      </c>
      <c r="E165" s="522">
        <v>132</v>
      </c>
      <c r="F165" s="522"/>
      <c r="G165" s="523">
        <v>63753.276960607036</v>
      </c>
      <c r="H165" s="523"/>
      <c r="I165" s="523"/>
      <c r="J165" s="523"/>
      <c r="K165" s="523"/>
      <c r="L165" s="523"/>
      <c r="M165" s="523"/>
      <c r="N165" s="523"/>
      <c r="O165" s="523"/>
      <c r="P165" s="523"/>
      <c r="Q165" s="473">
        <v>63753.276960607036</v>
      </c>
      <c r="R165" s="522"/>
    </row>
    <row r="166" spans="1:18" ht="14.45" hidden="1" customHeight="1" x14ac:dyDescent="0.25">
      <c r="A166" s="522"/>
      <c r="B166" s="522">
        <v>1</v>
      </c>
      <c r="C166" s="522">
        <v>132</v>
      </c>
      <c r="D166" s="522" t="s">
        <v>1918</v>
      </c>
      <c r="E166" s="522">
        <v>132</v>
      </c>
      <c r="F166" s="522"/>
      <c r="G166" s="523">
        <v>214035.75679069984</v>
      </c>
      <c r="H166" s="523"/>
      <c r="I166" s="523"/>
      <c r="J166" s="523"/>
      <c r="K166" s="523"/>
      <c r="L166" s="523"/>
      <c r="M166" s="523"/>
      <c r="N166" s="523"/>
      <c r="O166" s="523"/>
      <c r="P166" s="523"/>
      <c r="Q166" s="473">
        <v>214035.75679069984</v>
      </c>
      <c r="R166" s="522"/>
    </row>
    <row r="167" spans="1:18" ht="14.45" hidden="1" customHeight="1" x14ac:dyDescent="0.25">
      <c r="A167" s="522"/>
      <c r="B167" s="522">
        <v>1</v>
      </c>
      <c r="C167" s="522">
        <v>132</v>
      </c>
      <c r="D167" s="522" t="s">
        <v>1786</v>
      </c>
      <c r="E167" s="522">
        <v>132</v>
      </c>
      <c r="F167" s="522"/>
      <c r="G167" s="523">
        <v>70499.607056673005</v>
      </c>
      <c r="H167" s="523"/>
      <c r="I167" s="523"/>
      <c r="J167" s="523"/>
      <c r="K167" s="523"/>
      <c r="L167" s="523"/>
      <c r="M167" s="523"/>
      <c r="N167" s="523"/>
      <c r="O167" s="523"/>
      <c r="P167" s="523"/>
      <c r="Q167" s="473">
        <v>70499.607056673005</v>
      </c>
      <c r="R167" s="522"/>
    </row>
    <row r="168" spans="1:18" ht="14.45" customHeight="1" x14ac:dyDescent="0.25">
      <c r="A168" s="522"/>
      <c r="B168" s="522">
        <v>1</v>
      </c>
      <c r="C168" s="522">
        <v>132</v>
      </c>
      <c r="D168" s="522" t="s">
        <v>1309</v>
      </c>
      <c r="E168" s="522">
        <v>132</v>
      </c>
      <c r="F168" s="522"/>
      <c r="G168" s="523">
        <v>62577.781112944911</v>
      </c>
      <c r="H168" s="523"/>
      <c r="I168" s="523"/>
      <c r="J168" s="523"/>
      <c r="K168" s="523"/>
      <c r="L168" s="523"/>
      <c r="M168" s="523"/>
      <c r="N168" s="523"/>
      <c r="O168" s="523"/>
      <c r="P168" s="523"/>
      <c r="Q168" s="473">
        <v>62577.781112944911</v>
      </c>
      <c r="R168" s="522"/>
    </row>
    <row r="169" spans="1:18" ht="14.45" hidden="1" customHeight="1" x14ac:dyDescent="0.25">
      <c r="A169" s="522"/>
      <c r="B169" s="522">
        <v>1</v>
      </c>
      <c r="C169" s="522">
        <v>132</v>
      </c>
      <c r="D169" s="522" t="s">
        <v>1254</v>
      </c>
      <c r="E169" s="522">
        <v>132</v>
      </c>
      <c r="F169" s="522"/>
      <c r="G169" s="523">
        <v>37149.591834721832</v>
      </c>
      <c r="H169" s="523"/>
      <c r="I169" s="523"/>
      <c r="J169" s="523"/>
      <c r="K169" s="523"/>
      <c r="L169" s="523"/>
      <c r="M169" s="523"/>
      <c r="N169" s="523"/>
      <c r="O169" s="523"/>
      <c r="P169" s="523"/>
      <c r="Q169" s="473">
        <v>37149.591834721832</v>
      </c>
      <c r="R169" s="522"/>
    </row>
    <row r="170" spans="1:18" ht="14.45" hidden="1" customHeight="1" x14ac:dyDescent="0.25">
      <c r="A170" s="522"/>
      <c r="B170" s="522">
        <v>1</v>
      </c>
      <c r="C170" s="522">
        <v>132</v>
      </c>
      <c r="D170" s="522" t="s">
        <v>1919</v>
      </c>
      <c r="E170" s="522">
        <v>132</v>
      </c>
      <c r="F170" s="522"/>
      <c r="G170" s="523">
        <v>16332.587468684866</v>
      </c>
      <c r="H170" s="523"/>
      <c r="I170" s="523"/>
      <c r="J170" s="523"/>
      <c r="K170" s="523"/>
      <c r="L170" s="523"/>
      <c r="M170" s="523"/>
      <c r="N170" s="523"/>
      <c r="O170" s="523"/>
      <c r="P170" s="523"/>
      <c r="Q170" s="473">
        <v>16332.587468684866</v>
      </c>
      <c r="R170" s="522"/>
    </row>
    <row r="171" spans="1:18" ht="14.45" hidden="1" customHeight="1" x14ac:dyDescent="0.25">
      <c r="A171" s="522"/>
      <c r="B171" s="522">
        <v>1</v>
      </c>
      <c r="C171" s="522">
        <v>132</v>
      </c>
      <c r="D171" s="522" t="s">
        <v>1789</v>
      </c>
      <c r="E171" s="522">
        <v>132</v>
      </c>
      <c r="F171" s="522"/>
      <c r="G171" s="523">
        <v>32381.046303663134</v>
      </c>
      <c r="H171" s="523"/>
      <c r="I171" s="523"/>
      <c r="J171" s="523"/>
      <c r="K171" s="523"/>
      <c r="L171" s="523"/>
      <c r="M171" s="523"/>
      <c r="N171" s="523"/>
      <c r="O171" s="523"/>
      <c r="P171" s="523"/>
      <c r="Q171" s="473">
        <v>32381.046303663134</v>
      </c>
      <c r="R171" s="522"/>
    </row>
    <row r="172" spans="1:18" ht="14.45" hidden="1" customHeight="1" x14ac:dyDescent="0.25">
      <c r="A172" s="522"/>
      <c r="B172" s="522">
        <v>1</v>
      </c>
      <c r="C172" s="522">
        <v>132</v>
      </c>
      <c r="D172" s="522" t="s">
        <v>1909</v>
      </c>
      <c r="E172" s="522">
        <v>132</v>
      </c>
      <c r="F172" s="522"/>
      <c r="G172" s="523">
        <v>45060.01656989933</v>
      </c>
      <c r="H172" s="523"/>
      <c r="I172" s="523"/>
      <c r="J172" s="523"/>
      <c r="K172" s="523"/>
      <c r="L172" s="523"/>
      <c r="M172" s="523"/>
      <c r="N172" s="523"/>
      <c r="O172" s="523"/>
      <c r="P172" s="523"/>
      <c r="Q172" s="473">
        <v>45060.01656989933</v>
      </c>
      <c r="R172" s="522"/>
    </row>
    <row r="173" spans="1:18" ht="14.45" hidden="1" customHeight="1" x14ac:dyDescent="0.25">
      <c r="A173" s="522"/>
      <c r="B173" s="522">
        <v>1</v>
      </c>
      <c r="C173" s="522">
        <v>132</v>
      </c>
      <c r="D173" s="522" t="s">
        <v>1808</v>
      </c>
      <c r="E173" s="522">
        <v>132</v>
      </c>
      <c r="F173" s="522"/>
      <c r="G173" s="523">
        <v>22834.317773847175</v>
      </c>
      <c r="H173" s="523"/>
      <c r="I173" s="523"/>
      <c r="J173" s="523"/>
      <c r="K173" s="523"/>
      <c r="L173" s="523"/>
      <c r="M173" s="523"/>
      <c r="N173" s="523"/>
      <c r="O173" s="523"/>
      <c r="P173" s="523"/>
      <c r="Q173" s="473">
        <v>22834.317773847175</v>
      </c>
      <c r="R173" s="522"/>
    </row>
    <row r="174" spans="1:18" ht="14.45" hidden="1" customHeight="1" x14ac:dyDescent="0.25">
      <c r="A174" s="522"/>
      <c r="B174" s="522">
        <v>1</v>
      </c>
      <c r="C174" s="522">
        <v>132</v>
      </c>
      <c r="D174" s="522" t="s">
        <v>1802</v>
      </c>
      <c r="E174" s="522">
        <v>132</v>
      </c>
      <c r="F174" s="522"/>
      <c r="G174" s="523">
        <v>26119.783276237318</v>
      </c>
      <c r="H174" s="523"/>
      <c r="I174" s="523"/>
      <c r="J174" s="523"/>
      <c r="K174" s="523"/>
      <c r="L174" s="523"/>
      <c r="M174" s="523"/>
      <c r="N174" s="523"/>
      <c r="O174" s="523"/>
      <c r="P174" s="523"/>
      <c r="Q174" s="473">
        <v>26119.783276237318</v>
      </c>
      <c r="R174" s="522"/>
    </row>
    <row r="175" spans="1:18" hidden="1" x14ac:dyDescent="0.25">
      <c r="A175" s="522"/>
      <c r="B175" s="522">
        <v>1</v>
      </c>
      <c r="C175" s="522">
        <v>132</v>
      </c>
      <c r="D175" s="522" t="s">
        <v>1793</v>
      </c>
      <c r="E175" s="522">
        <v>132</v>
      </c>
      <c r="F175" s="522"/>
      <c r="G175" s="523">
        <v>47415.709645390998</v>
      </c>
      <c r="H175" s="523"/>
      <c r="I175" s="523"/>
      <c r="J175" s="523"/>
      <c r="K175" s="523"/>
      <c r="L175" s="523"/>
      <c r="M175" s="523"/>
      <c r="N175" s="523"/>
      <c r="O175" s="523"/>
      <c r="P175" s="523"/>
      <c r="Q175" s="473">
        <v>47415.709645390998</v>
      </c>
      <c r="R175" s="522"/>
    </row>
    <row r="176" spans="1:18" ht="14.45" hidden="1" customHeight="1" x14ac:dyDescent="0.25">
      <c r="A176" s="522"/>
      <c r="B176" s="522">
        <v>1</v>
      </c>
      <c r="C176" s="522">
        <v>132</v>
      </c>
      <c r="D176" s="522" t="s">
        <v>1804</v>
      </c>
      <c r="E176" s="522">
        <v>132</v>
      </c>
      <c r="F176" s="522"/>
      <c r="G176" s="523">
        <v>4304.4751878908228</v>
      </c>
      <c r="H176" s="523"/>
      <c r="I176" s="523"/>
      <c r="J176" s="523"/>
      <c r="K176" s="523"/>
      <c r="L176" s="523"/>
      <c r="M176" s="523"/>
      <c r="N176" s="523"/>
      <c r="O176" s="523"/>
      <c r="P176" s="523"/>
      <c r="Q176" s="473">
        <v>4304.4751878908228</v>
      </c>
      <c r="R176" s="522"/>
    </row>
    <row r="177" spans="1:18" ht="14.45" hidden="1" customHeight="1" x14ac:dyDescent="0.25">
      <c r="A177" s="522"/>
      <c r="B177" s="522">
        <v>1</v>
      </c>
      <c r="C177" s="522">
        <v>132</v>
      </c>
      <c r="D177" s="522" t="s">
        <v>1803</v>
      </c>
      <c r="E177" s="522">
        <v>132</v>
      </c>
      <c r="F177" s="522"/>
      <c r="G177" s="523">
        <v>15106.867138338934</v>
      </c>
      <c r="H177" s="523"/>
      <c r="I177" s="523"/>
      <c r="J177" s="523"/>
      <c r="K177" s="523"/>
      <c r="L177" s="523"/>
      <c r="M177" s="523"/>
      <c r="N177" s="523"/>
      <c r="O177" s="523"/>
      <c r="P177" s="523"/>
      <c r="Q177" s="473">
        <v>15106.867138338934</v>
      </c>
      <c r="R177" s="522"/>
    </row>
    <row r="178" spans="1:18" ht="14.45" hidden="1" customHeight="1" x14ac:dyDescent="0.25">
      <c r="A178" s="522"/>
      <c r="B178" s="522">
        <v>1</v>
      </c>
      <c r="C178" s="522">
        <v>132</v>
      </c>
      <c r="D178" s="522" t="s">
        <v>1911</v>
      </c>
      <c r="E178" s="522">
        <v>132</v>
      </c>
      <c r="F178" s="522"/>
      <c r="G178" s="523">
        <v>35922.743715602664</v>
      </c>
      <c r="H178" s="523"/>
      <c r="I178" s="523"/>
      <c r="J178" s="523"/>
      <c r="K178" s="523"/>
      <c r="L178" s="523"/>
      <c r="M178" s="523"/>
      <c r="N178" s="523"/>
      <c r="O178" s="523"/>
      <c r="P178" s="523"/>
      <c r="Q178" s="473">
        <v>35922.743715602664</v>
      </c>
      <c r="R178" s="522"/>
    </row>
    <row r="179" spans="1:18" ht="14.45" hidden="1" customHeight="1" x14ac:dyDescent="0.25">
      <c r="A179" s="522"/>
      <c r="B179" s="522">
        <v>1</v>
      </c>
      <c r="C179" s="522">
        <v>132</v>
      </c>
      <c r="D179" s="522" t="s">
        <v>1912</v>
      </c>
      <c r="E179" s="522">
        <v>132</v>
      </c>
      <c r="F179" s="522"/>
      <c r="G179" s="523">
        <v>190959.19859550378</v>
      </c>
      <c r="H179" s="523"/>
      <c r="I179" s="523"/>
      <c r="J179" s="523"/>
      <c r="K179" s="523"/>
      <c r="L179" s="523"/>
      <c r="M179" s="523"/>
      <c r="N179" s="523"/>
      <c r="O179" s="523"/>
      <c r="P179" s="523"/>
      <c r="Q179" s="473">
        <v>190959.19859550378</v>
      </c>
      <c r="R179" s="522"/>
    </row>
    <row r="180" spans="1:18" ht="14.45" hidden="1" customHeight="1" x14ac:dyDescent="0.25">
      <c r="A180" s="522"/>
      <c r="B180" s="522">
        <v>1</v>
      </c>
      <c r="C180" s="522">
        <v>132</v>
      </c>
      <c r="D180" s="522" t="s">
        <v>1913</v>
      </c>
      <c r="E180" s="522">
        <v>132</v>
      </c>
      <c r="F180" s="522"/>
      <c r="G180" s="523">
        <v>28084.638322494953</v>
      </c>
      <c r="H180" s="523"/>
      <c r="I180" s="523"/>
      <c r="J180" s="523"/>
      <c r="K180" s="523"/>
      <c r="L180" s="523"/>
      <c r="M180" s="523"/>
      <c r="N180" s="523"/>
      <c r="O180" s="523"/>
      <c r="P180" s="523"/>
      <c r="Q180" s="473">
        <v>28084.638322494953</v>
      </c>
      <c r="R180" s="522"/>
    </row>
    <row r="181" spans="1:18" ht="14.45" hidden="1" customHeight="1" x14ac:dyDescent="0.25">
      <c r="A181" s="522"/>
      <c r="B181" s="522">
        <v>1</v>
      </c>
      <c r="C181" s="522">
        <v>132</v>
      </c>
      <c r="D181" s="522" t="s">
        <v>1914</v>
      </c>
      <c r="E181" s="522">
        <v>132</v>
      </c>
      <c r="F181" s="522"/>
      <c r="G181" s="523">
        <v>16488.350522412104</v>
      </c>
      <c r="H181" s="523"/>
      <c r="I181" s="523"/>
      <c r="J181" s="523"/>
      <c r="K181" s="523"/>
      <c r="L181" s="523"/>
      <c r="M181" s="523"/>
      <c r="N181" s="523"/>
      <c r="O181" s="523"/>
      <c r="P181" s="523"/>
      <c r="Q181" s="473">
        <v>16488.350522412104</v>
      </c>
      <c r="R181" s="522"/>
    </row>
    <row r="182" spans="1:18" ht="14.45" hidden="1" customHeight="1" x14ac:dyDescent="0.25">
      <c r="A182" s="522"/>
      <c r="B182" s="522">
        <v>1</v>
      </c>
      <c r="C182" s="522">
        <v>132</v>
      </c>
      <c r="D182" s="522" t="s">
        <v>1796</v>
      </c>
      <c r="E182" s="522">
        <v>132</v>
      </c>
      <c r="F182" s="522"/>
      <c r="G182" s="523">
        <v>16488.350522412104</v>
      </c>
      <c r="H182" s="523"/>
      <c r="I182" s="523"/>
      <c r="J182" s="523"/>
      <c r="K182" s="523"/>
      <c r="L182" s="523"/>
      <c r="M182" s="523"/>
      <c r="N182" s="523"/>
      <c r="O182" s="523"/>
      <c r="P182" s="523"/>
      <c r="Q182" s="473">
        <v>16488.350522412104</v>
      </c>
      <c r="R182" s="522"/>
    </row>
    <row r="183" spans="1:18" ht="14.45" hidden="1" customHeight="1" x14ac:dyDescent="0.25">
      <c r="A183" s="522"/>
      <c r="B183" s="522">
        <v>1</v>
      </c>
      <c r="C183" s="522">
        <v>132</v>
      </c>
      <c r="D183" s="522" t="s">
        <v>1794</v>
      </c>
      <c r="E183" s="522">
        <v>132</v>
      </c>
      <c r="F183" s="522"/>
      <c r="G183" s="523">
        <v>10800.520439496855</v>
      </c>
      <c r="H183" s="523"/>
      <c r="I183" s="523"/>
      <c r="J183" s="523"/>
      <c r="K183" s="523"/>
      <c r="L183" s="523"/>
      <c r="M183" s="523"/>
      <c r="N183" s="523"/>
      <c r="O183" s="523"/>
      <c r="P183" s="523"/>
      <c r="Q183" s="473">
        <v>10800.520439496855</v>
      </c>
      <c r="R183" s="522"/>
    </row>
    <row r="184" spans="1:18" ht="14.45" hidden="1" customHeight="1" x14ac:dyDescent="0.25">
      <c r="A184" s="522"/>
      <c r="B184" s="522">
        <v>1</v>
      </c>
      <c r="C184" s="522">
        <v>132</v>
      </c>
      <c r="D184" s="522" t="s">
        <v>1805</v>
      </c>
      <c r="E184" s="522">
        <v>132</v>
      </c>
      <c r="F184" s="522"/>
      <c r="G184" s="523">
        <v>48400.439036578711</v>
      </c>
      <c r="H184" s="523"/>
      <c r="I184" s="523"/>
      <c r="J184" s="523"/>
      <c r="K184" s="523"/>
      <c r="L184" s="523"/>
      <c r="M184" s="523"/>
      <c r="N184" s="523"/>
      <c r="O184" s="523"/>
      <c r="P184" s="523"/>
      <c r="Q184" s="473">
        <v>48400.439036578711</v>
      </c>
      <c r="R184" s="522"/>
    </row>
    <row r="185" spans="1:18" ht="14.45" customHeight="1" x14ac:dyDescent="0.25">
      <c r="A185" s="522"/>
      <c r="B185" s="522">
        <v>1</v>
      </c>
      <c r="C185" s="522">
        <v>132</v>
      </c>
      <c r="D185" s="522" t="s">
        <v>1309</v>
      </c>
      <c r="E185" s="522">
        <v>132</v>
      </c>
      <c r="F185" s="522"/>
      <c r="G185" s="523">
        <v>26950.044301466962</v>
      </c>
      <c r="H185" s="523"/>
      <c r="I185" s="523"/>
      <c r="J185" s="523"/>
      <c r="K185" s="523"/>
      <c r="L185" s="523"/>
      <c r="M185" s="523"/>
      <c r="N185" s="523"/>
      <c r="O185" s="523"/>
      <c r="P185" s="523"/>
      <c r="Q185" s="473">
        <v>26950.044301466962</v>
      </c>
      <c r="R185" s="522"/>
    </row>
    <row r="186" spans="1:18" ht="14.45" hidden="1" customHeight="1" x14ac:dyDescent="0.25">
      <c r="A186" s="522"/>
      <c r="B186" s="522">
        <v>1</v>
      </c>
      <c r="C186" s="522">
        <v>132</v>
      </c>
      <c r="D186" s="522" t="s">
        <v>1985</v>
      </c>
      <c r="E186" s="522">
        <v>132</v>
      </c>
      <c r="F186" s="522"/>
      <c r="G186" s="523">
        <v>115899.72</v>
      </c>
      <c r="H186" s="523"/>
      <c r="I186" s="523"/>
      <c r="J186" s="523"/>
      <c r="K186" s="523"/>
      <c r="L186" s="523"/>
      <c r="M186" s="523"/>
      <c r="N186" s="523"/>
      <c r="O186" s="523"/>
      <c r="P186" s="523"/>
      <c r="Q186" s="473">
        <v>115899.72</v>
      </c>
      <c r="R186" s="522"/>
    </row>
    <row r="187" spans="1:18" ht="14.45" hidden="1" customHeight="1" x14ac:dyDescent="0.25">
      <c r="A187" s="522"/>
      <c r="B187" s="522">
        <v>1</v>
      </c>
      <c r="C187" s="522">
        <v>132</v>
      </c>
      <c r="D187" s="522" t="s">
        <v>1914</v>
      </c>
      <c r="E187" s="522">
        <v>132</v>
      </c>
      <c r="F187" s="522"/>
      <c r="G187" s="523">
        <v>18287.310000000001</v>
      </c>
      <c r="H187" s="523"/>
      <c r="I187" s="523"/>
      <c r="J187" s="523"/>
      <c r="K187" s="523"/>
      <c r="L187" s="523"/>
      <c r="M187" s="523"/>
      <c r="N187" s="523"/>
      <c r="O187" s="523"/>
      <c r="P187" s="523"/>
      <c r="Q187" s="473">
        <v>18287.310000000001</v>
      </c>
      <c r="R187" s="522"/>
    </row>
    <row r="188" spans="1:18" ht="14.45" hidden="1" customHeight="1" x14ac:dyDescent="0.25">
      <c r="A188" s="489">
        <v>1166</v>
      </c>
      <c r="B188" s="472" t="s">
        <v>1665</v>
      </c>
      <c r="C188" s="489">
        <v>141</v>
      </c>
      <c r="D188" s="489" t="s">
        <v>1979</v>
      </c>
      <c r="E188" s="472"/>
      <c r="F188" s="472" t="s">
        <v>367</v>
      </c>
      <c r="G188" s="473">
        <v>39173</v>
      </c>
      <c r="H188" s="473"/>
      <c r="I188" s="473"/>
      <c r="J188" s="473"/>
      <c r="K188" s="473"/>
      <c r="L188" s="473"/>
      <c r="M188" s="473"/>
      <c r="N188" s="473"/>
      <c r="O188" s="473"/>
      <c r="P188" s="473"/>
      <c r="Q188" s="473">
        <v>39173</v>
      </c>
      <c r="R188" s="472"/>
    </row>
    <row r="189" spans="1:18" ht="14.45" hidden="1" customHeight="1" x14ac:dyDescent="0.25">
      <c r="A189" s="489">
        <v>1169</v>
      </c>
      <c r="B189" s="472" t="s">
        <v>1665</v>
      </c>
      <c r="C189" s="472">
        <v>141</v>
      </c>
      <c r="D189" s="489" t="s">
        <v>1979</v>
      </c>
      <c r="E189" s="472"/>
      <c r="F189" s="472" t="s">
        <v>367</v>
      </c>
      <c r="G189" s="473">
        <v>248265</v>
      </c>
      <c r="H189" s="473"/>
      <c r="I189" s="473"/>
      <c r="J189" s="473"/>
      <c r="K189" s="473"/>
      <c r="L189" s="473"/>
      <c r="M189" s="473"/>
      <c r="N189" s="473"/>
      <c r="O189" s="473"/>
      <c r="P189" s="473"/>
      <c r="Q189" s="473">
        <v>248265</v>
      </c>
      <c r="R189" s="472"/>
    </row>
    <row r="190" spans="1:18" ht="14.45" hidden="1" customHeight="1" x14ac:dyDescent="0.25">
      <c r="A190" s="489">
        <v>1167</v>
      </c>
      <c r="B190" s="472" t="s">
        <v>1665</v>
      </c>
      <c r="C190" s="489">
        <v>142</v>
      </c>
      <c r="D190" s="489" t="s">
        <v>1979</v>
      </c>
      <c r="E190" s="472"/>
      <c r="F190" s="472" t="s">
        <v>368</v>
      </c>
      <c r="G190" s="473">
        <v>6995</v>
      </c>
      <c r="H190" s="473"/>
      <c r="I190" s="473"/>
      <c r="J190" s="473"/>
      <c r="K190" s="473"/>
      <c r="L190" s="473"/>
      <c r="M190" s="473"/>
      <c r="N190" s="473"/>
      <c r="O190" s="473"/>
      <c r="P190" s="473"/>
      <c r="Q190" s="473">
        <v>6995</v>
      </c>
      <c r="R190" s="472"/>
    </row>
    <row r="191" spans="1:18" ht="14.45" hidden="1" customHeight="1" x14ac:dyDescent="0.25">
      <c r="A191" s="489">
        <v>1170</v>
      </c>
      <c r="B191" s="472" t="s">
        <v>1665</v>
      </c>
      <c r="C191" s="472">
        <v>142</v>
      </c>
      <c r="D191" s="489" t="s">
        <v>1980</v>
      </c>
      <c r="E191" s="472"/>
      <c r="F191" s="472" t="s">
        <v>368</v>
      </c>
      <c r="G191" s="473">
        <v>44333</v>
      </c>
      <c r="H191" s="473"/>
      <c r="I191" s="473"/>
      <c r="J191" s="473"/>
      <c r="K191" s="473"/>
      <c r="L191" s="473"/>
      <c r="M191" s="473"/>
      <c r="N191" s="473"/>
      <c r="O191" s="473"/>
      <c r="P191" s="473"/>
      <c r="Q191" s="473">
        <v>44333</v>
      </c>
      <c r="R191" s="472"/>
    </row>
    <row r="192" spans="1:18" ht="14.45" hidden="1" customHeight="1" x14ac:dyDescent="0.25">
      <c r="A192" s="489">
        <v>1168</v>
      </c>
      <c r="B192" s="472" t="s">
        <v>1665</v>
      </c>
      <c r="C192" s="489">
        <v>143</v>
      </c>
      <c r="D192" s="489" t="s">
        <v>1979</v>
      </c>
      <c r="E192" s="472"/>
      <c r="F192" s="472" t="s">
        <v>369</v>
      </c>
      <c r="G192" s="473">
        <v>2798</v>
      </c>
      <c r="H192" s="473"/>
      <c r="I192" s="473"/>
      <c r="J192" s="473"/>
      <c r="K192" s="473"/>
      <c r="L192" s="473"/>
      <c r="M192" s="473"/>
      <c r="N192" s="473"/>
      <c r="O192" s="473"/>
      <c r="P192" s="473"/>
      <c r="Q192" s="473">
        <v>2798</v>
      </c>
      <c r="R192" s="472"/>
    </row>
    <row r="193" spans="1:18" ht="14.45" hidden="1" customHeight="1" x14ac:dyDescent="0.25">
      <c r="A193" s="489">
        <v>1171</v>
      </c>
      <c r="B193" s="472" t="s">
        <v>1665</v>
      </c>
      <c r="C193" s="472">
        <v>143</v>
      </c>
      <c r="D193" s="489" t="s">
        <v>1980</v>
      </c>
      <c r="E193" s="472"/>
      <c r="F193" s="472" t="s">
        <v>369</v>
      </c>
      <c r="G193" s="473">
        <v>22133</v>
      </c>
      <c r="H193" s="473"/>
      <c r="I193" s="473"/>
      <c r="J193" s="473"/>
      <c r="K193" s="473"/>
      <c r="L193" s="473"/>
      <c r="M193" s="473"/>
      <c r="N193" s="473"/>
      <c r="O193" s="473"/>
      <c r="P193" s="473"/>
      <c r="Q193" s="473">
        <v>22133</v>
      </c>
      <c r="R193" s="472"/>
    </row>
    <row r="194" spans="1:18" x14ac:dyDescent="0.25">
      <c r="A194" s="472">
        <v>561</v>
      </c>
      <c r="B194" s="472" t="s">
        <v>1665</v>
      </c>
      <c r="C194" s="472">
        <v>152</v>
      </c>
      <c r="D194" s="472" t="s">
        <v>1828</v>
      </c>
      <c r="E194" s="472">
        <v>152</v>
      </c>
      <c r="F194" s="472" t="s">
        <v>286</v>
      </c>
      <c r="G194" s="470">
        <v>1467398</v>
      </c>
      <c r="H194" s="472"/>
      <c r="I194" s="473">
        <v>0</v>
      </c>
      <c r="J194" s="473">
        <v>0</v>
      </c>
      <c r="K194" s="473">
        <v>0</v>
      </c>
      <c r="L194" s="473">
        <v>0</v>
      </c>
      <c r="M194" s="473">
        <v>0</v>
      </c>
      <c r="N194" s="473">
        <v>0</v>
      </c>
      <c r="O194" s="473">
        <v>0</v>
      </c>
      <c r="P194" s="473">
        <v>0</v>
      </c>
      <c r="Q194" s="470">
        <v>1467397.6820952743</v>
      </c>
      <c r="R194" s="472"/>
    </row>
    <row r="195" spans="1:18" ht="14.45" hidden="1" customHeight="1" x14ac:dyDescent="0.25">
      <c r="A195" s="472">
        <v>117</v>
      </c>
      <c r="B195" s="472" t="s">
        <v>1665</v>
      </c>
      <c r="C195" s="472">
        <v>159</v>
      </c>
      <c r="D195" s="472" t="s">
        <v>1815</v>
      </c>
      <c r="E195" s="472">
        <v>159</v>
      </c>
      <c r="F195" s="472" t="s">
        <v>377</v>
      </c>
      <c r="G195" s="473">
        <v>0</v>
      </c>
      <c r="H195" s="473"/>
      <c r="I195" s="473"/>
      <c r="J195" s="473"/>
      <c r="K195" s="473"/>
      <c r="L195" s="473"/>
      <c r="M195" s="473"/>
      <c r="N195" s="473"/>
      <c r="O195" s="473"/>
      <c r="P195" s="473"/>
      <c r="Q195" s="473">
        <v>0</v>
      </c>
      <c r="R195" s="472" t="s">
        <v>1920</v>
      </c>
    </row>
    <row r="196" spans="1:18" ht="14.45" hidden="1" customHeight="1" x14ac:dyDescent="0.25">
      <c r="A196" s="472">
        <v>146</v>
      </c>
      <c r="B196" s="472" t="s">
        <v>1665</v>
      </c>
      <c r="C196" s="472">
        <v>159</v>
      </c>
      <c r="D196" s="472" t="s">
        <v>1816</v>
      </c>
      <c r="E196" s="472">
        <v>159</v>
      </c>
      <c r="F196" s="472" t="s">
        <v>377</v>
      </c>
      <c r="G196" s="473">
        <v>0</v>
      </c>
      <c r="H196" s="473"/>
      <c r="I196" s="473"/>
      <c r="J196" s="473"/>
      <c r="K196" s="473"/>
      <c r="L196" s="473"/>
      <c r="M196" s="473"/>
      <c r="N196" s="473"/>
      <c r="O196" s="473"/>
      <c r="P196" s="473"/>
      <c r="Q196" s="473">
        <v>0</v>
      </c>
      <c r="R196" s="472" t="s">
        <v>1920</v>
      </c>
    </row>
    <row r="197" spans="1:18" ht="14.45" hidden="1" customHeight="1" x14ac:dyDescent="0.25">
      <c r="A197" s="472">
        <v>784</v>
      </c>
      <c r="B197" s="472" t="s">
        <v>1665</v>
      </c>
      <c r="C197" s="472">
        <v>159</v>
      </c>
      <c r="D197" s="472" t="s">
        <v>1834</v>
      </c>
      <c r="E197" s="472">
        <v>159</v>
      </c>
      <c r="F197" s="472" t="s">
        <v>377</v>
      </c>
      <c r="G197" s="473">
        <v>0</v>
      </c>
      <c r="H197" s="473"/>
      <c r="I197" s="473"/>
      <c r="J197" s="473"/>
      <c r="K197" s="473"/>
      <c r="L197" s="473"/>
      <c r="M197" s="473"/>
      <c r="N197" s="473"/>
      <c r="O197" s="473"/>
      <c r="P197" s="473"/>
      <c r="Q197" s="473">
        <v>0</v>
      </c>
      <c r="R197" s="472" t="s">
        <v>1920</v>
      </c>
    </row>
    <row r="198" spans="1:18" ht="14.45" hidden="1" customHeight="1" x14ac:dyDescent="0.25">
      <c r="A198" s="472">
        <v>31</v>
      </c>
      <c r="B198" s="472" t="s">
        <v>1634</v>
      </c>
      <c r="C198" s="472">
        <v>211</v>
      </c>
      <c r="D198" s="472" t="s">
        <v>1813</v>
      </c>
      <c r="E198" s="472">
        <v>211</v>
      </c>
      <c r="F198" s="472" t="s">
        <v>384</v>
      </c>
      <c r="G198" s="473">
        <v>12000</v>
      </c>
      <c r="H198" s="472"/>
      <c r="I198" s="473">
        <v>0</v>
      </c>
      <c r="J198" s="473">
        <v>0</v>
      </c>
      <c r="K198" s="473">
        <v>0</v>
      </c>
      <c r="L198" s="473">
        <v>0</v>
      </c>
      <c r="M198" s="473">
        <v>0</v>
      </c>
      <c r="N198" s="473">
        <v>0</v>
      </c>
      <c r="O198" s="473">
        <v>0</v>
      </c>
      <c r="P198" s="473">
        <v>0</v>
      </c>
      <c r="Q198" s="473">
        <v>12000</v>
      </c>
      <c r="R198" s="472"/>
    </row>
    <row r="199" spans="1:18" ht="14.45" hidden="1" customHeight="1" x14ac:dyDescent="0.25">
      <c r="A199" s="472">
        <v>67</v>
      </c>
      <c r="B199" s="472" t="s">
        <v>1634</v>
      </c>
      <c r="C199" s="472">
        <v>211</v>
      </c>
      <c r="D199" s="472" t="s">
        <v>1814</v>
      </c>
      <c r="E199" s="472">
        <v>211</v>
      </c>
      <c r="F199" s="472" t="s">
        <v>384</v>
      </c>
      <c r="G199" s="473">
        <v>0</v>
      </c>
      <c r="H199" s="472"/>
      <c r="I199" s="473">
        <v>0</v>
      </c>
      <c r="J199" s="473">
        <v>0</v>
      </c>
      <c r="K199" s="473">
        <v>0</v>
      </c>
      <c r="L199" s="473">
        <v>0</v>
      </c>
      <c r="M199" s="473">
        <v>0</v>
      </c>
      <c r="N199" s="473">
        <v>0</v>
      </c>
      <c r="O199" s="473">
        <v>0</v>
      </c>
      <c r="P199" s="473">
        <v>0</v>
      </c>
      <c r="Q199" s="473">
        <v>0</v>
      </c>
      <c r="R199" s="472"/>
    </row>
    <row r="200" spans="1:18" ht="14.45" hidden="1" customHeight="1" x14ac:dyDescent="0.25">
      <c r="A200" s="472">
        <v>120</v>
      </c>
      <c r="B200" s="472" t="s">
        <v>1634</v>
      </c>
      <c r="C200" s="472">
        <v>211</v>
      </c>
      <c r="D200" s="472" t="s">
        <v>1815</v>
      </c>
      <c r="E200" s="472">
        <v>211</v>
      </c>
      <c r="F200" s="472" t="s">
        <v>384</v>
      </c>
      <c r="G200" s="473">
        <v>6000</v>
      </c>
      <c r="H200" s="473"/>
      <c r="I200" s="473"/>
      <c r="J200" s="473"/>
      <c r="K200" s="473"/>
      <c r="L200" s="473"/>
      <c r="M200" s="473"/>
      <c r="N200" s="473"/>
      <c r="O200" s="473"/>
      <c r="P200" s="473"/>
      <c r="Q200" s="473">
        <v>6000</v>
      </c>
      <c r="R200" s="472"/>
    </row>
    <row r="201" spans="1:18" ht="14.45" hidden="1" customHeight="1" x14ac:dyDescent="0.25">
      <c r="A201" s="472">
        <v>149</v>
      </c>
      <c r="B201" s="472" t="s">
        <v>1634</v>
      </c>
      <c r="C201" s="472">
        <v>211</v>
      </c>
      <c r="D201" s="472" t="s">
        <v>1816</v>
      </c>
      <c r="E201" s="472">
        <v>211</v>
      </c>
      <c r="F201" s="472" t="s">
        <v>384</v>
      </c>
      <c r="G201" s="473">
        <v>8000</v>
      </c>
      <c r="H201" s="473"/>
      <c r="I201" s="473"/>
      <c r="J201" s="473"/>
      <c r="K201" s="473"/>
      <c r="L201" s="473"/>
      <c r="M201" s="473"/>
      <c r="N201" s="473"/>
      <c r="O201" s="473"/>
      <c r="P201" s="473"/>
      <c r="Q201" s="473">
        <v>8000</v>
      </c>
      <c r="R201" s="472"/>
    </row>
    <row r="202" spans="1:18" ht="14.45" hidden="1" customHeight="1" x14ac:dyDescent="0.25">
      <c r="A202" s="472">
        <v>188</v>
      </c>
      <c r="B202" s="472" t="s">
        <v>1634</v>
      </c>
      <c r="C202" s="472">
        <v>211</v>
      </c>
      <c r="D202" s="472" t="s">
        <v>1817</v>
      </c>
      <c r="E202" s="472">
        <v>211</v>
      </c>
      <c r="F202" s="472" t="s">
        <v>384</v>
      </c>
      <c r="G202" s="473">
        <v>8000</v>
      </c>
      <c r="H202" s="472"/>
      <c r="I202" s="473">
        <v>0</v>
      </c>
      <c r="J202" s="473">
        <v>0</v>
      </c>
      <c r="K202" s="473">
        <v>0</v>
      </c>
      <c r="L202" s="473">
        <v>0</v>
      </c>
      <c r="M202" s="473">
        <v>0</v>
      </c>
      <c r="N202" s="473">
        <v>0</v>
      </c>
      <c r="O202" s="473">
        <v>0</v>
      </c>
      <c r="P202" s="473">
        <v>0</v>
      </c>
      <c r="Q202" s="473">
        <v>8000</v>
      </c>
      <c r="R202" s="472"/>
    </row>
    <row r="203" spans="1:18" ht="14.45" hidden="1" customHeight="1" x14ac:dyDescent="0.25">
      <c r="A203" s="472">
        <v>239</v>
      </c>
      <c r="B203" s="472" t="s">
        <v>1634</v>
      </c>
      <c r="C203" s="472">
        <v>211</v>
      </c>
      <c r="D203" s="472" t="s">
        <v>1819</v>
      </c>
      <c r="E203" s="472">
        <v>211</v>
      </c>
      <c r="F203" s="472" t="s">
        <v>384</v>
      </c>
      <c r="G203" s="473">
        <v>7000</v>
      </c>
      <c r="H203" s="472"/>
      <c r="I203" s="473">
        <v>0</v>
      </c>
      <c r="J203" s="473">
        <v>0</v>
      </c>
      <c r="K203" s="473">
        <v>0</v>
      </c>
      <c r="L203" s="473">
        <v>0</v>
      </c>
      <c r="M203" s="473">
        <v>0</v>
      </c>
      <c r="N203" s="473">
        <v>0</v>
      </c>
      <c r="O203" s="473">
        <v>0</v>
      </c>
      <c r="P203" s="473">
        <v>0</v>
      </c>
      <c r="Q203" s="473">
        <v>7000</v>
      </c>
      <c r="R203" s="472"/>
    </row>
    <row r="204" spans="1:18" ht="14.45" hidden="1" customHeight="1" x14ac:dyDescent="0.25">
      <c r="A204" s="472">
        <v>305</v>
      </c>
      <c r="B204" s="472" t="s">
        <v>1634</v>
      </c>
      <c r="C204" s="472">
        <v>211</v>
      </c>
      <c r="D204" s="472" t="s">
        <v>1820</v>
      </c>
      <c r="E204" s="472">
        <v>211</v>
      </c>
      <c r="F204" s="472" t="s">
        <v>384</v>
      </c>
      <c r="G204" s="473">
        <v>9960</v>
      </c>
      <c r="H204" s="472"/>
      <c r="I204" s="473">
        <v>0</v>
      </c>
      <c r="J204" s="473">
        <v>0</v>
      </c>
      <c r="K204" s="473">
        <v>0</v>
      </c>
      <c r="L204" s="473">
        <v>0</v>
      </c>
      <c r="M204" s="473">
        <v>0</v>
      </c>
      <c r="N204" s="473">
        <v>0</v>
      </c>
      <c r="O204" s="473">
        <v>0</v>
      </c>
      <c r="P204" s="473">
        <v>0</v>
      </c>
      <c r="Q204" s="473">
        <v>9960</v>
      </c>
      <c r="R204" s="472"/>
    </row>
    <row r="205" spans="1:18" ht="14.45" hidden="1" customHeight="1" x14ac:dyDescent="0.25">
      <c r="A205" s="472">
        <v>340</v>
      </c>
      <c r="B205" s="472" t="s">
        <v>1634</v>
      </c>
      <c r="C205" s="472">
        <v>211</v>
      </c>
      <c r="D205" s="472" t="s">
        <v>1821</v>
      </c>
      <c r="E205" s="472">
        <v>211</v>
      </c>
      <c r="F205" s="472" t="s">
        <v>384</v>
      </c>
      <c r="G205" s="473">
        <v>6000</v>
      </c>
      <c r="H205" s="473">
        <v>0</v>
      </c>
      <c r="I205" s="473">
        <v>0</v>
      </c>
      <c r="J205" s="473">
        <v>0</v>
      </c>
      <c r="K205" s="473">
        <v>0</v>
      </c>
      <c r="L205" s="473">
        <v>0</v>
      </c>
      <c r="M205" s="473">
        <v>0</v>
      </c>
      <c r="N205" s="473">
        <v>0</v>
      </c>
      <c r="O205" s="473">
        <v>0</v>
      </c>
      <c r="P205" s="473">
        <v>0</v>
      </c>
      <c r="Q205" s="473">
        <v>6000</v>
      </c>
      <c r="R205" s="472"/>
    </row>
    <row r="206" spans="1:18" ht="14.45" hidden="1" customHeight="1" x14ac:dyDescent="0.25">
      <c r="A206" s="472">
        <v>385</v>
      </c>
      <c r="B206" s="472" t="s">
        <v>1634</v>
      </c>
      <c r="C206" s="472">
        <v>211</v>
      </c>
      <c r="D206" s="472" t="s">
        <v>1822</v>
      </c>
      <c r="E206" s="472">
        <v>211</v>
      </c>
      <c r="F206" s="472" t="s">
        <v>384</v>
      </c>
      <c r="G206" s="473">
        <v>6000</v>
      </c>
      <c r="H206" s="472"/>
      <c r="I206" s="473">
        <v>0</v>
      </c>
      <c r="J206" s="473">
        <v>0</v>
      </c>
      <c r="K206" s="473">
        <v>0</v>
      </c>
      <c r="L206" s="473">
        <v>0</v>
      </c>
      <c r="M206" s="473">
        <v>0</v>
      </c>
      <c r="N206" s="473">
        <v>0</v>
      </c>
      <c r="O206" s="473">
        <v>0</v>
      </c>
      <c r="P206" s="473">
        <v>0</v>
      </c>
      <c r="Q206" s="473">
        <v>6000</v>
      </c>
      <c r="R206" s="472"/>
    </row>
    <row r="207" spans="1:18" ht="14.45" hidden="1" customHeight="1" x14ac:dyDescent="0.25">
      <c r="A207" s="472">
        <v>444</v>
      </c>
      <c r="B207" s="472" t="s">
        <v>1634</v>
      </c>
      <c r="C207" s="472">
        <v>211</v>
      </c>
      <c r="D207" s="472" t="s">
        <v>1824</v>
      </c>
      <c r="E207" s="472">
        <v>211</v>
      </c>
      <c r="F207" s="472" t="s">
        <v>384</v>
      </c>
      <c r="G207" s="473">
        <v>6000</v>
      </c>
      <c r="H207" s="472"/>
      <c r="I207" s="473">
        <v>0</v>
      </c>
      <c r="J207" s="473">
        <v>0</v>
      </c>
      <c r="K207" s="473">
        <v>0</v>
      </c>
      <c r="L207" s="473">
        <v>0</v>
      </c>
      <c r="M207" s="473">
        <v>0</v>
      </c>
      <c r="N207" s="473">
        <v>0</v>
      </c>
      <c r="O207" s="473">
        <v>0</v>
      </c>
      <c r="P207" s="473">
        <v>0</v>
      </c>
      <c r="Q207" s="473">
        <v>6000</v>
      </c>
      <c r="R207" s="472"/>
    </row>
    <row r="208" spans="1:18" ht="14.45" hidden="1" customHeight="1" x14ac:dyDescent="0.25">
      <c r="A208" s="472">
        <v>472</v>
      </c>
      <c r="B208" s="472" t="s">
        <v>1634</v>
      </c>
      <c r="C208" s="472">
        <v>211</v>
      </c>
      <c r="D208" s="472" t="s">
        <v>1825</v>
      </c>
      <c r="E208" s="472">
        <v>211</v>
      </c>
      <c r="F208" s="472" t="s">
        <v>384</v>
      </c>
      <c r="G208" s="473">
        <v>6500</v>
      </c>
      <c r="H208" s="472"/>
      <c r="I208" s="473">
        <v>0</v>
      </c>
      <c r="J208" s="473">
        <v>0</v>
      </c>
      <c r="K208" s="473">
        <v>0</v>
      </c>
      <c r="L208" s="473">
        <v>0</v>
      </c>
      <c r="M208" s="473">
        <v>0</v>
      </c>
      <c r="N208" s="473">
        <v>0</v>
      </c>
      <c r="O208" s="473">
        <v>0</v>
      </c>
      <c r="P208" s="473">
        <v>0</v>
      </c>
      <c r="Q208" s="473">
        <v>6500</v>
      </c>
      <c r="R208" s="472"/>
    </row>
    <row r="209" spans="1:18" ht="14.45" hidden="1" customHeight="1" x14ac:dyDescent="0.25">
      <c r="A209" s="472">
        <v>507</v>
      </c>
      <c r="B209" s="472" t="s">
        <v>1634</v>
      </c>
      <c r="C209" s="472">
        <v>211</v>
      </c>
      <c r="D209" s="472" t="s">
        <v>1826</v>
      </c>
      <c r="E209" s="472">
        <v>211</v>
      </c>
      <c r="F209" s="472" t="s">
        <v>384</v>
      </c>
      <c r="G209" s="473">
        <v>15000</v>
      </c>
      <c r="H209" s="472"/>
      <c r="I209" s="473">
        <v>0</v>
      </c>
      <c r="J209" s="473">
        <v>0</v>
      </c>
      <c r="K209" s="473">
        <v>0</v>
      </c>
      <c r="L209" s="473">
        <v>0</v>
      </c>
      <c r="M209" s="473">
        <v>0</v>
      </c>
      <c r="N209" s="473">
        <v>0</v>
      </c>
      <c r="O209" s="473">
        <v>0</v>
      </c>
      <c r="P209" s="473">
        <v>0</v>
      </c>
      <c r="Q209" s="473">
        <v>15000</v>
      </c>
      <c r="R209" s="472"/>
    </row>
    <row r="210" spans="1:18" ht="14.45" hidden="1" customHeight="1" x14ac:dyDescent="0.25">
      <c r="A210" s="472">
        <v>531</v>
      </c>
      <c r="B210" s="472" t="s">
        <v>1634</v>
      </c>
      <c r="C210" s="472">
        <v>211</v>
      </c>
      <c r="D210" s="472" t="s">
        <v>1827</v>
      </c>
      <c r="E210" s="472">
        <v>211</v>
      </c>
      <c r="F210" s="472" t="s">
        <v>384</v>
      </c>
      <c r="G210" s="473">
        <v>12000</v>
      </c>
      <c r="H210" s="472"/>
      <c r="I210" s="473">
        <v>0</v>
      </c>
      <c r="J210" s="473">
        <v>0</v>
      </c>
      <c r="K210" s="473">
        <v>0</v>
      </c>
      <c r="L210" s="473">
        <v>0</v>
      </c>
      <c r="M210" s="473">
        <v>0</v>
      </c>
      <c r="N210" s="473">
        <v>0</v>
      </c>
      <c r="O210" s="473">
        <v>0</v>
      </c>
      <c r="P210" s="473">
        <v>0</v>
      </c>
      <c r="Q210" s="473">
        <v>12000</v>
      </c>
      <c r="R210" s="472"/>
    </row>
    <row r="211" spans="1:18" ht="14.45" customHeight="1" x14ac:dyDescent="0.25">
      <c r="A211" s="472">
        <v>564</v>
      </c>
      <c r="B211" s="472" t="s">
        <v>1634</v>
      </c>
      <c r="C211" s="472">
        <v>211</v>
      </c>
      <c r="D211" s="472" t="s">
        <v>1828</v>
      </c>
      <c r="E211" s="472">
        <v>211</v>
      </c>
      <c r="F211" s="472" t="s">
        <v>384</v>
      </c>
      <c r="G211" s="473">
        <v>12000</v>
      </c>
      <c r="H211" s="472"/>
      <c r="I211" s="473">
        <v>0</v>
      </c>
      <c r="J211" s="473">
        <v>0</v>
      </c>
      <c r="K211" s="473">
        <v>0</v>
      </c>
      <c r="L211" s="473">
        <v>0</v>
      </c>
      <c r="M211" s="473">
        <v>0</v>
      </c>
      <c r="N211" s="473">
        <v>0</v>
      </c>
      <c r="O211" s="473">
        <v>0</v>
      </c>
      <c r="P211" s="473">
        <v>0</v>
      </c>
      <c r="Q211" s="473">
        <v>12000</v>
      </c>
      <c r="R211" s="472"/>
    </row>
    <row r="212" spans="1:18" ht="14.45" hidden="1" customHeight="1" x14ac:dyDescent="0.25">
      <c r="A212" s="472">
        <v>609</v>
      </c>
      <c r="B212" s="472" t="s">
        <v>1634</v>
      </c>
      <c r="C212" s="472">
        <v>211</v>
      </c>
      <c r="D212" s="472" t="s">
        <v>1829</v>
      </c>
      <c r="E212" s="472">
        <v>211</v>
      </c>
      <c r="F212" s="472" t="s">
        <v>384</v>
      </c>
      <c r="G212" s="473">
        <v>8000</v>
      </c>
      <c r="H212" s="472"/>
      <c r="I212" s="473">
        <v>0</v>
      </c>
      <c r="J212" s="473">
        <v>0</v>
      </c>
      <c r="K212" s="473">
        <v>0</v>
      </c>
      <c r="L212" s="473">
        <v>0</v>
      </c>
      <c r="M212" s="473">
        <v>0</v>
      </c>
      <c r="N212" s="473">
        <v>0</v>
      </c>
      <c r="O212" s="473">
        <v>0</v>
      </c>
      <c r="P212" s="473">
        <v>0</v>
      </c>
      <c r="Q212" s="473">
        <v>8000</v>
      </c>
      <c r="R212" s="472"/>
    </row>
    <row r="213" spans="1:18" ht="14.45" hidden="1" customHeight="1" x14ac:dyDescent="0.25">
      <c r="A213" s="472">
        <v>644</v>
      </c>
      <c r="B213" s="472" t="s">
        <v>1634</v>
      </c>
      <c r="C213" s="472">
        <v>211</v>
      </c>
      <c r="D213" s="472" t="s">
        <v>1252</v>
      </c>
      <c r="E213" s="472">
        <v>211</v>
      </c>
      <c r="F213" s="472" t="s">
        <v>384</v>
      </c>
      <c r="G213" s="473">
        <v>12000</v>
      </c>
      <c r="H213" s="473">
        <v>0</v>
      </c>
      <c r="I213" s="473">
        <v>0</v>
      </c>
      <c r="J213" s="473">
        <v>0</v>
      </c>
      <c r="K213" s="473">
        <v>0</v>
      </c>
      <c r="L213" s="473">
        <v>0</v>
      </c>
      <c r="M213" s="473">
        <v>0</v>
      </c>
      <c r="N213" s="473">
        <v>0</v>
      </c>
      <c r="O213" s="473">
        <v>0</v>
      </c>
      <c r="P213" s="473">
        <v>0</v>
      </c>
      <c r="Q213" s="473">
        <v>12000</v>
      </c>
      <c r="R213" s="472"/>
    </row>
    <row r="214" spans="1:18" ht="14.45" hidden="1" customHeight="1" x14ac:dyDescent="0.25">
      <c r="A214" s="472">
        <v>682</v>
      </c>
      <c r="B214" s="472" t="s">
        <v>1634</v>
      </c>
      <c r="C214" s="472">
        <v>211</v>
      </c>
      <c r="D214" s="472" t="s">
        <v>1830</v>
      </c>
      <c r="E214" s="472">
        <v>211</v>
      </c>
      <c r="F214" s="472" t="s">
        <v>384</v>
      </c>
      <c r="G214" s="473">
        <v>7500</v>
      </c>
      <c r="H214" s="473"/>
      <c r="I214" s="473">
        <v>0</v>
      </c>
      <c r="J214" s="473">
        <v>0</v>
      </c>
      <c r="K214" s="473">
        <v>0</v>
      </c>
      <c r="L214" s="473">
        <v>0</v>
      </c>
      <c r="M214" s="473">
        <v>0</v>
      </c>
      <c r="N214" s="473">
        <v>0</v>
      </c>
      <c r="O214" s="473">
        <v>0</v>
      </c>
      <c r="P214" s="473">
        <v>0</v>
      </c>
      <c r="Q214" s="473">
        <v>7500</v>
      </c>
      <c r="R214" s="472"/>
    </row>
    <row r="215" spans="1:18" ht="14.45" hidden="1" customHeight="1" x14ac:dyDescent="0.25">
      <c r="A215" s="472">
        <v>712</v>
      </c>
      <c r="B215" s="472" t="s">
        <v>1634</v>
      </c>
      <c r="C215" s="472">
        <v>211</v>
      </c>
      <c r="D215" s="472" t="s">
        <v>1831</v>
      </c>
      <c r="E215" s="472">
        <v>211</v>
      </c>
      <c r="F215" s="472" t="s">
        <v>384</v>
      </c>
      <c r="G215" s="473">
        <v>6500</v>
      </c>
      <c r="H215" s="473"/>
      <c r="I215" s="473">
        <v>0</v>
      </c>
      <c r="J215" s="473">
        <v>0</v>
      </c>
      <c r="K215" s="473">
        <v>0</v>
      </c>
      <c r="L215" s="473">
        <v>0</v>
      </c>
      <c r="M215" s="473">
        <v>0</v>
      </c>
      <c r="N215" s="473">
        <v>0</v>
      </c>
      <c r="O215" s="473">
        <v>0</v>
      </c>
      <c r="P215" s="473">
        <v>0</v>
      </c>
      <c r="Q215" s="473">
        <v>6500</v>
      </c>
      <c r="R215" s="472"/>
    </row>
    <row r="216" spans="1:18" ht="14.45" hidden="1" customHeight="1" x14ac:dyDescent="0.25">
      <c r="A216" s="472">
        <v>792</v>
      </c>
      <c r="B216" s="472" t="s">
        <v>1634</v>
      </c>
      <c r="C216" s="472">
        <v>211</v>
      </c>
      <c r="D216" s="472" t="s">
        <v>1834</v>
      </c>
      <c r="E216" s="472">
        <v>211</v>
      </c>
      <c r="F216" s="472" t="s">
        <v>384</v>
      </c>
      <c r="G216" s="473">
        <v>12000</v>
      </c>
      <c r="H216" s="473"/>
      <c r="I216" s="473"/>
      <c r="J216" s="473"/>
      <c r="K216" s="473"/>
      <c r="L216" s="473"/>
      <c r="M216" s="473"/>
      <c r="N216" s="473"/>
      <c r="O216" s="473"/>
      <c r="P216" s="473"/>
      <c r="Q216" s="473">
        <v>12000</v>
      </c>
      <c r="R216" s="472"/>
    </row>
    <row r="217" spans="1:18" ht="14.45" hidden="1" customHeight="1" x14ac:dyDescent="0.25">
      <c r="A217" s="472">
        <v>1066</v>
      </c>
      <c r="B217" s="472" t="s">
        <v>1634</v>
      </c>
      <c r="C217" s="472">
        <v>211</v>
      </c>
      <c r="D217" s="472" t="s">
        <v>1833</v>
      </c>
      <c r="E217" s="472">
        <v>211</v>
      </c>
      <c r="F217" s="472" t="s">
        <v>384</v>
      </c>
      <c r="G217" s="473">
        <v>3000</v>
      </c>
      <c r="H217" s="473"/>
      <c r="I217" s="473"/>
      <c r="J217" s="473"/>
      <c r="K217" s="473"/>
      <c r="L217" s="473"/>
      <c r="M217" s="473"/>
      <c r="N217" s="473"/>
      <c r="O217" s="473"/>
      <c r="P217" s="473"/>
      <c r="Q217" s="473">
        <v>3000</v>
      </c>
      <c r="R217" s="472"/>
    </row>
    <row r="218" spans="1:18" ht="14.45" hidden="1" customHeight="1" x14ac:dyDescent="0.25">
      <c r="A218" s="489">
        <v>1172</v>
      </c>
      <c r="B218" s="472" t="s">
        <v>1634</v>
      </c>
      <c r="C218" s="472">
        <v>211</v>
      </c>
      <c r="D218" s="489" t="s">
        <v>1819</v>
      </c>
      <c r="E218" s="472">
        <v>211</v>
      </c>
      <c r="F218" s="472" t="s">
        <v>384</v>
      </c>
      <c r="G218" s="473"/>
      <c r="H218" s="473"/>
      <c r="I218" s="473"/>
      <c r="J218" s="473"/>
      <c r="K218" s="473"/>
      <c r="L218" s="473"/>
      <c r="M218" s="473"/>
      <c r="N218" s="473"/>
      <c r="O218" s="473"/>
      <c r="P218" s="473"/>
      <c r="Q218" s="473">
        <v>0</v>
      </c>
      <c r="R218" s="472" t="s">
        <v>1921</v>
      </c>
    </row>
    <row r="219" spans="1:18" hidden="1" x14ac:dyDescent="0.25">
      <c r="A219" s="489">
        <v>1181</v>
      </c>
      <c r="B219" s="472" t="s">
        <v>1634</v>
      </c>
      <c r="C219" s="472">
        <v>211</v>
      </c>
      <c r="D219" s="489" t="s">
        <v>1793</v>
      </c>
      <c r="E219" s="472">
        <v>211</v>
      </c>
      <c r="F219" s="472" t="s">
        <v>384</v>
      </c>
      <c r="G219" s="473">
        <v>35000</v>
      </c>
      <c r="H219" s="473"/>
      <c r="I219" s="473"/>
      <c r="J219" s="473"/>
      <c r="K219" s="473"/>
      <c r="L219" s="473"/>
      <c r="M219" s="473"/>
      <c r="N219" s="473"/>
      <c r="O219" s="473"/>
      <c r="P219" s="473"/>
      <c r="Q219" s="473">
        <v>35000</v>
      </c>
      <c r="R219" s="472" t="s">
        <v>1925</v>
      </c>
    </row>
    <row r="220" spans="1:18" ht="14.45" hidden="1" customHeight="1" x14ac:dyDescent="0.25">
      <c r="A220" s="489">
        <v>1211</v>
      </c>
      <c r="B220" s="472" t="s">
        <v>1634</v>
      </c>
      <c r="C220" s="472">
        <v>211</v>
      </c>
      <c r="D220" s="472" t="s">
        <v>1912</v>
      </c>
      <c r="E220" s="472">
        <v>211</v>
      </c>
      <c r="F220" s="472" t="s">
        <v>384</v>
      </c>
      <c r="G220" s="473">
        <v>90000</v>
      </c>
      <c r="H220" s="473"/>
      <c r="I220" s="473"/>
      <c r="J220" s="473"/>
      <c r="K220" s="473"/>
      <c r="L220" s="473"/>
      <c r="M220" s="473"/>
      <c r="N220" s="473"/>
      <c r="O220" s="473"/>
      <c r="P220" s="473"/>
      <c r="Q220" s="473">
        <v>90000</v>
      </c>
      <c r="R220" s="472"/>
    </row>
    <row r="221" spans="1:18" ht="14.45" hidden="1" customHeight="1" x14ac:dyDescent="0.25">
      <c r="A221" s="489">
        <v>1231</v>
      </c>
      <c r="B221" s="472" t="s">
        <v>1634</v>
      </c>
      <c r="C221" s="472">
        <v>211</v>
      </c>
      <c r="D221" s="472" t="s">
        <v>1794</v>
      </c>
      <c r="E221" s="472">
        <v>211</v>
      </c>
      <c r="F221" s="472" t="s">
        <v>384</v>
      </c>
      <c r="G221" s="473">
        <v>6000</v>
      </c>
      <c r="H221" s="473"/>
      <c r="I221" s="473"/>
      <c r="J221" s="473"/>
      <c r="K221" s="473"/>
      <c r="L221" s="473"/>
      <c r="M221" s="473"/>
      <c r="N221" s="473"/>
      <c r="O221" s="473"/>
      <c r="P221" s="473"/>
      <c r="Q221" s="473">
        <v>6000</v>
      </c>
      <c r="R221" s="472"/>
    </row>
    <row r="222" spans="1:18" ht="14.45" hidden="1" customHeight="1" x14ac:dyDescent="0.25">
      <c r="A222" s="489">
        <v>1242</v>
      </c>
      <c r="B222" s="472" t="s">
        <v>1634</v>
      </c>
      <c r="C222" s="472">
        <v>211</v>
      </c>
      <c r="D222" s="472" t="s">
        <v>1804</v>
      </c>
      <c r="E222" s="472">
        <v>211</v>
      </c>
      <c r="F222" s="472" t="s">
        <v>384</v>
      </c>
      <c r="G222" s="473">
        <v>4800</v>
      </c>
      <c r="H222" s="473"/>
      <c r="I222" s="473"/>
      <c r="J222" s="473"/>
      <c r="K222" s="473"/>
      <c r="L222" s="473"/>
      <c r="M222" s="473"/>
      <c r="N222" s="473"/>
      <c r="O222" s="473"/>
      <c r="P222" s="473"/>
      <c r="Q222" s="473">
        <v>4800</v>
      </c>
      <c r="R222" s="472"/>
    </row>
    <row r="223" spans="1:18" ht="14.45" hidden="1" customHeight="1" x14ac:dyDescent="0.25">
      <c r="A223" s="472">
        <v>32</v>
      </c>
      <c r="B223" s="472" t="s">
        <v>1634</v>
      </c>
      <c r="C223" s="472">
        <v>212</v>
      </c>
      <c r="D223" s="472" t="s">
        <v>1813</v>
      </c>
      <c r="E223" s="472">
        <v>212</v>
      </c>
      <c r="F223" s="472" t="s">
        <v>385</v>
      </c>
      <c r="G223" s="473">
        <v>6000</v>
      </c>
      <c r="H223" s="472"/>
      <c r="I223" s="473">
        <v>0</v>
      </c>
      <c r="J223" s="473">
        <v>0</v>
      </c>
      <c r="K223" s="473">
        <v>0</v>
      </c>
      <c r="L223" s="473">
        <v>0</v>
      </c>
      <c r="M223" s="473">
        <v>0</v>
      </c>
      <c r="N223" s="473">
        <v>0</v>
      </c>
      <c r="O223" s="473">
        <v>0</v>
      </c>
      <c r="P223" s="473">
        <v>0</v>
      </c>
      <c r="Q223" s="473">
        <v>6000</v>
      </c>
      <c r="R223" s="472"/>
    </row>
    <row r="224" spans="1:18" ht="14.45" hidden="1" customHeight="1" x14ac:dyDescent="0.25">
      <c r="A224" s="472">
        <v>68</v>
      </c>
      <c r="B224" s="472" t="s">
        <v>1634</v>
      </c>
      <c r="C224" s="472">
        <v>212</v>
      </c>
      <c r="D224" s="472" t="s">
        <v>1814</v>
      </c>
      <c r="E224" s="472">
        <v>212</v>
      </c>
      <c r="F224" s="472" t="s">
        <v>385</v>
      </c>
      <c r="G224" s="473">
        <v>0</v>
      </c>
      <c r="H224" s="472"/>
      <c r="I224" s="473">
        <v>0</v>
      </c>
      <c r="J224" s="473">
        <v>0</v>
      </c>
      <c r="K224" s="473">
        <v>0</v>
      </c>
      <c r="L224" s="473">
        <v>0</v>
      </c>
      <c r="M224" s="473">
        <v>0</v>
      </c>
      <c r="N224" s="473">
        <v>0</v>
      </c>
      <c r="O224" s="473">
        <v>0</v>
      </c>
      <c r="P224" s="473">
        <v>0</v>
      </c>
      <c r="Q224" s="473">
        <v>0</v>
      </c>
      <c r="R224" s="472"/>
    </row>
    <row r="225" spans="1:18" ht="14.45" hidden="1" customHeight="1" x14ac:dyDescent="0.25">
      <c r="A225" s="472">
        <v>121</v>
      </c>
      <c r="B225" s="472" t="s">
        <v>1634</v>
      </c>
      <c r="C225" s="472">
        <v>212</v>
      </c>
      <c r="D225" s="472" t="s">
        <v>1815</v>
      </c>
      <c r="E225" s="472">
        <v>212</v>
      </c>
      <c r="F225" s="472" t="s">
        <v>385</v>
      </c>
      <c r="G225" s="473">
        <v>500</v>
      </c>
      <c r="H225" s="473"/>
      <c r="I225" s="473"/>
      <c r="J225" s="473"/>
      <c r="K225" s="473"/>
      <c r="L225" s="473"/>
      <c r="M225" s="473"/>
      <c r="N225" s="473"/>
      <c r="O225" s="473"/>
      <c r="P225" s="473"/>
      <c r="Q225" s="473">
        <v>500</v>
      </c>
      <c r="R225" s="472"/>
    </row>
    <row r="226" spans="1:18" ht="14.45" hidden="1" customHeight="1" x14ac:dyDescent="0.25">
      <c r="A226" s="472">
        <v>150</v>
      </c>
      <c r="B226" s="472" t="s">
        <v>1634</v>
      </c>
      <c r="C226" s="472">
        <v>212</v>
      </c>
      <c r="D226" s="472" t="s">
        <v>1816</v>
      </c>
      <c r="E226" s="472">
        <v>212</v>
      </c>
      <c r="F226" s="472" t="s">
        <v>385</v>
      </c>
      <c r="G226" s="473">
        <v>15000</v>
      </c>
      <c r="H226" s="473"/>
      <c r="I226" s="473"/>
      <c r="J226" s="473"/>
      <c r="K226" s="473"/>
      <c r="L226" s="473"/>
      <c r="M226" s="473"/>
      <c r="N226" s="473"/>
      <c r="O226" s="473"/>
      <c r="P226" s="473"/>
      <c r="Q226" s="473">
        <v>15000</v>
      </c>
      <c r="R226" s="472"/>
    </row>
    <row r="227" spans="1:18" ht="14.45" hidden="1" customHeight="1" x14ac:dyDescent="0.25">
      <c r="A227" s="472">
        <v>189</v>
      </c>
      <c r="B227" s="472" t="s">
        <v>1634</v>
      </c>
      <c r="C227" s="472">
        <v>212</v>
      </c>
      <c r="D227" s="472" t="s">
        <v>1817</v>
      </c>
      <c r="E227" s="472">
        <v>212</v>
      </c>
      <c r="F227" s="472" t="s">
        <v>385</v>
      </c>
      <c r="G227" s="473">
        <v>30000</v>
      </c>
      <c r="H227" s="472"/>
      <c r="I227" s="473">
        <v>0</v>
      </c>
      <c r="J227" s="473">
        <v>0</v>
      </c>
      <c r="K227" s="473">
        <v>0</v>
      </c>
      <c r="L227" s="473">
        <v>0</v>
      </c>
      <c r="M227" s="473">
        <v>0</v>
      </c>
      <c r="N227" s="473">
        <v>0</v>
      </c>
      <c r="O227" s="473">
        <v>0</v>
      </c>
      <c r="P227" s="473">
        <v>0</v>
      </c>
      <c r="Q227" s="473">
        <v>30000</v>
      </c>
      <c r="R227" s="472"/>
    </row>
    <row r="228" spans="1:18" ht="14.45" hidden="1" customHeight="1" x14ac:dyDescent="0.25">
      <c r="A228" s="472">
        <v>240</v>
      </c>
      <c r="B228" s="472" t="s">
        <v>1634</v>
      </c>
      <c r="C228" s="472">
        <v>212</v>
      </c>
      <c r="D228" s="472" t="s">
        <v>1819</v>
      </c>
      <c r="E228" s="472">
        <v>212</v>
      </c>
      <c r="F228" s="472" t="s">
        <v>385</v>
      </c>
      <c r="G228" s="473">
        <v>4500</v>
      </c>
      <c r="H228" s="472"/>
      <c r="I228" s="473">
        <v>0</v>
      </c>
      <c r="J228" s="473">
        <v>0</v>
      </c>
      <c r="K228" s="473">
        <v>0</v>
      </c>
      <c r="L228" s="473">
        <v>0</v>
      </c>
      <c r="M228" s="473">
        <v>0</v>
      </c>
      <c r="N228" s="473">
        <v>0</v>
      </c>
      <c r="O228" s="473">
        <v>0</v>
      </c>
      <c r="P228" s="473">
        <v>0</v>
      </c>
      <c r="Q228" s="473">
        <v>4500</v>
      </c>
      <c r="R228" s="472"/>
    </row>
    <row r="229" spans="1:18" ht="14.45" hidden="1" customHeight="1" x14ac:dyDescent="0.25">
      <c r="A229" s="472">
        <v>341</v>
      </c>
      <c r="B229" s="472" t="s">
        <v>1634</v>
      </c>
      <c r="C229" s="472">
        <v>212</v>
      </c>
      <c r="D229" s="472" t="s">
        <v>1821</v>
      </c>
      <c r="E229" s="472">
        <v>212</v>
      </c>
      <c r="F229" s="472" t="s">
        <v>385</v>
      </c>
      <c r="G229" s="473">
        <v>4000</v>
      </c>
      <c r="H229" s="473">
        <v>0</v>
      </c>
      <c r="I229" s="473">
        <v>0</v>
      </c>
      <c r="J229" s="473">
        <v>0</v>
      </c>
      <c r="K229" s="473">
        <v>0</v>
      </c>
      <c r="L229" s="473">
        <v>0</v>
      </c>
      <c r="M229" s="473">
        <v>0</v>
      </c>
      <c r="N229" s="473">
        <v>0</v>
      </c>
      <c r="O229" s="473">
        <v>0</v>
      </c>
      <c r="P229" s="473">
        <v>0</v>
      </c>
      <c r="Q229" s="473">
        <v>4000</v>
      </c>
      <c r="R229" s="472"/>
    </row>
    <row r="230" spans="1:18" ht="14.45" hidden="1" customHeight="1" x14ac:dyDescent="0.25">
      <c r="A230" s="472">
        <v>386</v>
      </c>
      <c r="B230" s="472" t="s">
        <v>1634</v>
      </c>
      <c r="C230" s="472">
        <v>212</v>
      </c>
      <c r="D230" s="472" t="s">
        <v>1822</v>
      </c>
      <c r="E230" s="472">
        <v>212</v>
      </c>
      <c r="F230" s="472" t="s">
        <v>385</v>
      </c>
      <c r="G230" s="473">
        <v>6000</v>
      </c>
      <c r="H230" s="472"/>
      <c r="I230" s="473">
        <v>0</v>
      </c>
      <c r="J230" s="473">
        <v>0</v>
      </c>
      <c r="K230" s="473">
        <v>0</v>
      </c>
      <c r="L230" s="473">
        <v>0</v>
      </c>
      <c r="M230" s="473">
        <v>0</v>
      </c>
      <c r="N230" s="473">
        <v>0</v>
      </c>
      <c r="O230" s="473">
        <v>0</v>
      </c>
      <c r="P230" s="473">
        <v>0</v>
      </c>
      <c r="Q230" s="473">
        <v>6000</v>
      </c>
      <c r="R230" s="472"/>
    </row>
    <row r="231" spans="1:18" ht="14.45" hidden="1" customHeight="1" x14ac:dyDescent="0.25">
      <c r="A231" s="472">
        <v>445</v>
      </c>
      <c r="B231" s="472" t="s">
        <v>1634</v>
      </c>
      <c r="C231" s="472">
        <v>212</v>
      </c>
      <c r="D231" s="472" t="s">
        <v>1824</v>
      </c>
      <c r="E231" s="472">
        <v>212</v>
      </c>
      <c r="F231" s="472" t="s">
        <v>385</v>
      </c>
      <c r="G231" s="473">
        <v>9600</v>
      </c>
      <c r="H231" s="472"/>
      <c r="I231" s="473">
        <v>0</v>
      </c>
      <c r="J231" s="473">
        <v>0</v>
      </c>
      <c r="K231" s="473">
        <v>0</v>
      </c>
      <c r="L231" s="473">
        <v>0</v>
      </c>
      <c r="M231" s="473">
        <v>0</v>
      </c>
      <c r="N231" s="473">
        <v>0</v>
      </c>
      <c r="O231" s="473">
        <v>0</v>
      </c>
      <c r="P231" s="473">
        <v>0</v>
      </c>
      <c r="Q231" s="473">
        <v>9600</v>
      </c>
      <c r="R231" s="472"/>
    </row>
    <row r="232" spans="1:18" ht="14.45" hidden="1" customHeight="1" x14ac:dyDescent="0.25">
      <c r="A232" s="472">
        <v>508</v>
      </c>
      <c r="B232" s="472" t="s">
        <v>1634</v>
      </c>
      <c r="C232" s="472">
        <v>212</v>
      </c>
      <c r="D232" s="472" t="s">
        <v>1826</v>
      </c>
      <c r="E232" s="472">
        <v>212</v>
      </c>
      <c r="F232" s="472" t="s">
        <v>385</v>
      </c>
      <c r="G232" s="473">
        <v>6000</v>
      </c>
      <c r="H232" s="472"/>
      <c r="I232" s="473">
        <v>0</v>
      </c>
      <c r="J232" s="473">
        <v>0</v>
      </c>
      <c r="K232" s="473">
        <v>0</v>
      </c>
      <c r="L232" s="473">
        <v>0</v>
      </c>
      <c r="M232" s="473">
        <v>0</v>
      </c>
      <c r="N232" s="473">
        <v>0</v>
      </c>
      <c r="O232" s="473">
        <v>0</v>
      </c>
      <c r="P232" s="473">
        <v>0</v>
      </c>
      <c r="Q232" s="473">
        <v>6000</v>
      </c>
      <c r="R232" s="472"/>
    </row>
    <row r="233" spans="1:18" ht="14.45" hidden="1" customHeight="1" x14ac:dyDescent="0.25">
      <c r="A233" s="472">
        <v>532</v>
      </c>
      <c r="B233" s="472" t="s">
        <v>1634</v>
      </c>
      <c r="C233" s="472">
        <v>212</v>
      </c>
      <c r="D233" s="472" t="s">
        <v>1827</v>
      </c>
      <c r="E233" s="472">
        <v>212</v>
      </c>
      <c r="F233" s="472" t="s">
        <v>385</v>
      </c>
      <c r="G233" s="473">
        <v>6000</v>
      </c>
      <c r="H233" s="472"/>
      <c r="I233" s="473">
        <v>0</v>
      </c>
      <c r="J233" s="473">
        <v>0</v>
      </c>
      <c r="K233" s="473">
        <v>0</v>
      </c>
      <c r="L233" s="473">
        <v>0</v>
      </c>
      <c r="M233" s="473">
        <v>0</v>
      </c>
      <c r="N233" s="473">
        <v>0</v>
      </c>
      <c r="O233" s="473">
        <v>0</v>
      </c>
      <c r="P233" s="473">
        <v>0</v>
      </c>
      <c r="Q233" s="473">
        <v>6000</v>
      </c>
      <c r="R233" s="472"/>
    </row>
    <row r="234" spans="1:18" ht="14.45" customHeight="1" x14ac:dyDescent="0.25">
      <c r="A234" s="472">
        <v>565</v>
      </c>
      <c r="B234" s="472" t="s">
        <v>1634</v>
      </c>
      <c r="C234" s="472">
        <v>212</v>
      </c>
      <c r="D234" s="472" t="s">
        <v>1828</v>
      </c>
      <c r="E234" s="472">
        <v>212</v>
      </c>
      <c r="F234" s="472" t="s">
        <v>385</v>
      </c>
      <c r="G234" s="473">
        <v>12000</v>
      </c>
      <c r="H234" s="472"/>
      <c r="I234" s="473">
        <v>0</v>
      </c>
      <c r="J234" s="473">
        <v>0</v>
      </c>
      <c r="K234" s="473">
        <v>0</v>
      </c>
      <c r="L234" s="473">
        <v>0</v>
      </c>
      <c r="M234" s="473">
        <v>0</v>
      </c>
      <c r="N234" s="473">
        <v>0</v>
      </c>
      <c r="O234" s="473">
        <v>0</v>
      </c>
      <c r="P234" s="473">
        <v>0</v>
      </c>
      <c r="Q234" s="473">
        <v>12000</v>
      </c>
      <c r="R234" s="472"/>
    </row>
    <row r="235" spans="1:18" ht="14.45" hidden="1" customHeight="1" x14ac:dyDescent="0.25">
      <c r="A235" s="472">
        <v>610</v>
      </c>
      <c r="B235" s="472" t="s">
        <v>1634</v>
      </c>
      <c r="C235" s="472">
        <v>212</v>
      </c>
      <c r="D235" s="472" t="s">
        <v>1829</v>
      </c>
      <c r="E235" s="472">
        <v>212</v>
      </c>
      <c r="F235" s="472" t="s">
        <v>385</v>
      </c>
      <c r="G235" s="473">
        <v>8000</v>
      </c>
      <c r="H235" s="472"/>
      <c r="I235" s="473">
        <v>0</v>
      </c>
      <c r="J235" s="473">
        <v>0</v>
      </c>
      <c r="K235" s="473">
        <v>0</v>
      </c>
      <c r="L235" s="473">
        <v>0</v>
      </c>
      <c r="M235" s="473">
        <v>0</v>
      </c>
      <c r="N235" s="473">
        <v>0</v>
      </c>
      <c r="O235" s="473">
        <v>0</v>
      </c>
      <c r="P235" s="473">
        <v>0</v>
      </c>
      <c r="Q235" s="473">
        <v>8000</v>
      </c>
      <c r="R235" s="472"/>
    </row>
    <row r="236" spans="1:18" ht="14.45" hidden="1" customHeight="1" x14ac:dyDescent="0.25">
      <c r="A236" s="472">
        <v>645</v>
      </c>
      <c r="B236" s="472" t="s">
        <v>1634</v>
      </c>
      <c r="C236" s="472">
        <v>212</v>
      </c>
      <c r="D236" s="472" t="s">
        <v>1252</v>
      </c>
      <c r="E236" s="472">
        <v>212</v>
      </c>
      <c r="F236" s="472" t="s">
        <v>385</v>
      </c>
      <c r="G236" s="473">
        <v>17000</v>
      </c>
      <c r="H236" s="473">
        <v>0</v>
      </c>
      <c r="I236" s="473">
        <v>0</v>
      </c>
      <c r="J236" s="473">
        <v>0</v>
      </c>
      <c r="K236" s="473">
        <v>0</v>
      </c>
      <c r="L236" s="473">
        <v>0</v>
      </c>
      <c r="M236" s="473">
        <v>0</v>
      </c>
      <c r="N236" s="473">
        <v>0</v>
      </c>
      <c r="O236" s="473">
        <v>0</v>
      </c>
      <c r="P236" s="473">
        <v>0</v>
      </c>
      <c r="Q236" s="473">
        <v>17000</v>
      </c>
      <c r="R236" s="472"/>
    </row>
    <row r="237" spans="1:18" ht="14.45" hidden="1" customHeight="1" x14ac:dyDescent="0.25">
      <c r="A237" s="472">
        <v>683</v>
      </c>
      <c r="B237" s="472" t="s">
        <v>1634</v>
      </c>
      <c r="C237" s="472">
        <v>212</v>
      </c>
      <c r="D237" s="472" t="s">
        <v>1830</v>
      </c>
      <c r="E237" s="472">
        <v>212</v>
      </c>
      <c r="F237" s="472" t="s">
        <v>385</v>
      </c>
      <c r="G237" s="473">
        <v>7000</v>
      </c>
      <c r="H237" s="473"/>
      <c r="I237" s="473">
        <v>0</v>
      </c>
      <c r="J237" s="473">
        <v>0</v>
      </c>
      <c r="K237" s="473">
        <v>0</v>
      </c>
      <c r="L237" s="473">
        <v>0</v>
      </c>
      <c r="M237" s="473">
        <v>0</v>
      </c>
      <c r="N237" s="473">
        <v>0</v>
      </c>
      <c r="O237" s="473">
        <v>0</v>
      </c>
      <c r="P237" s="473">
        <v>0</v>
      </c>
      <c r="Q237" s="473">
        <v>7000</v>
      </c>
      <c r="R237" s="472"/>
    </row>
    <row r="238" spans="1:18" ht="14.45" hidden="1" customHeight="1" x14ac:dyDescent="0.25">
      <c r="A238" s="472">
        <v>713</v>
      </c>
      <c r="B238" s="472" t="s">
        <v>1634</v>
      </c>
      <c r="C238" s="472">
        <v>212</v>
      </c>
      <c r="D238" s="472" t="s">
        <v>1831</v>
      </c>
      <c r="E238" s="472">
        <v>212</v>
      </c>
      <c r="F238" s="472" t="s">
        <v>385</v>
      </c>
      <c r="G238" s="473">
        <v>6000</v>
      </c>
      <c r="H238" s="473"/>
      <c r="I238" s="473">
        <v>0</v>
      </c>
      <c r="J238" s="473">
        <v>0</v>
      </c>
      <c r="K238" s="473">
        <v>0</v>
      </c>
      <c r="L238" s="473">
        <v>0</v>
      </c>
      <c r="M238" s="473">
        <v>0</v>
      </c>
      <c r="N238" s="473">
        <v>0</v>
      </c>
      <c r="O238" s="473">
        <v>0</v>
      </c>
      <c r="P238" s="473">
        <v>0</v>
      </c>
      <c r="Q238" s="473">
        <v>6000</v>
      </c>
      <c r="R238" s="472"/>
    </row>
    <row r="239" spans="1:18" ht="14.45" hidden="1" customHeight="1" x14ac:dyDescent="0.25">
      <c r="A239" s="472">
        <v>793</v>
      </c>
      <c r="B239" s="472" t="s">
        <v>1634</v>
      </c>
      <c r="C239" s="472">
        <v>212</v>
      </c>
      <c r="D239" s="472" t="s">
        <v>1834</v>
      </c>
      <c r="E239" s="472">
        <v>212</v>
      </c>
      <c r="F239" s="472" t="s">
        <v>385</v>
      </c>
      <c r="G239" s="473">
        <v>12000</v>
      </c>
      <c r="H239" s="473"/>
      <c r="I239" s="473"/>
      <c r="J239" s="473"/>
      <c r="K239" s="473"/>
      <c r="L239" s="473"/>
      <c r="M239" s="473"/>
      <c r="N239" s="473"/>
      <c r="O239" s="473"/>
      <c r="P239" s="473"/>
      <c r="Q239" s="473">
        <v>12000</v>
      </c>
      <c r="R239" s="472"/>
    </row>
    <row r="240" spans="1:18" ht="14.45" hidden="1" customHeight="1" x14ac:dyDescent="0.25">
      <c r="A240" s="489">
        <v>1173</v>
      </c>
      <c r="B240" s="472" t="s">
        <v>1634</v>
      </c>
      <c r="C240" s="472">
        <v>212</v>
      </c>
      <c r="D240" s="489" t="s">
        <v>1819</v>
      </c>
      <c r="E240" s="472">
        <v>212</v>
      </c>
      <c r="F240" s="472" t="s">
        <v>385</v>
      </c>
      <c r="G240" s="473"/>
      <c r="H240" s="473"/>
      <c r="I240" s="473"/>
      <c r="J240" s="473"/>
      <c r="K240" s="473"/>
      <c r="L240" s="473"/>
      <c r="M240" s="473"/>
      <c r="N240" s="473"/>
      <c r="O240" s="473"/>
      <c r="P240" s="473"/>
      <c r="Q240" s="473">
        <v>0</v>
      </c>
      <c r="R240" s="472" t="s">
        <v>1921</v>
      </c>
    </row>
    <row r="241" spans="1:18" ht="14.45" hidden="1" customHeight="1" x14ac:dyDescent="0.25">
      <c r="A241" s="489">
        <v>1182</v>
      </c>
      <c r="B241" s="472" t="s">
        <v>1634</v>
      </c>
      <c r="C241" s="472">
        <v>212</v>
      </c>
      <c r="D241" s="489" t="s">
        <v>1793</v>
      </c>
      <c r="E241" s="472">
        <v>212</v>
      </c>
      <c r="F241" s="472" t="s">
        <v>385</v>
      </c>
      <c r="G241" s="473">
        <v>30000</v>
      </c>
      <c r="H241" s="473"/>
      <c r="I241" s="473"/>
      <c r="J241" s="473"/>
      <c r="K241" s="473"/>
      <c r="L241" s="473"/>
      <c r="M241" s="473"/>
      <c r="N241" s="473"/>
      <c r="O241" s="473"/>
      <c r="P241" s="473"/>
      <c r="Q241" s="473">
        <v>30000</v>
      </c>
      <c r="R241" s="472" t="s">
        <v>1925</v>
      </c>
    </row>
    <row r="242" spans="1:18" ht="14.45" hidden="1" customHeight="1" x14ac:dyDescent="0.25">
      <c r="A242" s="489">
        <v>1212</v>
      </c>
      <c r="B242" s="472" t="s">
        <v>1634</v>
      </c>
      <c r="C242" s="472">
        <v>212</v>
      </c>
      <c r="D242" s="472" t="s">
        <v>1912</v>
      </c>
      <c r="E242" s="472">
        <v>212</v>
      </c>
      <c r="F242" s="472" t="s">
        <v>385</v>
      </c>
      <c r="G242" s="473">
        <v>20000</v>
      </c>
      <c r="H242" s="473"/>
      <c r="I242" s="473"/>
      <c r="J242" s="473"/>
      <c r="K242" s="473"/>
      <c r="L242" s="473"/>
      <c r="M242" s="473"/>
      <c r="N242" s="473"/>
      <c r="O242" s="473"/>
      <c r="P242" s="473"/>
      <c r="Q242" s="473">
        <v>20000</v>
      </c>
      <c r="R242" s="472"/>
    </row>
    <row r="243" spans="1:18" ht="14.45" hidden="1" customHeight="1" x14ac:dyDescent="0.25">
      <c r="A243" s="489">
        <v>1232</v>
      </c>
      <c r="B243" s="472" t="s">
        <v>1634</v>
      </c>
      <c r="C243" s="472">
        <v>212</v>
      </c>
      <c r="D243" s="472" t="s">
        <v>1794</v>
      </c>
      <c r="E243" s="472">
        <v>212</v>
      </c>
      <c r="F243" s="472" t="s">
        <v>385</v>
      </c>
      <c r="G243" s="473">
        <v>6564</v>
      </c>
      <c r="H243" s="473"/>
      <c r="I243" s="473"/>
      <c r="J243" s="473"/>
      <c r="K243" s="473"/>
      <c r="L243" s="473"/>
      <c r="M243" s="473"/>
      <c r="N243" s="473"/>
      <c r="O243" s="473"/>
      <c r="P243" s="473"/>
      <c r="Q243" s="473">
        <v>6564</v>
      </c>
      <c r="R243" s="472"/>
    </row>
    <row r="244" spans="1:18" ht="14.45" hidden="1" customHeight="1" x14ac:dyDescent="0.25">
      <c r="A244" s="489">
        <v>1243</v>
      </c>
      <c r="B244" s="472" t="s">
        <v>1634</v>
      </c>
      <c r="C244" s="472">
        <v>212</v>
      </c>
      <c r="D244" s="472" t="s">
        <v>1804</v>
      </c>
      <c r="E244" s="472">
        <v>212</v>
      </c>
      <c r="F244" s="472" t="s">
        <v>385</v>
      </c>
      <c r="G244" s="473">
        <v>6000</v>
      </c>
      <c r="H244" s="473"/>
      <c r="I244" s="473"/>
      <c r="J244" s="473"/>
      <c r="K244" s="473"/>
      <c r="L244" s="473"/>
      <c r="M244" s="473"/>
      <c r="N244" s="473"/>
      <c r="O244" s="473"/>
      <c r="P244" s="473"/>
      <c r="Q244" s="473">
        <v>6000</v>
      </c>
      <c r="R244" s="472"/>
    </row>
    <row r="245" spans="1:18" ht="14.45" hidden="1" customHeight="1" x14ac:dyDescent="0.25">
      <c r="A245" s="472">
        <v>306</v>
      </c>
      <c r="B245" s="472" t="s">
        <v>1634</v>
      </c>
      <c r="C245" s="472">
        <v>213</v>
      </c>
      <c r="D245" s="472" t="s">
        <v>1820</v>
      </c>
      <c r="E245" s="472">
        <v>213</v>
      </c>
      <c r="F245" s="472" t="s">
        <v>386</v>
      </c>
      <c r="G245" s="473">
        <v>5760</v>
      </c>
      <c r="H245" s="472"/>
      <c r="I245" s="473">
        <v>0</v>
      </c>
      <c r="J245" s="473">
        <v>0</v>
      </c>
      <c r="K245" s="473">
        <v>0</v>
      </c>
      <c r="L245" s="473">
        <v>0</v>
      </c>
      <c r="M245" s="473">
        <v>0</v>
      </c>
      <c r="N245" s="473">
        <v>0</v>
      </c>
      <c r="O245" s="473">
        <v>0</v>
      </c>
      <c r="P245" s="473">
        <v>0</v>
      </c>
      <c r="Q245" s="473">
        <v>5760</v>
      </c>
      <c r="R245" s="472"/>
    </row>
    <row r="246" spans="1:18" ht="14.45" hidden="1" customHeight="1" x14ac:dyDescent="0.25">
      <c r="A246" s="472">
        <v>33</v>
      </c>
      <c r="B246" s="472" t="s">
        <v>1634</v>
      </c>
      <c r="C246" s="472">
        <v>214</v>
      </c>
      <c r="D246" s="472" t="s">
        <v>1813</v>
      </c>
      <c r="E246" s="472">
        <v>214</v>
      </c>
      <c r="F246" s="472" t="s">
        <v>387</v>
      </c>
      <c r="G246" s="473">
        <v>5000</v>
      </c>
      <c r="H246" s="472"/>
      <c r="I246" s="473">
        <v>0</v>
      </c>
      <c r="J246" s="473">
        <v>0</v>
      </c>
      <c r="K246" s="473">
        <v>0</v>
      </c>
      <c r="L246" s="473">
        <v>0</v>
      </c>
      <c r="M246" s="473">
        <v>0</v>
      </c>
      <c r="N246" s="473">
        <v>0</v>
      </c>
      <c r="O246" s="473">
        <v>0</v>
      </c>
      <c r="P246" s="473">
        <v>0</v>
      </c>
      <c r="Q246" s="473">
        <v>5000</v>
      </c>
      <c r="R246" s="472"/>
    </row>
    <row r="247" spans="1:18" ht="14.45" hidden="1" customHeight="1" x14ac:dyDescent="0.25">
      <c r="A247" s="472">
        <v>122</v>
      </c>
      <c r="B247" s="472" t="s">
        <v>1634</v>
      </c>
      <c r="C247" s="472">
        <v>214</v>
      </c>
      <c r="D247" s="472" t="s">
        <v>1815</v>
      </c>
      <c r="E247" s="472">
        <v>214</v>
      </c>
      <c r="F247" s="472" t="s">
        <v>387</v>
      </c>
      <c r="G247" s="473">
        <v>1500</v>
      </c>
      <c r="H247" s="472"/>
      <c r="I247" s="473"/>
      <c r="J247" s="473"/>
      <c r="K247" s="473"/>
      <c r="L247" s="473"/>
      <c r="M247" s="473"/>
      <c r="N247" s="473"/>
      <c r="O247" s="473"/>
      <c r="P247" s="473"/>
      <c r="Q247" s="473">
        <v>1500</v>
      </c>
      <c r="R247" s="472"/>
    </row>
    <row r="248" spans="1:18" ht="14.45" hidden="1" customHeight="1" x14ac:dyDescent="0.25">
      <c r="A248" s="472">
        <v>151</v>
      </c>
      <c r="B248" s="472" t="s">
        <v>1634</v>
      </c>
      <c r="C248" s="472">
        <v>214</v>
      </c>
      <c r="D248" s="472" t="s">
        <v>1816</v>
      </c>
      <c r="E248" s="472">
        <v>214</v>
      </c>
      <c r="F248" s="472" t="s">
        <v>387</v>
      </c>
      <c r="G248" s="473">
        <v>1500</v>
      </c>
      <c r="H248" s="472"/>
      <c r="I248" s="473"/>
      <c r="J248" s="473"/>
      <c r="K248" s="473"/>
      <c r="L248" s="473"/>
      <c r="M248" s="473"/>
      <c r="N248" s="473"/>
      <c r="O248" s="473"/>
      <c r="P248" s="473"/>
      <c r="Q248" s="473">
        <v>1500</v>
      </c>
      <c r="R248" s="472"/>
    </row>
    <row r="249" spans="1:18" ht="14.45" hidden="1" customHeight="1" x14ac:dyDescent="0.25">
      <c r="A249" s="472">
        <v>190</v>
      </c>
      <c r="B249" s="472" t="s">
        <v>1634</v>
      </c>
      <c r="C249" s="472">
        <v>214</v>
      </c>
      <c r="D249" s="472" t="s">
        <v>1817</v>
      </c>
      <c r="E249" s="472">
        <v>214</v>
      </c>
      <c r="F249" s="472" t="s">
        <v>387</v>
      </c>
      <c r="G249" s="473">
        <v>2500</v>
      </c>
      <c r="H249" s="472"/>
      <c r="I249" s="473">
        <v>0</v>
      </c>
      <c r="J249" s="473">
        <v>0</v>
      </c>
      <c r="K249" s="473">
        <v>0</v>
      </c>
      <c r="L249" s="473">
        <v>0</v>
      </c>
      <c r="M249" s="473">
        <v>0</v>
      </c>
      <c r="N249" s="473">
        <v>0</v>
      </c>
      <c r="O249" s="473">
        <v>0</v>
      </c>
      <c r="P249" s="473">
        <v>0</v>
      </c>
      <c r="Q249" s="473">
        <v>2500</v>
      </c>
      <c r="R249" s="472"/>
    </row>
    <row r="250" spans="1:18" hidden="1" x14ac:dyDescent="0.25">
      <c r="A250" s="472">
        <v>342</v>
      </c>
      <c r="B250" s="472" t="s">
        <v>1634</v>
      </c>
      <c r="C250" s="472">
        <v>214</v>
      </c>
      <c r="D250" s="472" t="s">
        <v>1821</v>
      </c>
      <c r="E250" s="472">
        <v>214</v>
      </c>
      <c r="F250" s="472" t="s">
        <v>387</v>
      </c>
      <c r="G250" s="473">
        <v>1000</v>
      </c>
      <c r="H250" s="472"/>
      <c r="I250" s="473">
        <v>0</v>
      </c>
      <c r="J250" s="473">
        <v>0</v>
      </c>
      <c r="K250" s="473">
        <v>0</v>
      </c>
      <c r="L250" s="473">
        <v>0</v>
      </c>
      <c r="M250" s="473">
        <v>0</v>
      </c>
      <c r="N250" s="473">
        <v>0</v>
      </c>
      <c r="O250" s="473">
        <v>0</v>
      </c>
      <c r="P250" s="473">
        <v>0</v>
      </c>
      <c r="Q250" s="473">
        <v>1000</v>
      </c>
      <c r="R250" s="472"/>
    </row>
    <row r="251" spans="1:18" ht="14.45" hidden="1" customHeight="1" x14ac:dyDescent="0.25">
      <c r="A251" s="472">
        <v>387</v>
      </c>
      <c r="B251" s="472" t="s">
        <v>1634</v>
      </c>
      <c r="C251" s="472">
        <v>214</v>
      </c>
      <c r="D251" s="472" t="s">
        <v>1822</v>
      </c>
      <c r="E251" s="472">
        <v>214</v>
      </c>
      <c r="F251" s="472" t="s">
        <v>387</v>
      </c>
      <c r="G251" s="473">
        <v>1000</v>
      </c>
      <c r="H251" s="472"/>
      <c r="I251" s="473">
        <v>0</v>
      </c>
      <c r="J251" s="473">
        <v>0</v>
      </c>
      <c r="K251" s="473">
        <v>0</v>
      </c>
      <c r="L251" s="473">
        <v>0</v>
      </c>
      <c r="M251" s="473">
        <v>0</v>
      </c>
      <c r="N251" s="473">
        <v>0</v>
      </c>
      <c r="O251" s="473">
        <v>0</v>
      </c>
      <c r="P251" s="473">
        <v>0</v>
      </c>
      <c r="Q251" s="473">
        <v>1000</v>
      </c>
      <c r="R251" s="472"/>
    </row>
    <row r="252" spans="1:18" ht="14.45" hidden="1" customHeight="1" x14ac:dyDescent="0.25">
      <c r="A252" s="472">
        <v>446</v>
      </c>
      <c r="B252" s="472" t="s">
        <v>1634</v>
      </c>
      <c r="C252" s="472">
        <v>214</v>
      </c>
      <c r="D252" s="472" t="s">
        <v>1824</v>
      </c>
      <c r="E252" s="472">
        <v>214</v>
      </c>
      <c r="F252" s="472" t="s">
        <v>387</v>
      </c>
      <c r="G252" s="473">
        <v>800</v>
      </c>
      <c r="H252" s="472"/>
      <c r="I252" s="473">
        <v>0</v>
      </c>
      <c r="J252" s="473">
        <v>0</v>
      </c>
      <c r="K252" s="473">
        <v>0</v>
      </c>
      <c r="L252" s="473">
        <v>0</v>
      </c>
      <c r="M252" s="473">
        <v>0</v>
      </c>
      <c r="N252" s="473">
        <v>0</v>
      </c>
      <c r="O252" s="473">
        <v>0</v>
      </c>
      <c r="P252" s="473">
        <v>0</v>
      </c>
      <c r="Q252" s="473">
        <v>800</v>
      </c>
      <c r="R252" s="472"/>
    </row>
    <row r="253" spans="1:18" ht="14.45" hidden="1" customHeight="1" x14ac:dyDescent="0.25">
      <c r="A253" s="472">
        <v>533</v>
      </c>
      <c r="B253" s="472" t="s">
        <v>1634</v>
      </c>
      <c r="C253" s="472">
        <v>214</v>
      </c>
      <c r="D253" s="472" t="s">
        <v>1827</v>
      </c>
      <c r="E253" s="472">
        <v>214</v>
      </c>
      <c r="F253" s="472" t="s">
        <v>387</v>
      </c>
      <c r="G253" s="473">
        <v>1500</v>
      </c>
      <c r="H253" s="472"/>
      <c r="I253" s="473">
        <v>0</v>
      </c>
      <c r="J253" s="473">
        <v>0</v>
      </c>
      <c r="K253" s="473">
        <v>0</v>
      </c>
      <c r="L253" s="473">
        <v>0</v>
      </c>
      <c r="M253" s="473">
        <v>0</v>
      </c>
      <c r="N253" s="473">
        <v>0</v>
      </c>
      <c r="O253" s="473">
        <v>0</v>
      </c>
      <c r="P253" s="473">
        <v>0</v>
      </c>
      <c r="Q253" s="473">
        <v>1500</v>
      </c>
      <c r="R253" s="472"/>
    </row>
    <row r="254" spans="1:18" ht="14.45" customHeight="1" x14ac:dyDescent="0.25">
      <c r="A254" s="472">
        <v>566</v>
      </c>
      <c r="B254" s="472" t="s">
        <v>1634</v>
      </c>
      <c r="C254" s="472">
        <v>214</v>
      </c>
      <c r="D254" s="472" t="s">
        <v>1828</v>
      </c>
      <c r="E254" s="472">
        <v>214</v>
      </c>
      <c r="F254" s="472" t="s">
        <v>387</v>
      </c>
      <c r="G254" s="473">
        <v>1500</v>
      </c>
      <c r="H254" s="472"/>
      <c r="I254" s="473">
        <v>0</v>
      </c>
      <c r="J254" s="473">
        <v>0</v>
      </c>
      <c r="K254" s="473">
        <v>0</v>
      </c>
      <c r="L254" s="473">
        <v>0</v>
      </c>
      <c r="M254" s="473">
        <v>0</v>
      </c>
      <c r="N254" s="473">
        <v>0</v>
      </c>
      <c r="O254" s="473">
        <v>0</v>
      </c>
      <c r="P254" s="473">
        <v>0</v>
      </c>
      <c r="Q254" s="473">
        <v>1500</v>
      </c>
      <c r="R254" s="472"/>
    </row>
    <row r="255" spans="1:18" ht="14.45" hidden="1" customHeight="1" x14ac:dyDescent="0.25">
      <c r="A255" s="472">
        <v>611</v>
      </c>
      <c r="B255" s="472" t="s">
        <v>1634</v>
      </c>
      <c r="C255" s="472">
        <v>214</v>
      </c>
      <c r="D255" s="472" t="s">
        <v>1829</v>
      </c>
      <c r="E255" s="472">
        <v>214</v>
      </c>
      <c r="F255" s="472" t="s">
        <v>387</v>
      </c>
      <c r="G255" s="473">
        <v>800</v>
      </c>
      <c r="H255" s="472"/>
      <c r="I255" s="473">
        <v>0</v>
      </c>
      <c r="J255" s="473">
        <v>0</v>
      </c>
      <c r="K255" s="473">
        <v>0</v>
      </c>
      <c r="L255" s="473">
        <v>0</v>
      </c>
      <c r="M255" s="473">
        <v>0</v>
      </c>
      <c r="N255" s="473">
        <v>0</v>
      </c>
      <c r="O255" s="473">
        <v>0</v>
      </c>
      <c r="P255" s="473">
        <v>0</v>
      </c>
      <c r="Q255" s="473">
        <v>800</v>
      </c>
      <c r="R255" s="472"/>
    </row>
    <row r="256" spans="1:18" ht="14.45" hidden="1" customHeight="1" x14ac:dyDescent="0.25">
      <c r="A256" s="472">
        <v>646</v>
      </c>
      <c r="B256" s="472" t="s">
        <v>1634</v>
      </c>
      <c r="C256" s="472">
        <v>214</v>
      </c>
      <c r="D256" s="472" t="s">
        <v>1252</v>
      </c>
      <c r="E256" s="472">
        <v>214</v>
      </c>
      <c r="F256" s="472" t="s">
        <v>387</v>
      </c>
      <c r="G256" s="473">
        <v>2000</v>
      </c>
      <c r="H256" s="472"/>
      <c r="I256" s="473">
        <v>0</v>
      </c>
      <c r="J256" s="473">
        <v>0</v>
      </c>
      <c r="K256" s="473">
        <v>0</v>
      </c>
      <c r="L256" s="473">
        <v>0</v>
      </c>
      <c r="M256" s="473">
        <v>0</v>
      </c>
      <c r="N256" s="473">
        <v>0</v>
      </c>
      <c r="O256" s="473">
        <v>0</v>
      </c>
      <c r="P256" s="473">
        <v>0</v>
      </c>
      <c r="Q256" s="473">
        <v>2000</v>
      </c>
      <c r="R256" s="472"/>
    </row>
    <row r="257" spans="1:18" ht="14.45" hidden="1" customHeight="1" x14ac:dyDescent="0.25">
      <c r="A257" s="472">
        <v>684</v>
      </c>
      <c r="B257" s="472" t="s">
        <v>1634</v>
      </c>
      <c r="C257" s="472">
        <v>214</v>
      </c>
      <c r="D257" s="472" t="s">
        <v>1830</v>
      </c>
      <c r="E257" s="472">
        <v>214</v>
      </c>
      <c r="F257" s="472" t="s">
        <v>387</v>
      </c>
      <c r="G257" s="473">
        <v>500</v>
      </c>
      <c r="H257" s="472"/>
      <c r="I257" s="473">
        <v>0</v>
      </c>
      <c r="J257" s="473">
        <v>0</v>
      </c>
      <c r="K257" s="473">
        <v>0</v>
      </c>
      <c r="L257" s="473">
        <v>0</v>
      </c>
      <c r="M257" s="473">
        <v>0</v>
      </c>
      <c r="N257" s="473">
        <v>0</v>
      </c>
      <c r="O257" s="473">
        <v>0</v>
      </c>
      <c r="P257" s="473">
        <v>0</v>
      </c>
      <c r="Q257" s="473">
        <v>500</v>
      </c>
      <c r="R257" s="472"/>
    </row>
    <row r="258" spans="1:18" ht="14.45" hidden="1" customHeight="1" x14ac:dyDescent="0.25">
      <c r="A258" s="472">
        <v>795</v>
      </c>
      <c r="B258" s="472" t="s">
        <v>1634</v>
      </c>
      <c r="C258" s="472">
        <v>214</v>
      </c>
      <c r="D258" s="472" t="s">
        <v>1834</v>
      </c>
      <c r="E258" s="472">
        <v>214</v>
      </c>
      <c r="F258" s="472" t="s">
        <v>387</v>
      </c>
      <c r="G258" s="473">
        <v>1500</v>
      </c>
      <c r="H258" s="472"/>
      <c r="I258" s="473"/>
      <c r="J258" s="473"/>
      <c r="K258" s="473"/>
      <c r="L258" s="473"/>
      <c r="M258" s="473"/>
      <c r="N258" s="473"/>
      <c r="O258" s="473"/>
      <c r="P258" s="473"/>
      <c r="Q258" s="473">
        <v>1500</v>
      </c>
      <c r="R258" s="472"/>
    </row>
    <row r="259" spans="1:18" ht="14.45" hidden="1" customHeight="1" x14ac:dyDescent="0.25">
      <c r="A259" s="489">
        <v>1183</v>
      </c>
      <c r="B259" s="472" t="s">
        <v>1634</v>
      </c>
      <c r="C259" s="472">
        <v>214</v>
      </c>
      <c r="D259" s="489" t="s">
        <v>1793</v>
      </c>
      <c r="E259" s="472">
        <v>214</v>
      </c>
      <c r="F259" s="472" t="s">
        <v>387</v>
      </c>
      <c r="G259" s="473">
        <v>6000</v>
      </c>
      <c r="H259" s="472"/>
      <c r="I259" s="473"/>
      <c r="J259" s="473"/>
      <c r="K259" s="473"/>
      <c r="L259" s="473"/>
      <c r="M259" s="473"/>
      <c r="N259" s="473"/>
      <c r="O259" s="473"/>
      <c r="P259" s="473"/>
      <c r="Q259" s="473">
        <v>6000</v>
      </c>
      <c r="R259" s="472" t="s">
        <v>1925</v>
      </c>
    </row>
    <row r="260" spans="1:18" ht="14.45" hidden="1" customHeight="1" x14ac:dyDescent="0.25">
      <c r="A260" s="472">
        <v>191</v>
      </c>
      <c r="B260" s="472" t="s">
        <v>1634</v>
      </c>
      <c r="C260" s="472">
        <v>215</v>
      </c>
      <c r="D260" s="472" t="s">
        <v>1817</v>
      </c>
      <c r="E260" s="472">
        <v>215</v>
      </c>
      <c r="F260" s="472" t="s">
        <v>388</v>
      </c>
      <c r="G260" s="473">
        <v>50000</v>
      </c>
      <c r="H260" s="472"/>
      <c r="I260" s="473">
        <v>0</v>
      </c>
      <c r="J260" s="473">
        <v>0</v>
      </c>
      <c r="K260" s="473">
        <v>0</v>
      </c>
      <c r="L260" s="473">
        <v>0</v>
      </c>
      <c r="M260" s="473">
        <v>0</v>
      </c>
      <c r="N260" s="473">
        <v>0</v>
      </c>
      <c r="O260" s="473">
        <v>0</v>
      </c>
      <c r="P260" s="473">
        <v>0</v>
      </c>
      <c r="Q260" s="473">
        <v>50000</v>
      </c>
      <c r="R260" s="472"/>
    </row>
    <row r="261" spans="1:18" ht="14.45" hidden="1" customHeight="1" x14ac:dyDescent="0.25">
      <c r="A261" s="472">
        <v>388</v>
      </c>
      <c r="B261" s="472" t="s">
        <v>1634</v>
      </c>
      <c r="C261" s="472">
        <v>215</v>
      </c>
      <c r="D261" s="472" t="s">
        <v>1822</v>
      </c>
      <c r="E261" s="472">
        <v>215</v>
      </c>
      <c r="F261" s="472" t="s">
        <v>388</v>
      </c>
      <c r="G261" s="473">
        <v>7500</v>
      </c>
      <c r="H261" s="472"/>
      <c r="I261" s="473">
        <v>0</v>
      </c>
      <c r="J261" s="473">
        <v>0</v>
      </c>
      <c r="K261" s="473">
        <v>0</v>
      </c>
      <c r="L261" s="473">
        <v>0</v>
      </c>
      <c r="M261" s="473">
        <v>0</v>
      </c>
      <c r="N261" s="473">
        <v>0</v>
      </c>
      <c r="O261" s="473">
        <v>0</v>
      </c>
      <c r="P261" s="473">
        <v>0</v>
      </c>
      <c r="Q261" s="473">
        <v>7500</v>
      </c>
      <c r="R261" s="472"/>
    </row>
    <row r="262" spans="1:18" ht="14.45" customHeight="1" x14ac:dyDescent="0.25">
      <c r="A262" s="472">
        <v>567</v>
      </c>
      <c r="B262" s="472" t="s">
        <v>1634</v>
      </c>
      <c r="C262" s="472">
        <v>215</v>
      </c>
      <c r="D262" s="472" t="s">
        <v>1828</v>
      </c>
      <c r="E262" s="472">
        <v>215</v>
      </c>
      <c r="F262" s="472" t="s">
        <v>388</v>
      </c>
      <c r="G262" s="473">
        <v>5000</v>
      </c>
      <c r="H262" s="472"/>
      <c r="I262" s="473">
        <v>0</v>
      </c>
      <c r="J262" s="473">
        <v>0</v>
      </c>
      <c r="K262" s="473">
        <v>0</v>
      </c>
      <c r="L262" s="473">
        <v>0</v>
      </c>
      <c r="M262" s="473">
        <v>0</v>
      </c>
      <c r="N262" s="473">
        <v>0</v>
      </c>
      <c r="O262" s="473">
        <v>0</v>
      </c>
      <c r="P262" s="473">
        <v>0</v>
      </c>
      <c r="Q262" s="473">
        <v>5000</v>
      </c>
      <c r="R262" s="472"/>
    </row>
    <row r="263" spans="1:18" ht="14.45" hidden="1" customHeight="1" x14ac:dyDescent="0.25">
      <c r="A263" s="472">
        <v>647</v>
      </c>
      <c r="B263" s="472" t="s">
        <v>1634</v>
      </c>
      <c r="C263" s="472">
        <v>215</v>
      </c>
      <c r="D263" s="472" t="s">
        <v>1252</v>
      </c>
      <c r="E263" s="472">
        <v>215</v>
      </c>
      <c r="F263" s="472" t="s">
        <v>388</v>
      </c>
      <c r="G263" s="473">
        <v>80000</v>
      </c>
      <c r="H263" s="473">
        <v>0</v>
      </c>
      <c r="I263" s="473">
        <v>0</v>
      </c>
      <c r="J263" s="473">
        <v>0</v>
      </c>
      <c r="K263" s="473">
        <v>0</v>
      </c>
      <c r="L263" s="473">
        <v>0</v>
      </c>
      <c r="M263" s="473">
        <v>0</v>
      </c>
      <c r="N263" s="473">
        <v>0</v>
      </c>
      <c r="O263" s="473">
        <v>0</v>
      </c>
      <c r="P263" s="473">
        <v>0</v>
      </c>
      <c r="Q263" s="473">
        <v>80000</v>
      </c>
      <c r="R263" s="472"/>
    </row>
    <row r="264" spans="1:18" ht="14.45" hidden="1" customHeight="1" x14ac:dyDescent="0.25">
      <c r="A264" s="472">
        <v>714</v>
      </c>
      <c r="B264" s="472" t="s">
        <v>1634</v>
      </c>
      <c r="C264" s="472">
        <v>215</v>
      </c>
      <c r="D264" s="472" t="s">
        <v>1831</v>
      </c>
      <c r="E264" s="472">
        <v>215</v>
      </c>
      <c r="F264" s="472" t="s">
        <v>388</v>
      </c>
      <c r="G264" s="473">
        <v>2000</v>
      </c>
      <c r="H264" s="473"/>
      <c r="I264" s="473">
        <v>0</v>
      </c>
      <c r="J264" s="473">
        <v>0</v>
      </c>
      <c r="K264" s="473">
        <v>0</v>
      </c>
      <c r="L264" s="473">
        <v>0</v>
      </c>
      <c r="M264" s="473">
        <v>0</v>
      </c>
      <c r="N264" s="473">
        <v>0</v>
      </c>
      <c r="O264" s="473">
        <v>0</v>
      </c>
      <c r="P264" s="473">
        <v>0</v>
      </c>
      <c r="Q264" s="473">
        <v>2000</v>
      </c>
      <c r="R264" s="472"/>
    </row>
    <row r="265" spans="1:18" hidden="1" x14ac:dyDescent="0.25">
      <c r="A265" s="472">
        <v>796</v>
      </c>
      <c r="B265" s="472" t="s">
        <v>1634</v>
      </c>
      <c r="C265" s="472">
        <v>215</v>
      </c>
      <c r="D265" s="472" t="s">
        <v>1834</v>
      </c>
      <c r="E265" s="472">
        <v>215</v>
      </c>
      <c r="F265" s="472" t="s">
        <v>388</v>
      </c>
      <c r="G265" s="473">
        <v>6000</v>
      </c>
      <c r="H265" s="473"/>
      <c r="I265" s="473"/>
      <c r="J265" s="473"/>
      <c r="K265" s="473"/>
      <c r="L265" s="473"/>
      <c r="M265" s="473"/>
      <c r="N265" s="473"/>
      <c r="O265" s="473"/>
      <c r="P265" s="473"/>
      <c r="Q265" s="473">
        <v>6000</v>
      </c>
      <c r="R265" s="472"/>
    </row>
    <row r="266" spans="1:18" ht="14.45" hidden="1" customHeight="1" x14ac:dyDescent="0.25">
      <c r="A266" s="489">
        <v>1184</v>
      </c>
      <c r="B266" s="472" t="s">
        <v>1634</v>
      </c>
      <c r="C266" s="472">
        <v>215</v>
      </c>
      <c r="D266" s="489" t="s">
        <v>1793</v>
      </c>
      <c r="E266" s="472">
        <v>215</v>
      </c>
      <c r="F266" s="472" t="s">
        <v>388</v>
      </c>
      <c r="G266" s="473">
        <v>0</v>
      </c>
      <c r="H266" s="473"/>
      <c r="I266" s="473"/>
      <c r="J266" s="473"/>
      <c r="K266" s="473"/>
      <c r="L266" s="473"/>
      <c r="M266" s="473"/>
      <c r="N266" s="473"/>
      <c r="O266" s="473"/>
      <c r="P266" s="473"/>
      <c r="Q266" s="473">
        <v>0</v>
      </c>
      <c r="R266" s="472" t="s">
        <v>1925</v>
      </c>
    </row>
    <row r="267" spans="1:18" ht="14.45" hidden="1" customHeight="1" x14ac:dyDescent="0.25">
      <c r="A267" s="489">
        <v>1244</v>
      </c>
      <c r="B267" s="472" t="s">
        <v>1634</v>
      </c>
      <c r="C267" s="472">
        <v>215</v>
      </c>
      <c r="D267" s="472" t="s">
        <v>1804</v>
      </c>
      <c r="E267" s="472">
        <v>215</v>
      </c>
      <c r="F267" s="472" t="s">
        <v>388</v>
      </c>
      <c r="G267" s="473">
        <v>2000</v>
      </c>
      <c r="H267" s="473"/>
      <c r="I267" s="473"/>
      <c r="J267" s="473"/>
      <c r="K267" s="473"/>
      <c r="L267" s="473"/>
      <c r="M267" s="473"/>
      <c r="N267" s="473"/>
      <c r="O267" s="473"/>
      <c r="P267" s="473"/>
      <c r="Q267" s="473">
        <v>2000</v>
      </c>
      <c r="R267" s="472"/>
    </row>
    <row r="268" spans="1:18" ht="14.45" hidden="1" customHeight="1" x14ac:dyDescent="0.25">
      <c r="A268" s="472">
        <v>123</v>
      </c>
      <c r="B268" s="472" t="s">
        <v>1634</v>
      </c>
      <c r="C268" s="472">
        <v>216</v>
      </c>
      <c r="D268" s="472" t="s">
        <v>1815</v>
      </c>
      <c r="E268" s="472">
        <v>216</v>
      </c>
      <c r="F268" s="472" t="s">
        <v>389</v>
      </c>
      <c r="G268" s="473"/>
      <c r="H268" s="473"/>
      <c r="I268" s="473"/>
      <c r="J268" s="473"/>
      <c r="K268" s="473"/>
      <c r="L268" s="473"/>
      <c r="M268" s="473"/>
      <c r="N268" s="473"/>
      <c r="O268" s="473"/>
      <c r="P268" s="473"/>
      <c r="Q268" s="473">
        <v>0</v>
      </c>
      <c r="R268" s="472"/>
    </row>
    <row r="269" spans="1:18" ht="14.45" hidden="1" customHeight="1" x14ac:dyDescent="0.25">
      <c r="A269" s="472">
        <v>152</v>
      </c>
      <c r="B269" s="472" t="s">
        <v>1634</v>
      </c>
      <c r="C269" s="472">
        <v>216</v>
      </c>
      <c r="D269" s="472" t="s">
        <v>1816</v>
      </c>
      <c r="E269" s="472">
        <v>216</v>
      </c>
      <c r="F269" s="472" t="s">
        <v>389</v>
      </c>
      <c r="G269" s="473">
        <v>0</v>
      </c>
      <c r="H269" s="473"/>
      <c r="I269" s="473"/>
      <c r="J269" s="473"/>
      <c r="K269" s="473"/>
      <c r="L269" s="473"/>
      <c r="M269" s="473"/>
      <c r="N269" s="473"/>
      <c r="O269" s="473"/>
      <c r="P269" s="473"/>
      <c r="Q269" s="473">
        <v>0</v>
      </c>
      <c r="R269" s="472"/>
    </row>
    <row r="270" spans="1:18" ht="14.45" hidden="1" customHeight="1" x14ac:dyDescent="0.25">
      <c r="A270" s="472">
        <v>192</v>
      </c>
      <c r="B270" s="472" t="s">
        <v>1634</v>
      </c>
      <c r="C270" s="472">
        <v>216</v>
      </c>
      <c r="D270" s="472" t="s">
        <v>1817</v>
      </c>
      <c r="E270" s="472">
        <v>216</v>
      </c>
      <c r="F270" s="472" t="s">
        <v>389</v>
      </c>
      <c r="G270" s="473">
        <v>0</v>
      </c>
      <c r="H270" s="472"/>
      <c r="I270" s="473">
        <v>0</v>
      </c>
      <c r="J270" s="473">
        <v>0</v>
      </c>
      <c r="K270" s="473">
        <v>0</v>
      </c>
      <c r="L270" s="473">
        <v>0</v>
      </c>
      <c r="M270" s="473">
        <v>0</v>
      </c>
      <c r="N270" s="473">
        <v>0</v>
      </c>
      <c r="O270" s="473">
        <v>0</v>
      </c>
      <c r="P270" s="473">
        <v>0</v>
      </c>
      <c r="Q270" s="473">
        <v>0</v>
      </c>
      <c r="R270" s="472"/>
    </row>
    <row r="271" spans="1:18" ht="14.45" hidden="1" customHeight="1" x14ac:dyDescent="0.25">
      <c r="A271" s="472">
        <v>241</v>
      </c>
      <c r="B271" s="472" t="s">
        <v>1634</v>
      </c>
      <c r="C271" s="472">
        <v>216</v>
      </c>
      <c r="D271" s="472" t="s">
        <v>1819</v>
      </c>
      <c r="E271" s="472">
        <v>216</v>
      </c>
      <c r="F271" s="472" t="s">
        <v>389</v>
      </c>
      <c r="G271" s="473">
        <v>9000</v>
      </c>
      <c r="H271" s="472"/>
      <c r="I271" s="473">
        <v>0</v>
      </c>
      <c r="J271" s="473">
        <v>0</v>
      </c>
      <c r="K271" s="473">
        <v>0</v>
      </c>
      <c r="L271" s="473">
        <v>0</v>
      </c>
      <c r="M271" s="473">
        <v>0</v>
      </c>
      <c r="N271" s="473">
        <v>0</v>
      </c>
      <c r="O271" s="473">
        <v>0</v>
      </c>
      <c r="P271" s="473">
        <v>0</v>
      </c>
      <c r="Q271" s="473">
        <v>9000</v>
      </c>
      <c r="R271" s="472"/>
    </row>
    <row r="272" spans="1:18" ht="14.45" hidden="1" customHeight="1" x14ac:dyDescent="0.25">
      <c r="A272" s="472">
        <v>389</v>
      </c>
      <c r="B272" s="472" t="s">
        <v>1634</v>
      </c>
      <c r="C272" s="472">
        <v>216</v>
      </c>
      <c r="D272" s="472" t="s">
        <v>1822</v>
      </c>
      <c r="E272" s="472">
        <v>216</v>
      </c>
      <c r="F272" s="472" t="s">
        <v>389</v>
      </c>
      <c r="G272" s="473">
        <v>60000</v>
      </c>
      <c r="H272" s="472"/>
      <c r="I272" s="473">
        <v>0</v>
      </c>
      <c r="J272" s="473">
        <v>0</v>
      </c>
      <c r="K272" s="473">
        <v>0</v>
      </c>
      <c r="L272" s="473">
        <v>0</v>
      </c>
      <c r="M272" s="473">
        <v>0</v>
      </c>
      <c r="N272" s="473">
        <v>0</v>
      </c>
      <c r="O272" s="473">
        <v>0</v>
      </c>
      <c r="P272" s="473">
        <v>0</v>
      </c>
      <c r="Q272" s="473">
        <v>60000</v>
      </c>
      <c r="R272" s="472"/>
    </row>
    <row r="273" spans="1:18" ht="14.45" hidden="1" customHeight="1" x14ac:dyDescent="0.25">
      <c r="A273" s="472">
        <v>447</v>
      </c>
      <c r="B273" s="472" t="s">
        <v>1634</v>
      </c>
      <c r="C273" s="472">
        <v>216</v>
      </c>
      <c r="D273" s="472" t="s">
        <v>1824</v>
      </c>
      <c r="E273" s="472">
        <v>216</v>
      </c>
      <c r="F273" s="472" t="s">
        <v>389</v>
      </c>
      <c r="G273" s="473">
        <v>7000</v>
      </c>
      <c r="H273" s="472"/>
      <c r="I273" s="473">
        <v>0</v>
      </c>
      <c r="J273" s="473">
        <v>0</v>
      </c>
      <c r="K273" s="473">
        <v>0</v>
      </c>
      <c r="L273" s="473">
        <v>0</v>
      </c>
      <c r="M273" s="473">
        <v>0</v>
      </c>
      <c r="N273" s="473">
        <v>0</v>
      </c>
      <c r="O273" s="473">
        <v>0</v>
      </c>
      <c r="P273" s="473">
        <v>0</v>
      </c>
      <c r="Q273" s="473">
        <v>7000</v>
      </c>
      <c r="R273" s="472"/>
    </row>
    <row r="274" spans="1:18" ht="14.45" hidden="1" customHeight="1" x14ac:dyDescent="0.25">
      <c r="A274" s="472">
        <v>473</v>
      </c>
      <c r="B274" s="472" t="s">
        <v>1634</v>
      </c>
      <c r="C274" s="472">
        <v>216</v>
      </c>
      <c r="D274" s="472" t="s">
        <v>1825</v>
      </c>
      <c r="E274" s="472">
        <v>216</v>
      </c>
      <c r="F274" s="472" t="s">
        <v>389</v>
      </c>
      <c r="G274" s="473">
        <v>8000</v>
      </c>
      <c r="H274" s="472"/>
      <c r="I274" s="473">
        <v>0</v>
      </c>
      <c r="J274" s="473">
        <v>0</v>
      </c>
      <c r="K274" s="473">
        <v>0</v>
      </c>
      <c r="L274" s="473">
        <v>0</v>
      </c>
      <c r="M274" s="473">
        <v>0</v>
      </c>
      <c r="N274" s="473">
        <v>0</v>
      </c>
      <c r="O274" s="473">
        <v>0</v>
      </c>
      <c r="P274" s="473">
        <v>0</v>
      </c>
      <c r="Q274" s="473">
        <v>8000</v>
      </c>
      <c r="R274" s="472"/>
    </row>
    <row r="275" spans="1:18" ht="14.45" hidden="1" customHeight="1" x14ac:dyDescent="0.25">
      <c r="A275" s="472">
        <v>534</v>
      </c>
      <c r="B275" s="472" t="s">
        <v>1634</v>
      </c>
      <c r="C275" s="472">
        <v>216</v>
      </c>
      <c r="D275" s="472" t="s">
        <v>1827</v>
      </c>
      <c r="E275" s="472">
        <v>216</v>
      </c>
      <c r="F275" s="472" t="s">
        <v>389</v>
      </c>
      <c r="G275" s="473">
        <v>10000</v>
      </c>
      <c r="H275" s="472"/>
      <c r="I275" s="473">
        <v>0</v>
      </c>
      <c r="J275" s="473">
        <v>0</v>
      </c>
      <c r="K275" s="473">
        <v>0</v>
      </c>
      <c r="L275" s="473">
        <v>0</v>
      </c>
      <c r="M275" s="473">
        <v>0</v>
      </c>
      <c r="N275" s="473">
        <v>0</v>
      </c>
      <c r="O275" s="473">
        <v>0</v>
      </c>
      <c r="P275" s="473">
        <v>0</v>
      </c>
      <c r="Q275" s="473">
        <v>10000</v>
      </c>
      <c r="R275" s="472"/>
    </row>
    <row r="276" spans="1:18" ht="14.45" customHeight="1" x14ac:dyDescent="0.25">
      <c r="A276" s="472">
        <v>568</v>
      </c>
      <c r="B276" s="472" t="s">
        <v>1634</v>
      </c>
      <c r="C276" s="472">
        <v>216</v>
      </c>
      <c r="D276" s="472" t="s">
        <v>1828</v>
      </c>
      <c r="E276" s="472">
        <v>216</v>
      </c>
      <c r="F276" s="472" t="s">
        <v>389</v>
      </c>
      <c r="G276" s="473">
        <v>0</v>
      </c>
      <c r="H276" s="472"/>
      <c r="I276" s="473">
        <v>0</v>
      </c>
      <c r="J276" s="473">
        <v>0</v>
      </c>
      <c r="K276" s="473">
        <v>0</v>
      </c>
      <c r="L276" s="473">
        <v>0</v>
      </c>
      <c r="M276" s="473">
        <v>0</v>
      </c>
      <c r="N276" s="473">
        <v>0</v>
      </c>
      <c r="O276" s="473">
        <v>0</v>
      </c>
      <c r="P276" s="473">
        <v>0</v>
      </c>
      <c r="Q276" s="473">
        <v>0</v>
      </c>
      <c r="R276" s="472"/>
    </row>
    <row r="277" spans="1:18" ht="14.45" hidden="1" customHeight="1" x14ac:dyDescent="0.25">
      <c r="A277" s="472">
        <v>612</v>
      </c>
      <c r="B277" s="472" t="s">
        <v>1634</v>
      </c>
      <c r="C277" s="472">
        <v>216</v>
      </c>
      <c r="D277" s="472" t="s">
        <v>1829</v>
      </c>
      <c r="E277" s="472">
        <v>216</v>
      </c>
      <c r="F277" s="472" t="s">
        <v>389</v>
      </c>
      <c r="G277" s="473">
        <v>0</v>
      </c>
      <c r="H277" s="472"/>
      <c r="I277" s="473">
        <v>0</v>
      </c>
      <c r="J277" s="473">
        <v>0</v>
      </c>
      <c r="K277" s="473">
        <v>0</v>
      </c>
      <c r="L277" s="473">
        <v>0</v>
      </c>
      <c r="M277" s="473">
        <v>0</v>
      </c>
      <c r="N277" s="473">
        <v>0</v>
      </c>
      <c r="O277" s="473">
        <v>0</v>
      </c>
      <c r="P277" s="473">
        <v>0</v>
      </c>
      <c r="Q277" s="473">
        <v>0</v>
      </c>
      <c r="R277" s="472"/>
    </row>
    <row r="278" spans="1:18" ht="14.45" hidden="1" customHeight="1" x14ac:dyDescent="0.25">
      <c r="A278" s="472">
        <v>797</v>
      </c>
      <c r="B278" s="472" t="s">
        <v>1634</v>
      </c>
      <c r="C278" s="472">
        <v>216</v>
      </c>
      <c r="D278" s="472" t="s">
        <v>1834</v>
      </c>
      <c r="E278" s="472">
        <v>216</v>
      </c>
      <c r="F278" s="472" t="s">
        <v>389</v>
      </c>
      <c r="G278" s="473">
        <v>0</v>
      </c>
      <c r="H278" s="473"/>
      <c r="I278" s="473"/>
      <c r="J278" s="473"/>
      <c r="K278" s="473"/>
      <c r="L278" s="473"/>
      <c r="M278" s="473"/>
      <c r="N278" s="473"/>
      <c r="O278" s="473"/>
      <c r="P278" s="473"/>
      <c r="Q278" s="473">
        <v>0</v>
      </c>
      <c r="R278" s="472"/>
    </row>
    <row r="279" spans="1:18" ht="14.45" hidden="1" customHeight="1" x14ac:dyDescent="0.25">
      <c r="A279" s="489">
        <v>1174</v>
      </c>
      <c r="B279" s="472" t="s">
        <v>1634</v>
      </c>
      <c r="C279" s="472">
        <v>216</v>
      </c>
      <c r="D279" s="489" t="s">
        <v>1819</v>
      </c>
      <c r="E279" s="472">
        <v>216</v>
      </c>
      <c r="F279" s="472" t="s">
        <v>389</v>
      </c>
      <c r="G279" s="473">
        <v>0</v>
      </c>
      <c r="H279" s="473"/>
      <c r="I279" s="473"/>
      <c r="J279" s="473"/>
      <c r="K279" s="473"/>
      <c r="L279" s="473"/>
      <c r="M279" s="473"/>
      <c r="N279" s="473"/>
      <c r="O279" s="473"/>
      <c r="P279" s="473"/>
      <c r="Q279" s="473">
        <v>0</v>
      </c>
      <c r="R279" s="472" t="s">
        <v>1921</v>
      </c>
    </row>
    <row r="280" spans="1:18" ht="14.45" hidden="1" customHeight="1" x14ac:dyDescent="0.25">
      <c r="A280" s="489">
        <v>1213</v>
      </c>
      <c r="B280" s="472" t="s">
        <v>1634</v>
      </c>
      <c r="C280" s="472">
        <v>216</v>
      </c>
      <c r="D280" s="472" t="s">
        <v>1912</v>
      </c>
      <c r="E280" s="472">
        <v>216</v>
      </c>
      <c r="F280" s="472" t="s">
        <v>389</v>
      </c>
      <c r="G280" s="473">
        <v>250000</v>
      </c>
      <c r="H280" s="473"/>
      <c r="I280" s="473"/>
      <c r="J280" s="473"/>
      <c r="K280" s="473"/>
      <c r="L280" s="473"/>
      <c r="M280" s="473"/>
      <c r="N280" s="473"/>
      <c r="O280" s="473"/>
      <c r="P280" s="473"/>
      <c r="Q280" s="473">
        <v>250000</v>
      </c>
      <c r="R280" s="472"/>
    </row>
    <row r="281" spans="1:18" ht="14.45" hidden="1" customHeight="1" x14ac:dyDescent="0.25">
      <c r="A281" s="489">
        <v>1238</v>
      </c>
      <c r="B281" s="472" t="s">
        <v>1634</v>
      </c>
      <c r="C281" s="472">
        <v>216</v>
      </c>
      <c r="D281" s="472" t="s">
        <v>1926</v>
      </c>
      <c r="E281" s="472">
        <v>216</v>
      </c>
      <c r="F281" s="472" t="s">
        <v>389</v>
      </c>
      <c r="G281" s="473">
        <v>30000</v>
      </c>
      <c r="H281" s="473"/>
      <c r="I281" s="473"/>
      <c r="J281" s="473"/>
      <c r="K281" s="473"/>
      <c r="L281" s="473"/>
      <c r="M281" s="473"/>
      <c r="N281" s="473"/>
      <c r="O281" s="473"/>
      <c r="P281" s="473"/>
      <c r="Q281" s="473">
        <v>30000</v>
      </c>
      <c r="R281" s="472"/>
    </row>
    <row r="282" spans="1:18" ht="14.45" hidden="1" customHeight="1" x14ac:dyDescent="0.25">
      <c r="A282" s="489">
        <v>1245</v>
      </c>
      <c r="B282" s="472" t="s">
        <v>1634</v>
      </c>
      <c r="C282" s="472">
        <v>216</v>
      </c>
      <c r="D282" s="472" t="s">
        <v>1804</v>
      </c>
      <c r="E282" s="472">
        <v>216</v>
      </c>
      <c r="F282" s="472" t="s">
        <v>389</v>
      </c>
      <c r="G282" s="473">
        <v>3000</v>
      </c>
      <c r="H282" s="473"/>
      <c r="I282" s="473"/>
      <c r="J282" s="473"/>
      <c r="K282" s="473"/>
      <c r="L282" s="473"/>
      <c r="M282" s="473"/>
      <c r="N282" s="473"/>
      <c r="O282" s="473"/>
      <c r="P282" s="473"/>
      <c r="Q282" s="473">
        <v>3000</v>
      </c>
      <c r="R282" s="472"/>
    </row>
    <row r="283" spans="1:18" hidden="1" x14ac:dyDescent="0.25">
      <c r="A283" s="472">
        <v>34</v>
      </c>
      <c r="B283" s="472" t="s">
        <v>1634</v>
      </c>
      <c r="C283" s="472">
        <v>217</v>
      </c>
      <c r="D283" s="472" t="s">
        <v>1813</v>
      </c>
      <c r="E283" s="472">
        <v>217</v>
      </c>
      <c r="F283" s="472" t="s">
        <v>390</v>
      </c>
      <c r="G283" s="473">
        <v>0</v>
      </c>
      <c r="H283" s="472"/>
      <c r="I283" s="473">
        <v>0</v>
      </c>
      <c r="J283" s="473">
        <v>0</v>
      </c>
      <c r="K283" s="473">
        <v>0</v>
      </c>
      <c r="L283" s="473">
        <v>0</v>
      </c>
      <c r="M283" s="473">
        <v>0</v>
      </c>
      <c r="N283" s="473">
        <v>0</v>
      </c>
      <c r="O283" s="473">
        <v>0</v>
      </c>
      <c r="P283" s="473">
        <v>0</v>
      </c>
      <c r="Q283" s="473">
        <v>0</v>
      </c>
      <c r="R283" s="472"/>
    </row>
    <row r="284" spans="1:18" ht="14.45" hidden="1" customHeight="1" x14ac:dyDescent="0.25">
      <c r="A284" s="472">
        <v>242</v>
      </c>
      <c r="B284" s="472" t="s">
        <v>1634</v>
      </c>
      <c r="C284" s="472">
        <v>217</v>
      </c>
      <c r="D284" s="472" t="s">
        <v>1819</v>
      </c>
      <c r="E284" s="472">
        <v>217</v>
      </c>
      <c r="F284" s="472" t="s">
        <v>390</v>
      </c>
      <c r="G284" s="473">
        <v>10000</v>
      </c>
      <c r="H284" s="472"/>
      <c r="I284" s="473">
        <v>0</v>
      </c>
      <c r="J284" s="473">
        <v>0</v>
      </c>
      <c r="K284" s="473">
        <v>0</v>
      </c>
      <c r="L284" s="473">
        <v>0</v>
      </c>
      <c r="M284" s="473">
        <v>0</v>
      </c>
      <c r="N284" s="473">
        <v>0</v>
      </c>
      <c r="O284" s="473">
        <v>0</v>
      </c>
      <c r="P284" s="473">
        <v>0</v>
      </c>
      <c r="Q284" s="473">
        <v>10000</v>
      </c>
      <c r="R284" s="472"/>
    </row>
    <row r="285" spans="1:18" ht="14.45" hidden="1" customHeight="1" x14ac:dyDescent="0.25">
      <c r="A285" s="472">
        <v>715</v>
      </c>
      <c r="B285" s="472" t="s">
        <v>1634</v>
      </c>
      <c r="C285" s="472">
        <v>217</v>
      </c>
      <c r="D285" s="472" t="s">
        <v>1831</v>
      </c>
      <c r="E285" s="472">
        <v>217</v>
      </c>
      <c r="F285" s="472" t="s">
        <v>390</v>
      </c>
      <c r="G285" s="473">
        <v>3000</v>
      </c>
      <c r="H285" s="473"/>
      <c r="I285" s="473">
        <v>0</v>
      </c>
      <c r="J285" s="473">
        <v>0</v>
      </c>
      <c r="K285" s="473">
        <v>0</v>
      </c>
      <c r="L285" s="473">
        <v>0</v>
      </c>
      <c r="M285" s="473">
        <v>0</v>
      </c>
      <c r="N285" s="473">
        <v>0</v>
      </c>
      <c r="O285" s="473">
        <v>0</v>
      </c>
      <c r="P285" s="473">
        <v>0</v>
      </c>
      <c r="Q285" s="473">
        <v>3000</v>
      </c>
      <c r="R285" s="472"/>
    </row>
    <row r="286" spans="1:18" ht="14.45" hidden="1" customHeight="1" x14ac:dyDescent="0.25">
      <c r="A286" s="472">
        <v>509</v>
      </c>
      <c r="B286" s="472" t="s">
        <v>1634</v>
      </c>
      <c r="C286" s="472">
        <v>218</v>
      </c>
      <c r="D286" s="472" t="s">
        <v>1826</v>
      </c>
      <c r="E286" s="472">
        <v>218</v>
      </c>
      <c r="F286" s="472" t="s">
        <v>391</v>
      </c>
      <c r="G286" s="473">
        <v>10000</v>
      </c>
      <c r="H286" s="472"/>
      <c r="I286" s="473">
        <v>0</v>
      </c>
      <c r="J286" s="473">
        <v>0</v>
      </c>
      <c r="K286" s="473">
        <v>0</v>
      </c>
      <c r="L286" s="473">
        <v>0</v>
      </c>
      <c r="M286" s="473">
        <v>0</v>
      </c>
      <c r="N286" s="473">
        <v>0</v>
      </c>
      <c r="O286" s="473">
        <v>0</v>
      </c>
      <c r="P286" s="473">
        <v>0</v>
      </c>
      <c r="Q286" s="473">
        <v>10000</v>
      </c>
      <c r="R286" s="472"/>
    </row>
    <row r="287" spans="1:18" ht="14.45" hidden="1" customHeight="1" x14ac:dyDescent="0.25">
      <c r="A287" s="472">
        <v>799</v>
      </c>
      <c r="B287" s="472" t="s">
        <v>1634</v>
      </c>
      <c r="C287" s="472">
        <v>218</v>
      </c>
      <c r="D287" s="472" t="s">
        <v>1834</v>
      </c>
      <c r="E287" s="472">
        <v>218</v>
      </c>
      <c r="F287" s="472" t="s">
        <v>391</v>
      </c>
      <c r="G287" s="473">
        <v>0</v>
      </c>
      <c r="H287" s="473"/>
      <c r="I287" s="473"/>
      <c r="J287" s="473"/>
      <c r="K287" s="473"/>
      <c r="L287" s="473"/>
      <c r="M287" s="473"/>
      <c r="N287" s="473"/>
      <c r="O287" s="473"/>
      <c r="P287" s="473"/>
      <c r="Q287" s="473">
        <v>0</v>
      </c>
      <c r="R287" s="472"/>
    </row>
    <row r="288" spans="1:18" ht="14.45" hidden="1" customHeight="1" x14ac:dyDescent="0.25">
      <c r="A288" s="489">
        <v>1185</v>
      </c>
      <c r="B288" s="472" t="s">
        <v>1634</v>
      </c>
      <c r="C288" s="472">
        <v>218</v>
      </c>
      <c r="D288" s="489" t="s">
        <v>1793</v>
      </c>
      <c r="E288" s="472">
        <v>218</v>
      </c>
      <c r="F288" s="472" t="s">
        <v>391</v>
      </c>
      <c r="G288" s="473">
        <v>170000</v>
      </c>
      <c r="H288" s="473"/>
      <c r="I288" s="473"/>
      <c r="J288" s="473"/>
      <c r="K288" s="473"/>
      <c r="L288" s="473"/>
      <c r="M288" s="473"/>
      <c r="N288" s="473"/>
      <c r="O288" s="473"/>
      <c r="P288" s="473"/>
      <c r="Q288" s="473">
        <v>170000</v>
      </c>
      <c r="R288" s="472" t="s">
        <v>1925</v>
      </c>
    </row>
    <row r="289" spans="1:18" ht="14.45" hidden="1" customHeight="1" x14ac:dyDescent="0.25">
      <c r="A289" s="472">
        <v>1293</v>
      </c>
      <c r="B289" s="472">
        <v>2</v>
      </c>
      <c r="C289" s="489">
        <v>218</v>
      </c>
      <c r="D289" s="489" t="s">
        <v>1820</v>
      </c>
      <c r="E289" s="489">
        <v>218</v>
      </c>
      <c r="F289" s="472" t="s">
        <v>391</v>
      </c>
      <c r="G289" s="473">
        <v>100000</v>
      </c>
      <c r="H289" s="473"/>
      <c r="I289" s="473"/>
      <c r="J289" s="473"/>
      <c r="K289" s="473"/>
      <c r="L289" s="473"/>
      <c r="M289" s="473"/>
      <c r="N289" s="473"/>
      <c r="O289" s="473"/>
      <c r="P289" s="473"/>
      <c r="Q289" s="473">
        <v>100000</v>
      </c>
      <c r="R289" s="472"/>
    </row>
    <row r="290" spans="1:18" ht="14.45" hidden="1" customHeight="1" x14ac:dyDescent="0.25">
      <c r="A290" s="472">
        <v>3</v>
      </c>
      <c r="B290" s="472" t="s">
        <v>1634</v>
      </c>
      <c r="C290" s="472">
        <v>221</v>
      </c>
      <c r="D290" s="472" t="s">
        <v>1811</v>
      </c>
      <c r="E290" s="472">
        <v>221</v>
      </c>
      <c r="F290" s="472" t="s">
        <v>393</v>
      </c>
      <c r="G290" s="473">
        <v>0</v>
      </c>
      <c r="H290" s="472"/>
      <c r="I290" s="473">
        <v>0</v>
      </c>
      <c r="J290" s="473">
        <v>0</v>
      </c>
      <c r="K290" s="473">
        <v>0</v>
      </c>
      <c r="L290" s="473">
        <v>0</v>
      </c>
      <c r="M290" s="473">
        <v>0</v>
      </c>
      <c r="N290" s="473">
        <v>0</v>
      </c>
      <c r="O290" s="473">
        <v>0</v>
      </c>
      <c r="P290" s="473">
        <v>0</v>
      </c>
      <c r="Q290" s="473">
        <v>0</v>
      </c>
      <c r="R290" s="472"/>
    </row>
    <row r="291" spans="1:18" ht="14.45" hidden="1" customHeight="1" x14ac:dyDescent="0.25">
      <c r="A291" s="472">
        <v>36</v>
      </c>
      <c r="B291" s="472" t="s">
        <v>1634</v>
      </c>
      <c r="C291" s="472">
        <v>221</v>
      </c>
      <c r="D291" s="472" t="s">
        <v>1813</v>
      </c>
      <c r="E291" s="472">
        <v>221</v>
      </c>
      <c r="F291" s="472" t="s">
        <v>393</v>
      </c>
      <c r="G291" s="473">
        <v>3000</v>
      </c>
      <c r="H291" s="472"/>
      <c r="I291" s="473">
        <v>0</v>
      </c>
      <c r="J291" s="473">
        <v>0</v>
      </c>
      <c r="K291" s="473">
        <v>0</v>
      </c>
      <c r="L291" s="473">
        <v>0</v>
      </c>
      <c r="M291" s="473">
        <v>0</v>
      </c>
      <c r="N291" s="473">
        <v>0</v>
      </c>
      <c r="O291" s="473">
        <v>0</v>
      </c>
      <c r="P291" s="473">
        <v>0</v>
      </c>
      <c r="Q291" s="473">
        <v>3000</v>
      </c>
      <c r="R291" s="472"/>
    </row>
    <row r="292" spans="1:18" ht="14.45" hidden="1" customHeight="1" x14ac:dyDescent="0.25">
      <c r="A292" s="472">
        <v>70</v>
      </c>
      <c r="B292" s="472" t="s">
        <v>1634</v>
      </c>
      <c r="C292" s="472">
        <v>221</v>
      </c>
      <c r="D292" s="472" t="s">
        <v>1814</v>
      </c>
      <c r="E292" s="472">
        <v>221</v>
      </c>
      <c r="F292" s="472" t="s">
        <v>393</v>
      </c>
      <c r="G292" s="473">
        <v>0</v>
      </c>
      <c r="H292" s="472"/>
      <c r="I292" s="473">
        <v>0</v>
      </c>
      <c r="J292" s="473">
        <v>0</v>
      </c>
      <c r="K292" s="473">
        <v>0</v>
      </c>
      <c r="L292" s="473">
        <v>0</v>
      </c>
      <c r="M292" s="473">
        <v>0</v>
      </c>
      <c r="N292" s="473">
        <v>0</v>
      </c>
      <c r="O292" s="473">
        <v>0</v>
      </c>
      <c r="P292" s="473">
        <v>0</v>
      </c>
      <c r="Q292" s="473">
        <v>0</v>
      </c>
      <c r="R292" s="472"/>
    </row>
    <row r="293" spans="1:18" ht="14.45" hidden="1" customHeight="1" x14ac:dyDescent="0.25">
      <c r="A293" s="472">
        <v>244</v>
      </c>
      <c r="B293" s="472" t="s">
        <v>1634</v>
      </c>
      <c r="C293" s="472">
        <v>221</v>
      </c>
      <c r="D293" s="472" t="s">
        <v>1819</v>
      </c>
      <c r="E293" s="472">
        <v>221</v>
      </c>
      <c r="F293" s="472" t="s">
        <v>393</v>
      </c>
      <c r="G293" s="473">
        <v>5000</v>
      </c>
      <c r="H293" s="472"/>
      <c r="I293" s="473">
        <v>0</v>
      </c>
      <c r="J293" s="473">
        <v>0</v>
      </c>
      <c r="K293" s="473">
        <v>0</v>
      </c>
      <c r="L293" s="473">
        <v>0</v>
      </c>
      <c r="M293" s="473">
        <v>0</v>
      </c>
      <c r="N293" s="473">
        <v>0</v>
      </c>
      <c r="O293" s="473">
        <v>0</v>
      </c>
      <c r="P293" s="473">
        <v>0</v>
      </c>
      <c r="Q293" s="473">
        <v>5000</v>
      </c>
      <c r="R293" s="472"/>
    </row>
    <row r="294" spans="1:18" ht="14.45" hidden="1" customHeight="1" x14ac:dyDescent="0.25">
      <c r="A294" s="472">
        <v>344</v>
      </c>
      <c r="B294" s="472" t="s">
        <v>1634</v>
      </c>
      <c r="C294" s="472">
        <v>221</v>
      </c>
      <c r="D294" s="472" t="s">
        <v>1821</v>
      </c>
      <c r="E294" s="472">
        <v>221</v>
      </c>
      <c r="F294" s="472" t="s">
        <v>393</v>
      </c>
      <c r="G294" s="473">
        <v>12000</v>
      </c>
      <c r="H294" s="473">
        <v>0</v>
      </c>
      <c r="I294" s="473">
        <v>0</v>
      </c>
      <c r="J294" s="473">
        <v>0</v>
      </c>
      <c r="K294" s="473">
        <v>0</v>
      </c>
      <c r="L294" s="473">
        <v>0</v>
      </c>
      <c r="M294" s="473">
        <v>0</v>
      </c>
      <c r="N294" s="473">
        <v>0</v>
      </c>
      <c r="O294" s="473">
        <v>0</v>
      </c>
      <c r="P294" s="473">
        <v>0</v>
      </c>
      <c r="Q294" s="473">
        <v>12000</v>
      </c>
      <c r="R294" s="472"/>
    </row>
    <row r="295" spans="1:18" ht="14.45" hidden="1" customHeight="1" x14ac:dyDescent="0.25">
      <c r="A295" s="472">
        <v>391</v>
      </c>
      <c r="B295" s="472" t="s">
        <v>1634</v>
      </c>
      <c r="C295" s="472">
        <v>221</v>
      </c>
      <c r="D295" s="472" t="s">
        <v>1822</v>
      </c>
      <c r="E295" s="472">
        <v>221</v>
      </c>
      <c r="F295" s="472" t="s">
        <v>393</v>
      </c>
      <c r="G295" s="473">
        <v>10000</v>
      </c>
      <c r="H295" s="472"/>
      <c r="I295" s="473">
        <v>0</v>
      </c>
      <c r="J295" s="473">
        <v>0</v>
      </c>
      <c r="K295" s="473">
        <v>0</v>
      </c>
      <c r="L295" s="473">
        <v>0</v>
      </c>
      <c r="M295" s="473">
        <v>0</v>
      </c>
      <c r="N295" s="473">
        <v>0</v>
      </c>
      <c r="O295" s="473">
        <v>0</v>
      </c>
      <c r="P295" s="473">
        <v>0</v>
      </c>
      <c r="Q295" s="473">
        <v>10000</v>
      </c>
      <c r="R295" s="472"/>
    </row>
    <row r="296" spans="1:18" ht="14.45" hidden="1" customHeight="1" x14ac:dyDescent="0.25">
      <c r="A296" s="472">
        <v>536</v>
      </c>
      <c r="B296" s="472" t="s">
        <v>1634</v>
      </c>
      <c r="C296" s="472">
        <v>221</v>
      </c>
      <c r="D296" s="472" t="s">
        <v>1827</v>
      </c>
      <c r="E296" s="472">
        <v>221</v>
      </c>
      <c r="F296" s="472" t="s">
        <v>393</v>
      </c>
      <c r="G296" s="473">
        <v>840000</v>
      </c>
      <c r="H296" s="472"/>
      <c r="I296" s="473">
        <v>0</v>
      </c>
      <c r="J296" s="473">
        <v>0</v>
      </c>
      <c r="K296" s="473">
        <v>0</v>
      </c>
      <c r="L296" s="473">
        <v>0</v>
      </c>
      <c r="M296" s="473">
        <v>0</v>
      </c>
      <c r="N296" s="473">
        <v>0</v>
      </c>
      <c r="O296" s="473">
        <v>0</v>
      </c>
      <c r="P296" s="473">
        <v>0</v>
      </c>
      <c r="Q296" s="473">
        <v>840000</v>
      </c>
      <c r="R296" s="472"/>
    </row>
    <row r="297" spans="1:18" ht="14.45" customHeight="1" x14ac:dyDescent="0.25">
      <c r="A297" s="472">
        <v>570</v>
      </c>
      <c r="B297" s="472" t="s">
        <v>1634</v>
      </c>
      <c r="C297" s="472">
        <v>221</v>
      </c>
      <c r="D297" s="472" t="s">
        <v>1828</v>
      </c>
      <c r="E297" s="472">
        <v>221</v>
      </c>
      <c r="F297" s="472" t="s">
        <v>393</v>
      </c>
      <c r="G297" s="473">
        <v>30000</v>
      </c>
      <c r="H297" s="472"/>
      <c r="I297" s="473">
        <v>0</v>
      </c>
      <c r="J297" s="473">
        <v>0</v>
      </c>
      <c r="K297" s="473">
        <v>0</v>
      </c>
      <c r="L297" s="473">
        <v>0</v>
      </c>
      <c r="M297" s="473">
        <v>0</v>
      </c>
      <c r="N297" s="473">
        <v>0</v>
      </c>
      <c r="O297" s="473">
        <v>0</v>
      </c>
      <c r="P297" s="473">
        <v>0</v>
      </c>
      <c r="Q297" s="473">
        <v>30000</v>
      </c>
      <c r="R297" s="472"/>
    </row>
    <row r="298" spans="1:18" ht="14.45" hidden="1" customHeight="1" x14ac:dyDescent="0.25">
      <c r="A298" s="472">
        <v>649</v>
      </c>
      <c r="B298" s="472" t="s">
        <v>1634</v>
      </c>
      <c r="C298" s="472">
        <v>221</v>
      </c>
      <c r="D298" s="472" t="s">
        <v>1252</v>
      </c>
      <c r="E298" s="472">
        <v>221</v>
      </c>
      <c r="F298" s="472" t="s">
        <v>393</v>
      </c>
      <c r="G298" s="473">
        <v>35000</v>
      </c>
      <c r="H298" s="473">
        <v>0</v>
      </c>
      <c r="I298" s="473">
        <v>0</v>
      </c>
      <c r="J298" s="473">
        <v>0</v>
      </c>
      <c r="K298" s="473">
        <v>0</v>
      </c>
      <c r="L298" s="473">
        <v>0</v>
      </c>
      <c r="M298" s="473">
        <v>0</v>
      </c>
      <c r="N298" s="473">
        <v>0</v>
      </c>
      <c r="O298" s="473">
        <v>0</v>
      </c>
      <c r="P298" s="473">
        <v>0</v>
      </c>
      <c r="Q298" s="473">
        <v>35000</v>
      </c>
      <c r="R298" s="472"/>
    </row>
    <row r="299" spans="1:18" ht="14.45" hidden="1" customHeight="1" x14ac:dyDescent="0.25">
      <c r="A299" s="472">
        <v>686</v>
      </c>
      <c r="B299" s="472" t="s">
        <v>1634</v>
      </c>
      <c r="C299" s="472">
        <v>221</v>
      </c>
      <c r="D299" s="472" t="s">
        <v>1830</v>
      </c>
      <c r="E299" s="472">
        <v>221</v>
      </c>
      <c r="F299" s="472" t="s">
        <v>393</v>
      </c>
      <c r="G299" s="473">
        <v>1000</v>
      </c>
      <c r="H299" s="473"/>
      <c r="I299" s="473">
        <v>0</v>
      </c>
      <c r="J299" s="473">
        <v>0</v>
      </c>
      <c r="K299" s="473">
        <v>0</v>
      </c>
      <c r="L299" s="473">
        <v>0</v>
      </c>
      <c r="M299" s="473">
        <v>0</v>
      </c>
      <c r="N299" s="473">
        <v>0</v>
      </c>
      <c r="O299" s="473">
        <v>0</v>
      </c>
      <c r="P299" s="473">
        <v>0</v>
      </c>
      <c r="Q299" s="473">
        <v>1000</v>
      </c>
      <c r="R299" s="472"/>
    </row>
    <row r="300" spans="1:18" ht="14.45" hidden="1" customHeight="1" x14ac:dyDescent="0.25">
      <c r="A300" s="472">
        <v>717</v>
      </c>
      <c r="B300" s="472" t="s">
        <v>1634</v>
      </c>
      <c r="C300" s="472">
        <v>221</v>
      </c>
      <c r="D300" s="472" t="s">
        <v>1831</v>
      </c>
      <c r="E300" s="472">
        <v>221</v>
      </c>
      <c r="F300" s="472" t="s">
        <v>393</v>
      </c>
      <c r="G300" s="473">
        <v>1000</v>
      </c>
      <c r="H300" s="473"/>
      <c r="I300" s="473">
        <v>0</v>
      </c>
      <c r="J300" s="473">
        <v>0</v>
      </c>
      <c r="K300" s="473">
        <v>0</v>
      </c>
      <c r="L300" s="473">
        <v>0</v>
      </c>
      <c r="M300" s="473">
        <v>0</v>
      </c>
      <c r="N300" s="473">
        <v>0</v>
      </c>
      <c r="O300" s="473">
        <v>0</v>
      </c>
      <c r="P300" s="473">
        <v>0</v>
      </c>
      <c r="Q300" s="473">
        <v>1000</v>
      </c>
      <c r="R300" s="472"/>
    </row>
    <row r="301" spans="1:18" ht="14.45" hidden="1" customHeight="1" x14ac:dyDescent="0.25">
      <c r="A301" s="472">
        <v>801</v>
      </c>
      <c r="B301" s="472" t="s">
        <v>1634</v>
      </c>
      <c r="C301" s="472">
        <v>221</v>
      </c>
      <c r="D301" s="472" t="s">
        <v>1834</v>
      </c>
      <c r="E301" s="472">
        <v>221</v>
      </c>
      <c r="F301" s="472" t="s">
        <v>393</v>
      </c>
      <c r="G301" s="473">
        <v>100000</v>
      </c>
      <c r="H301" s="473"/>
      <c r="I301" s="473"/>
      <c r="J301" s="473"/>
      <c r="K301" s="473"/>
      <c r="L301" s="473"/>
      <c r="M301" s="473"/>
      <c r="N301" s="473"/>
      <c r="O301" s="473"/>
      <c r="P301" s="473"/>
      <c r="Q301" s="473">
        <v>100000</v>
      </c>
      <c r="R301" s="472"/>
    </row>
    <row r="302" spans="1:18" ht="14.45" hidden="1" customHeight="1" x14ac:dyDescent="0.25">
      <c r="A302" s="472">
        <v>1068</v>
      </c>
      <c r="B302" s="472" t="s">
        <v>1634</v>
      </c>
      <c r="C302" s="472">
        <v>221</v>
      </c>
      <c r="D302" s="472" t="s">
        <v>1833</v>
      </c>
      <c r="E302" s="472">
        <v>221</v>
      </c>
      <c r="F302" s="472" t="s">
        <v>393</v>
      </c>
      <c r="G302" s="473">
        <v>15000</v>
      </c>
      <c r="H302" s="473"/>
      <c r="I302" s="473"/>
      <c r="J302" s="473"/>
      <c r="K302" s="473"/>
      <c r="L302" s="473"/>
      <c r="M302" s="473"/>
      <c r="N302" s="473"/>
      <c r="O302" s="473"/>
      <c r="P302" s="473"/>
      <c r="Q302" s="473">
        <v>15000</v>
      </c>
      <c r="R302" s="472"/>
    </row>
    <row r="303" spans="1:18" ht="14.45" hidden="1" customHeight="1" x14ac:dyDescent="0.25">
      <c r="A303" s="489">
        <v>1175</v>
      </c>
      <c r="B303" s="472" t="s">
        <v>1634</v>
      </c>
      <c r="C303" s="472">
        <v>222</v>
      </c>
      <c r="D303" s="489" t="s">
        <v>1819</v>
      </c>
      <c r="E303" s="472">
        <v>222</v>
      </c>
      <c r="F303" s="472" t="s">
        <v>394</v>
      </c>
      <c r="G303" s="473">
        <v>900</v>
      </c>
      <c r="H303" s="473"/>
      <c r="I303" s="473"/>
      <c r="J303" s="473"/>
      <c r="K303" s="473"/>
      <c r="L303" s="473"/>
      <c r="M303" s="473"/>
      <c r="N303" s="473"/>
      <c r="O303" s="473"/>
      <c r="P303" s="473"/>
      <c r="Q303" s="473">
        <v>900</v>
      </c>
      <c r="R303" s="472" t="s">
        <v>1921</v>
      </c>
    </row>
    <row r="304" spans="1:18" ht="14.45" hidden="1" customHeight="1" x14ac:dyDescent="0.25">
      <c r="A304" s="472">
        <v>345</v>
      </c>
      <c r="B304" s="472" t="s">
        <v>1634</v>
      </c>
      <c r="C304" s="472">
        <v>223</v>
      </c>
      <c r="D304" s="472" t="s">
        <v>1979</v>
      </c>
      <c r="E304" s="472">
        <v>223</v>
      </c>
      <c r="F304" s="472" t="s">
        <v>395</v>
      </c>
      <c r="G304" s="473">
        <v>5000</v>
      </c>
      <c r="H304" s="473">
        <v>0</v>
      </c>
      <c r="I304" s="473">
        <v>0</v>
      </c>
      <c r="J304" s="473">
        <v>0</v>
      </c>
      <c r="K304" s="473">
        <v>0</v>
      </c>
      <c r="L304" s="473">
        <v>0</v>
      </c>
      <c r="M304" s="473">
        <v>0</v>
      </c>
      <c r="N304" s="473">
        <v>0</v>
      </c>
      <c r="O304" s="473">
        <v>0</v>
      </c>
      <c r="P304" s="473">
        <v>0</v>
      </c>
      <c r="Q304" s="473">
        <v>5000</v>
      </c>
      <c r="R304" s="472"/>
    </row>
    <row r="305" spans="1:18" ht="14.45" hidden="1" customHeight="1" x14ac:dyDescent="0.25">
      <c r="A305" s="472">
        <v>392</v>
      </c>
      <c r="B305" s="472" t="s">
        <v>1634</v>
      </c>
      <c r="C305" s="472">
        <v>223</v>
      </c>
      <c r="D305" s="472" t="s">
        <v>1822</v>
      </c>
      <c r="E305" s="472">
        <v>223</v>
      </c>
      <c r="F305" s="472" t="s">
        <v>395</v>
      </c>
      <c r="G305" s="473">
        <v>1500</v>
      </c>
      <c r="H305" s="472"/>
      <c r="I305" s="473">
        <v>0</v>
      </c>
      <c r="J305" s="473">
        <v>0</v>
      </c>
      <c r="K305" s="473">
        <v>0</v>
      </c>
      <c r="L305" s="473">
        <v>0</v>
      </c>
      <c r="M305" s="473">
        <v>0</v>
      </c>
      <c r="N305" s="473">
        <v>0</v>
      </c>
      <c r="O305" s="473">
        <v>0</v>
      </c>
      <c r="P305" s="473">
        <v>0</v>
      </c>
      <c r="Q305" s="473">
        <v>1500</v>
      </c>
      <c r="R305" s="472"/>
    </row>
    <row r="306" spans="1:18" ht="14.45" hidden="1" customHeight="1" x14ac:dyDescent="0.25">
      <c r="A306" s="472">
        <v>718</v>
      </c>
      <c r="B306" s="472" t="s">
        <v>1634</v>
      </c>
      <c r="C306" s="472">
        <v>223</v>
      </c>
      <c r="D306" s="472" t="s">
        <v>1831</v>
      </c>
      <c r="E306" s="472">
        <v>223</v>
      </c>
      <c r="F306" s="472" t="s">
        <v>395</v>
      </c>
      <c r="G306" s="473">
        <v>1000</v>
      </c>
      <c r="H306" s="473"/>
      <c r="I306" s="473">
        <v>0</v>
      </c>
      <c r="J306" s="473">
        <v>0</v>
      </c>
      <c r="K306" s="473">
        <v>0</v>
      </c>
      <c r="L306" s="473">
        <v>0</v>
      </c>
      <c r="M306" s="473">
        <v>0</v>
      </c>
      <c r="N306" s="473">
        <v>0</v>
      </c>
      <c r="O306" s="473">
        <v>0</v>
      </c>
      <c r="P306" s="473">
        <v>0</v>
      </c>
      <c r="Q306" s="473">
        <v>1000</v>
      </c>
      <c r="R306" s="472"/>
    </row>
    <row r="307" spans="1:18" ht="14.45" hidden="1" customHeight="1" x14ac:dyDescent="0.25">
      <c r="A307" s="489">
        <v>1176</v>
      </c>
      <c r="B307" s="472" t="s">
        <v>1634</v>
      </c>
      <c r="C307" s="472">
        <v>223</v>
      </c>
      <c r="D307" s="489" t="s">
        <v>1819</v>
      </c>
      <c r="E307" s="472">
        <v>223</v>
      </c>
      <c r="F307" s="472" t="s">
        <v>395</v>
      </c>
      <c r="G307" s="473">
        <v>600</v>
      </c>
      <c r="H307" s="473"/>
      <c r="I307" s="473"/>
      <c r="J307" s="473"/>
      <c r="K307" s="473"/>
      <c r="L307" s="473"/>
      <c r="M307" s="473"/>
      <c r="N307" s="473"/>
      <c r="O307" s="473"/>
      <c r="P307" s="473"/>
      <c r="Q307" s="473">
        <v>600</v>
      </c>
      <c r="R307" s="472" t="s">
        <v>1921</v>
      </c>
    </row>
    <row r="308" spans="1:18" ht="14.45" hidden="1" customHeight="1" x14ac:dyDescent="0.25">
      <c r="A308" s="472">
        <v>38</v>
      </c>
      <c r="B308" s="472" t="s">
        <v>1634</v>
      </c>
      <c r="C308" s="472">
        <v>234</v>
      </c>
      <c r="D308" s="472" t="s">
        <v>1813</v>
      </c>
      <c r="E308" s="472">
        <v>234</v>
      </c>
      <c r="F308" s="472" t="s">
        <v>400</v>
      </c>
      <c r="G308" s="473">
        <v>0</v>
      </c>
      <c r="H308" s="472"/>
      <c r="I308" s="473">
        <v>0</v>
      </c>
      <c r="J308" s="473">
        <v>0</v>
      </c>
      <c r="K308" s="473">
        <v>0</v>
      </c>
      <c r="L308" s="473">
        <v>0</v>
      </c>
      <c r="M308" s="473">
        <v>0</v>
      </c>
      <c r="N308" s="473">
        <v>0</v>
      </c>
      <c r="O308" s="473">
        <v>0</v>
      </c>
      <c r="P308" s="473">
        <v>0</v>
      </c>
      <c r="Q308" s="473">
        <v>0</v>
      </c>
      <c r="R308" s="472"/>
    </row>
    <row r="309" spans="1:18" ht="14.45" hidden="1" customHeight="1" x14ac:dyDescent="0.25">
      <c r="A309" s="472">
        <v>72</v>
      </c>
      <c r="B309" s="472" t="s">
        <v>1634</v>
      </c>
      <c r="C309" s="472">
        <v>234</v>
      </c>
      <c r="D309" s="472" t="s">
        <v>1814</v>
      </c>
      <c r="E309" s="472">
        <v>234</v>
      </c>
      <c r="F309" s="472" t="s">
        <v>400</v>
      </c>
      <c r="G309" s="473">
        <v>0</v>
      </c>
      <c r="H309" s="472"/>
      <c r="I309" s="473">
        <v>0</v>
      </c>
      <c r="J309" s="473">
        <v>0</v>
      </c>
      <c r="K309" s="473">
        <v>0</v>
      </c>
      <c r="L309" s="473">
        <v>0</v>
      </c>
      <c r="M309" s="473">
        <v>0</v>
      </c>
      <c r="N309" s="473">
        <v>0</v>
      </c>
      <c r="O309" s="473">
        <v>0</v>
      </c>
      <c r="P309" s="473">
        <v>0</v>
      </c>
      <c r="Q309" s="473">
        <v>0</v>
      </c>
      <c r="R309" s="472"/>
    </row>
    <row r="310" spans="1:18" ht="14.45" hidden="1" customHeight="1" x14ac:dyDescent="0.25">
      <c r="A310" s="472">
        <v>1265</v>
      </c>
      <c r="B310" s="472" t="s">
        <v>1634</v>
      </c>
      <c r="C310" s="472">
        <v>241</v>
      </c>
      <c r="D310" s="472" t="s">
        <v>1929</v>
      </c>
      <c r="E310" s="472">
        <v>241</v>
      </c>
      <c r="F310" s="472" t="s">
        <v>407</v>
      </c>
      <c r="G310" s="473">
        <v>133000</v>
      </c>
      <c r="H310" s="473"/>
      <c r="I310" s="473"/>
      <c r="J310" s="473"/>
      <c r="K310" s="473"/>
      <c r="L310" s="473"/>
      <c r="M310" s="473"/>
      <c r="N310" s="473"/>
      <c r="O310" s="473"/>
      <c r="P310" s="473"/>
      <c r="Q310" s="473">
        <v>133000</v>
      </c>
      <c r="R310" s="472"/>
    </row>
    <row r="311" spans="1:18" ht="14.45" hidden="1" customHeight="1" x14ac:dyDescent="0.25">
      <c r="A311" s="472">
        <v>74</v>
      </c>
      <c r="B311" s="472" t="s">
        <v>1634</v>
      </c>
      <c r="C311" s="472">
        <v>242</v>
      </c>
      <c r="D311" s="472" t="s">
        <v>1814</v>
      </c>
      <c r="E311" s="472">
        <v>242</v>
      </c>
      <c r="F311" s="472" t="s">
        <v>408</v>
      </c>
      <c r="G311" s="473">
        <v>400000</v>
      </c>
      <c r="H311" s="472"/>
      <c r="I311" s="473">
        <v>0</v>
      </c>
      <c r="J311" s="473">
        <v>0</v>
      </c>
      <c r="K311" s="473">
        <v>0</v>
      </c>
      <c r="L311" s="473">
        <v>0</v>
      </c>
      <c r="M311" s="473">
        <v>0</v>
      </c>
      <c r="N311" s="473">
        <v>0</v>
      </c>
      <c r="O311" s="473">
        <v>0</v>
      </c>
      <c r="P311" s="473">
        <v>0</v>
      </c>
      <c r="Q311" s="473">
        <v>400000</v>
      </c>
      <c r="R311" s="472"/>
    </row>
    <row r="312" spans="1:18" ht="14.45" hidden="1" customHeight="1" x14ac:dyDescent="0.25">
      <c r="A312" s="472">
        <v>246</v>
      </c>
      <c r="B312" s="472" t="s">
        <v>1634</v>
      </c>
      <c r="C312" s="472">
        <v>242</v>
      </c>
      <c r="D312" s="472" t="s">
        <v>1819</v>
      </c>
      <c r="E312" s="472">
        <v>242</v>
      </c>
      <c r="F312" s="472" t="s">
        <v>408</v>
      </c>
      <c r="G312" s="473">
        <v>20000</v>
      </c>
      <c r="H312" s="472"/>
      <c r="I312" s="473">
        <v>0</v>
      </c>
      <c r="J312" s="473">
        <v>0</v>
      </c>
      <c r="K312" s="473">
        <v>0</v>
      </c>
      <c r="L312" s="473">
        <v>0</v>
      </c>
      <c r="M312" s="473">
        <v>0</v>
      </c>
      <c r="N312" s="473">
        <v>0</v>
      </c>
      <c r="O312" s="473">
        <v>0</v>
      </c>
      <c r="P312" s="473">
        <v>0</v>
      </c>
      <c r="Q312" s="473">
        <v>20000</v>
      </c>
      <c r="R312" s="472"/>
    </row>
    <row r="313" spans="1:18" ht="14.45" hidden="1" customHeight="1" x14ac:dyDescent="0.25">
      <c r="A313" s="472">
        <v>416</v>
      </c>
      <c r="B313" s="472" t="s">
        <v>1634</v>
      </c>
      <c r="C313" s="472">
        <v>242</v>
      </c>
      <c r="D313" s="472" t="s">
        <v>1823</v>
      </c>
      <c r="E313" s="472">
        <v>242</v>
      </c>
      <c r="F313" s="472" t="s">
        <v>408</v>
      </c>
      <c r="G313" s="473">
        <v>23000</v>
      </c>
      <c r="H313" s="472"/>
      <c r="I313" s="473">
        <v>0</v>
      </c>
      <c r="J313" s="473">
        <v>0</v>
      </c>
      <c r="K313" s="473">
        <v>0</v>
      </c>
      <c r="L313" s="473">
        <v>0</v>
      </c>
      <c r="M313" s="473">
        <v>0</v>
      </c>
      <c r="N313" s="473">
        <v>0</v>
      </c>
      <c r="O313" s="473">
        <v>0</v>
      </c>
      <c r="P313" s="473">
        <v>0</v>
      </c>
      <c r="Q313" s="473">
        <v>23000</v>
      </c>
      <c r="R313" s="472"/>
    </row>
    <row r="314" spans="1:18" ht="14.45" hidden="1" customHeight="1" x14ac:dyDescent="0.25">
      <c r="A314" s="472">
        <v>1266</v>
      </c>
      <c r="B314" s="472" t="s">
        <v>1634</v>
      </c>
      <c r="C314" s="472">
        <v>242</v>
      </c>
      <c r="D314" s="472" t="s">
        <v>1929</v>
      </c>
      <c r="E314" s="472">
        <v>242</v>
      </c>
      <c r="F314" s="472" t="s">
        <v>408</v>
      </c>
      <c r="G314" s="473">
        <v>30000</v>
      </c>
      <c r="H314" s="473"/>
      <c r="I314" s="473"/>
      <c r="J314" s="473"/>
      <c r="K314" s="473"/>
      <c r="L314" s="473"/>
      <c r="M314" s="473"/>
      <c r="N314" s="473"/>
      <c r="O314" s="473"/>
      <c r="P314" s="473"/>
      <c r="Q314" s="473">
        <v>30000</v>
      </c>
      <c r="R314" s="472"/>
    </row>
    <row r="315" spans="1:18" ht="14.45" hidden="1" customHeight="1" x14ac:dyDescent="0.25">
      <c r="A315" s="472">
        <v>75</v>
      </c>
      <c r="B315" s="472" t="s">
        <v>1634</v>
      </c>
      <c r="C315" s="472">
        <v>243</v>
      </c>
      <c r="D315" s="472" t="s">
        <v>1814</v>
      </c>
      <c r="E315" s="472">
        <v>243</v>
      </c>
      <c r="F315" s="472" t="s">
        <v>409</v>
      </c>
      <c r="G315" s="473">
        <v>10000</v>
      </c>
      <c r="H315" s="472"/>
      <c r="I315" s="473">
        <v>0</v>
      </c>
      <c r="J315" s="473">
        <v>0</v>
      </c>
      <c r="K315" s="473">
        <v>0</v>
      </c>
      <c r="L315" s="473">
        <v>0</v>
      </c>
      <c r="M315" s="473">
        <v>0</v>
      </c>
      <c r="N315" s="473">
        <v>0</v>
      </c>
      <c r="O315" s="473">
        <v>0</v>
      </c>
      <c r="P315" s="473">
        <v>0</v>
      </c>
      <c r="Q315" s="473">
        <v>10000</v>
      </c>
      <c r="R315" s="472"/>
    </row>
    <row r="316" spans="1:18" ht="14.45" hidden="1" customHeight="1" x14ac:dyDescent="0.25">
      <c r="A316" s="472">
        <v>247</v>
      </c>
      <c r="B316" s="472" t="s">
        <v>1634</v>
      </c>
      <c r="C316" s="472">
        <v>243</v>
      </c>
      <c r="D316" s="472" t="s">
        <v>1819</v>
      </c>
      <c r="E316" s="472">
        <v>243</v>
      </c>
      <c r="F316" s="472" t="s">
        <v>409</v>
      </c>
      <c r="G316" s="473">
        <v>1500</v>
      </c>
      <c r="H316" s="472"/>
      <c r="I316" s="473">
        <v>0</v>
      </c>
      <c r="J316" s="473">
        <v>0</v>
      </c>
      <c r="K316" s="473">
        <v>0</v>
      </c>
      <c r="L316" s="473">
        <v>0</v>
      </c>
      <c r="M316" s="473">
        <v>0</v>
      </c>
      <c r="N316" s="473">
        <v>0</v>
      </c>
      <c r="O316" s="473">
        <v>0</v>
      </c>
      <c r="P316" s="473">
        <v>0</v>
      </c>
      <c r="Q316" s="473">
        <v>1500</v>
      </c>
      <c r="R316" s="472"/>
    </row>
    <row r="317" spans="1:18" ht="14.45" hidden="1" customHeight="1" x14ac:dyDescent="0.25">
      <c r="A317" s="472">
        <v>347</v>
      </c>
      <c r="B317" s="472" t="s">
        <v>1634</v>
      </c>
      <c r="C317" s="472">
        <v>243</v>
      </c>
      <c r="D317" s="472" t="s">
        <v>1821</v>
      </c>
      <c r="E317" s="472">
        <v>243</v>
      </c>
      <c r="F317" s="472" t="s">
        <v>409</v>
      </c>
      <c r="G317" s="473">
        <v>6000</v>
      </c>
      <c r="H317" s="473">
        <v>0</v>
      </c>
      <c r="I317" s="473">
        <v>0</v>
      </c>
      <c r="J317" s="473">
        <v>0</v>
      </c>
      <c r="K317" s="473">
        <v>0</v>
      </c>
      <c r="L317" s="473">
        <v>0</v>
      </c>
      <c r="M317" s="473">
        <v>0</v>
      </c>
      <c r="N317" s="473">
        <v>0</v>
      </c>
      <c r="O317" s="473">
        <v>0</v>
      </c>
      <c r="P317" s="473">
        <v>0</v>
      </c>
      <c r="Q317" s="473">
        <v>6000</v>
      </c>
      <c r="R317" s="472"/>
    </row>
    <row r="318" spans="1:18" ht="14.45" hidden="1" customHeight="1" x14ac:dyDescent="0.25">
      <c r="A318" s="472">
        <v>417</v>
      </c>
      <c r="B318" s="472" t="s">
        <v>1634</v>
      </c>
      <c r="C318" s="472">
        <v>243</v>
      </c>
      <c r="D318" s="472" t="s">
        <v>1823</v>
      </c>
      <c r="E318" s="472">
        <v>243</v>
      </c>
      <c r="F318" s="472" t="s">
        <v>409</v>
      </c>
      <c r="G318" s="473">
        <v>4500</v>
      </c>
      <c r="H318" s="472"/>
      <c r="I318" s="473">
        <v>0</v>
      </c>
      <c r="J318" s="473">
        <v>0</v>
      </c>
      <c r="K318" s="473">
        <v>0</v>
      </c>
      <c r="L318" s="473">
        <v>0</v>
      </c>
      <c r="M318" s="473">
        <v>0</v>
      </c>
      <c r="N318" s="473">
        <v>0</v>
      </c>
      <c r="O318" s="473">
        <v>0</v>
      </c>
      <c r="P318" s="473">
        <v>0</v>
      </c>
      <c r="Q318" s="473">
        <v>4500</v>
      </c>
      <c r="R318" s="472"/>
    </row>
    <row r="319" spans="1:18" ht="14.45" hidden="1" customHeight="1" x14ac:dyDescent="0.25">
      <c r="A319" s="472">
        <v>1267</v>
      </c>
      <c r="B319" s="472" t="s">
        <v>1634</v>
      </c>
      <c r="C319" s="472">
        <v>243</v>
      </c>
      <c r="D319" s="472" t="s">
        <v>1929</v>
      </c>
      <c r="E319" s="472">
        <v>243</v>
      </c>
      <c r="F319" s="472" t="s">
        <v>409</v>
      </c>
      <c r="G319" s="473">
        <v>8500</v>
      </c>
      <c r="H319" s="473"/>
      <c r="I319" s="473"/>
      <c r="J319" s="473"/>
      <c r="K319" s="473"/>
      <c r="L319" s="473"/>
      <c r="M319" s="473"/>
      <c r="N319" s="473"/>
      <c r="O319" s="473"/>
      <c r="P319" s="473"/>
      <c r="Q319" s="473">
        <v>8500</v>
      </c>
      <c r="R319" s="472"/>
    </row>
    <row r="320" spans="1:18" ht="14.45" hidden="1" customHeight="1" x14ac:dyDescent="0.25">
      <c r="A320" s="472">
        <v>76</v>
      </c>
      <c r="B320" s="472" t="s">
        <v>1634</v>
      </c>
      <c r="C320" s="472">
        <v>244</v>
      </c>
      <c r="D320" s="472" t="s">
        <v>1814</v>
      </c>
      <c r="E320" s="472">
        <v>244</v>
      </c>
      <c r="F320" s="472" t="s">
        <v>410</v>
      </c>
      <c r="G320" s="473">
        <v>50000</v>
      </c>
      <c r="H320" s="472"/>
      <c r="I320" s="473">
        <v>0</v>
      </c>
      <c r="J320" s="473">
        <v>0</v>
      </c>
      <c r="K320" s="473">
        <v>0</v>
      </c>
      <c r="L320" s="473">
        <v>0</v>
      </c>
      <c r="M320" s="473">
        <v>0</v>
      </c>
      <c r="N320" s="473">
        <v>0</v>
      </c>
      <c r="O320" s="473">
        <v>0</v>
      </c>
      <c r="P320" s="473">
        <v>0</v>
      </c>
      <c r="Q320" s="473">
        <v>50000</v>
      </c>
      <c r="R320" s="472"/>
    </row>
    <row r="321" spans="1:18" ht="14.45" hidden="1" customHeight="1" x14ac:dyDescent="0.25">
      <c r="A321" s="472">
        <v>194</v>
      </c>
      <c r="B321" s="472" t="s">
        <v>1634</v>
      </c>
      <c r="C321" s="472">
        <v>244</v>
      </c>
      <c r="D321" s="472" t="s">
        <v>1817</v>
      </c>
      <c r="E321" s="472">
        <v>244</v>
      </c>
      <c r="F321" s="472" t="s">
        <v>410</v>
      </c>
      <c r="G321" s="473">
        <v>5000</v>
      </c>
      <c r="H321" s="472"/>
      <c r="I321" s="473">
        <v>0</v>
      </c>
      <c r="J321" s="473">
        <v>0</v>
      </c>
      <c r="K321" s="473">
        <v>0</v>
      </c>
      <c r="L321" s="473">
        <v>0</v>
      </c>
      <c r="M321" s="473">
        <v>0</v>
      </c>
      <c r="N321" s="473">
        <v>0</v>
      </c>
      <c r="O321" s="473">
        <v>0</v>
      </c>
      <c r="P321" s="473">
        <v>0</v>
      </c>
      <c r="Q321" s="473">
        <v>5000</v>
      </c>
      <c r="R321" s="472"/>
    </row>
    <row r="322" spans="1:18" ht="14.45" hidden="1" customHeight="1" x14ac:dyDescent="0.25">
      <c r="A322" s="472">
        <v>348</v>
      </c>
      <c r="B322" s="472" t="s">
        <v>1634</v>
      </c>
      <c r="C322" s="472">
        <v>244</v>
      </c>
      <c r="D322" s="472" t="s">
        <v>1821</v>
      </c>
      <c r="E322" s="472">
        <v>244</v>
      </c>
      <c r="F322" s="472" t="s">
        <v>410</v>
      </c>
      <c r="G322" s="473">
        <v>3000</v>
      </c>
      <c r="H322" s="473">
        <v>0</v>
      </c>
      <c r="I322" s="473">
        <v>0</v>
      </c>
      <c r="J322" s="473">
        <v>0</v>
      </c>
      <c r="K322" s="473">
        <v>0</v>
      </c>
      <c r="L322" s="473">
        <v>0</v>
      </c>
      <c r="M322" s="473">
        <v>0</v>
      </c>
      <c r="N322" s="473">
        <v>0</v>
      </c>
      <c r="O322" s="473">
        <v>0</v>
      </c>
      <c r="P322" s="473">
        <v>0</v>
      </c>
      <c r="Q322" s="473">
        <v>3000</v>
      </c>
      <c r="R322" s="472"/>
    </row>
    <row r="323" spans="1:18" ht="14.45" hidden="1" customHeight="1" x14ac:dyDescent="0.25">
      <c r="A323" s="472">
        <v>720</v>
      </c>
      <c r="B323" s="472" t="s">
        <v>1634</v>
      </c>
      <c r="C323" s="472">
        <v>244</v>
      </c>
      <c r="D323" s="472" t="s">
        <v>1831</v>
      </c>
      <c r="E323" s="472">
        <v>244</v>
      </c>
      <c r="F323" s="472" t="s">
        <v>410</v>
      </c>
      <c r="G323" s="473">
        <v>1000</v>
      </c>
      <c r="H323" s="473"/>
      <c r="I323" s="473">
        <v>0</v>
      </c>
      <c r="J323" s="473">
        <v>0</v>
      </c>
      <c r="K323" s="473">
        <v>0</v>
      </c>
      <c r="L323" s="473">
        <v>0</v>
      </c>
      <c r="M323" s="473">
        <v>0</v>
      </c>
      <c r="N323" s="473">
        <v>0</v>
      </c>
      <c r="O323" s="473">
        <v>0</v>
      </c>
      <c r="P323" s="473">
        <v>0</v>
      </c>
      <c r="Q323" s="473">
        <v>1000</v>
      </c>
      <c r="R323" s="472"/>
    </row>
    <row r="324" spans="1:18" ht="14.45" hidden="1" customHeight="1" x14ac:dyDescent="0.25">
      <c r="A324" s="472">
        <v>77</v>
      </c>
      <c r="B324" s="472" t="s">
        <v>1634</v>
      </c>
      <c r="C324" s="472">
        <v>245</v>
      </c>
      <c r="D324" s="472" t="s">
        <v>1814</v>
      </c>
      <c r="E324" s="472">
        <v>245</v>
      </c>
      <c r="F324" s="472" t="s">
        <v>411</v>
      </c>
      <c r="G324" s="473">
        <v>10000</v>
      </c>
      <c r="H324" s="472"/>
      <c r="I324" s="473">
        <v>0</v>
      </c>
      <c r="J324" s="473">
        <v>0</v>
      </c>
      <c r="K324" s="473">
        <v>0</v>
      </c>
      <c r="L324" s="473">
        <v>0</v>
      </c>
      <c r="M324" s="473">
        <v>0</v>
      </c>
      <c r="N324" s="473">
        <v>0</v>
      </c>
      <c r="O324" s="473">
        <v>0</v>
      </c>
      <c r="P324" s="473">
        <v>0</v>
      </c>
      <c r="Q324" s="473">
        <v>10000</v>
      </c>
      <c r="R324" s="472"/>
    </row>
    <row r="325" spans="1:18" ht="14.45" hidden="1" customHeight="1" x14ac:dyDescent="0.25">
      <c r="A325" s="472">
        <v>248</v>
      </c>
      <c r="B325" s="472" t="s">
        <v>1634</v>
      </c>
      <c r="C325" s="472">
        <v>245</v>
      </c>
      <c r="D325" s="472" t="s">
        <v>1819</v>
      </c>
      <c r="E325" s="472">
        <v>245</v>
      </c>
      <c r="F325" s="472" t="s">
        <v>411</v>
      </c>
      <c r="G325" s="473">
        <v>1000</v>
      </c>
      <c r="H325" s="472"/>
      <c r="I325" s="473">
        <v>0</v>
      </c>
      <c r="J325" s="473">
        <v>0</v>
      </c>
      <c r="K325" s="473">
        <v>0</v>
      </c>
      <c r="L325" s="473">
        <v>0</v>
      </c>
      <c r="M325" s="473">
        <v>0</v>
      </c>
      <c r="N325" s="473">
        <v>0</v>
      </c>
      <c r="O325" s="473">
        <v>0</v>
      </c>
      <c r="P325" s="473">
        <v>0</v>
      </c>
      <c r="Q325" s="473">
        <v>1000</v>
      </c>
      <c r="R325" s="472"/>
    </row>
    <row r="326" spans="1:18" ht="14.45" hidden="1" customHeight="1" x14ac:dyDescent="0.25">
      <c r="A326" s="472">
        <v>5</v>
      </c>
      <c r="B326" s="472" t="s">
        <v>1634</v>
      </c>
      <c r="C326" s="472">
        <v>246</v>
      </c>
      <c r="D326" s="472" t="s">
        <v>1811</v>
      </c>
      <c r="E326" s="472">
        <v>246</v>
      </c>
      <c r="F326" s="472" t="s">
        <v>412</v>
      </c>
      <c r="G326" s="473">
        <v>360000</v>
      </c>
      <c r="H326" s="472"/>
      <c r="I326" s="473">
        <v>0</v>
      </c>
      <c r="J326" s="473">
        <v>0</v>
      </c>
      <c r="K326" s="473">
        <v>0</v>
      </c>
      <c r="L326" s="473">
        <v>0</v>
      </c>
      <c r="M326" s="473">
        <v>0</v>
      </c>
      <c r="N326" s="473">
        <v>0</v>
      </c>
      <c r="O326" s="473">
        <v>0</v>
      </c>
      <c r="P326" s="473">
        <v>0</v>
      </c>
      <c r="Q326" s="473">
        <v>360000</v>
      </c>
      <c r="R326" s="472"/>
    </row>
    <row r="327" spans="1:18" ht="14.45" hidden="1" customHeight="1" x14ac:dyDescent="0.25">
      <c r="A327" s="472">
        <v>78</v>
      </c>
      <c r="B327" s="472" t="s">
        <v>1634</v>
      </c>
      <c r="C327" s="472">
        <v>246</v>
      </c>
      <c r="D327" s="472" t="s">
        <v>1814</v>
      </c>
      <c r="E327" s="472">
        <v>246</v>
      </c>
      <c r="F327" s="472" t="s">
        <v>412</v>
      </c>
      <c r="G327" s="473">
        <v>0</v>
      </c>
      <c r="H327" s="472"/>
      <c r="I327" s="473">
        <v>0</v>
      </c>
      <c r="J327" s="473">
        <v>0</v>
      </c>
      <c r="K327" s="473">
        <v>0</v>
      </c>
      <c r="L327" s="473">
        <v>0</v>
      </c>
      <c r="M327" s="473">
        <v>0</v>
      </c>
      <c r="N327" s="473">
        <v>0</v>
      </c>
      <c r="O327" s="473">
        <v>0</v>
      </c>
      <c r="P327" s="473">
        <v>0</v>
      </c>
      <c r="Q327" s="473">
        <v>0</v>
      </c>
      <c r="R327" s="472"/>
    </row>
    <row r="328" spans="1:18" ht="14.45" hidden="1" customHeight="1" x14ac:dyDescent="0.25">
      <c r="A328" s="472">
        <v>249</v>
      </c>
      <c r="B328" s="472" t="s">
        <v>1634</v>
      </c>
      <c r="C328" s="472">
        <v>246</v>
      </c>
      <c r="D328" s="472" t="s">
        <v>1819</v>
      </c>
      <c r="E328" s="472">
        <v>246</v>
      </c>
      <c r="F328" s="472" t="s">
        <v>412</v>
      </c>
      <c r="G328" s="473">
        <v>0</v>
      </c>
      <c r="H328" s="472"/>
      <c r="I328" s="473">
        <v>0</v>
      </c>
      <c r="J328" s="473">
        <v>0</v>
      </c>
      <c r="K328" s="473">
        <v>0</v>
      </c>
      <c r="L328" s="473">
        <v>0</v>
      </c>
      <c r="M328" s="473">
        <v>0</v>
      </c>
      <c r="N328" s="473">
        <v>0</v>
      </c>
      <c r="O328" s="473">
        <v>0</v>
      </c>
      <c r="P328" s="473">
        <v>0</v>
      </c>
      <c r="Q328" s="473">
        <v>0</v>
      </c>
      <c r="R328" s="472"/>
    </row>
    <row r="329" spans="1:18" ht="14.45" hidden="1" customHeight="1" x14ac:dyDescent="0.25">
      <c r="A329" s="472">
        <v>721</v>
      </c>
      <c r="B329" s="472" t="s">
        <v>1634</v>
      </c>
      <c r="C329" s="472">
        <v>246</v>
      </c>
      <c r="D329" s="472" t="s">
        <v>1831</v>
      </c>
      <c r="E329" s="472">
        <v>246</v>
      </c>
      <c r="F329" s="472" t="s">
        <v>412</v>
      </c>
      <c r="G329" s="473">
        <v>0</v>
      </c>
      <c r="H329" s="473"/>
      <c r="I329" s="473">
        <v>0</v>
      </c>
      <c r="J329" s="473">
        <v>0</v>
      </c>
      <c r="K329" s="473">
        <v>0</v>
      </c>
      <c r="L329" s="473">
        <v>0</v>
      </c>
      <c r="M329" s="473">
        <v>0</v>
      </c>
      <c r="N329" s="473">
        <v>0</v>
      </c>
      <c r="O329" s="473">
        <v>0</v>
      </c>
      <c r="P329" s="473">
        <v>0</v>
      </c>
      <c r="Q329" s="473">
        <v>0</v>
      </c>
      <c r="R329" s="472"/>
    </row>
    <row r="330" spans="1:18" ht="14.45" hidden="1" customHeight="1" x14ac:dyDescent="0.25">
      <c r="A330" s="489">
        <v>1186</v>
      </c>
      <c r="B330" s="472" t="s">
        <v>1634</v>
      </c>
      <c r="C330" s="472">
        <v>246</v>
      </c>
      <c r="D330" s="489" t="s">
        <v>1793</v>
      </c>
      <c r="E330" s="472">
        <v>246</v>
      </c>
      <c r="F330" s="472" t="s">
        <v>412</v>
      </c>
      <c r="G330" s="473">
        <v>0</v>
      </c>
      <c r="H330" s="473"/>
      <c r="I330" s="473"/>
      <c r="J330" s="473"/>
      <c r="K330" s="473"/>
      <c r="L330" s="473"/>
      <c r="M330" s="473"/>
      <c r="N330" s="473"/>
      <c r="O330" s="473"/>
      <c r="P330" s="473"/>
      <c r="Q330" s="473">
        <v>0</v>
      </c>
      <c r="R330" s="472" t="s">
        <v>1925</v>
      </c>
    </row>
    <row r="331" spans="1:18" ht="14.45" hidden="1" customHeight="1" x14ac:dyDescent="0.25">
      <c r="A331" s="472">
        <v>1268</v>
      </c>
      <c r="B331" s="472" t="s">
        <v>1634</v>
      </c>
      <c r="C331" s="472">
        <v>246</v>
      </c>
      <c r="D331" s="472" t="s">
        <v>1929</v>
      </c>
      <c r="E331" s="472">
        <v>246</v>
      </c>
      <c r="F331" s="472" t="s">
        <v>412</v>
      </c>
      <c r="G331" s="473">
        <v>0</v>
      </c>
      <c r="H331" s="473"/>
      <c r="I331" s="473"/>
      <c r="J331" s="473"/>
      <c r="K331" s="473"/>
      <c r="L331" s="473"/>
      <c r="M331" s="473"/>
      <c r="N331" s="473"/>
      <c r="O331" s="473"/>
      <c r="P331" s="473"/>
      <c r="Q331" s="473">
        <v>0</v>
      </c>
      <c r="R331" s="472"/>
    </row>
    <row r="332" spans="1:18" ht="14.45" hidden="1" customHeight="1" x14ac:dyDescent="0.25">
      <c r="A332" s="472">
        <v>79</v>
      </c>
      <c r="B332" s="472" t="s">
        <v>1634</v>
      </c>
      <c r="C332" s="472">
        <v>247</v>
      </c>
      <c r="D332" s="472" t="s">
        <v>1814</v>
      </c>
      <c r="E332" s="472">
        <v>247</v>
      </c>
      <c r="F332" s="472" t="s">
        <v>413</v>
      </c>
      <c r="G332" s="473">
        <v>315000</v>
      </c>
      <c r="H332" s="472"/>
      <c r="I332" s="473">
        <v>0</v>
      </c>
      <c r="J332" s="473">
        <v>0</v>
      </c>
      <c r="K332" s="473">
        <v>0</v>
      </c>
      <c r="L332" s="473">
        <v>0</v>
      </c>
      <c r="M332" s="473">
        <v>0</v>
      </c>
      <c r="N332" s="473">
        <v>0</v>
      </c>
      <c r="O332" s="473">
        <v>0</v>
      </c>
      <c r="P332" s="473">
        <v>0</v>
      </c>
      <c r="Q332" s="473">
        <v>315000</v>
      </c>
      <c r="R332" s="472"/>
    </row>
    <row r="333" spans="1:18" ht="14.45" hidden="1" customHeight="1" x14ac:dyDescent="0.25">
      <c r="A333" s="472">
        <v>250</v>
      </c>
      <c r="B333" s="472" t="s">
        <v>1634</v>
      </c>
      <c r="C333" s="472">
        <v>247</v>
      </c>
      <c r="D333" s="472" t="s">
        <v>1819</v>
      </c>
      <c r="E333" s="472">
        <v>247</v>
      </c>
      <c r="F333" s="472" t="s">
        <v>413</v>
      </c>
      <c r="G333" s="473">
        <v>0</v>
      </c>
      <c r="H333" s="472"/>
      <c r="I333" s="473">
        <v>0</v>
      </c>
      <c r="J333" s="473">
        <v>0</v>
      </c>
      <c r="K333" s="473">
        <v>0</v>
      </c>
      <c r="L333" s="473">
        <v>0</v>
      </c>
      <c r="M333" s="473">
        <v>0</v>
      </c>
      <c r="N333" s="473">
        <v>0</v>
      </c>
      <c r="O333" s="473">
        <v>0</v>
      </c>
      <c r="P333" s="473">
        <v>0</v>
      </c>
      <c r="Q333" s="473">
        <v>0</v>
      </c>
      <c r="R333" s="472"/>
    </row>
    <row r="334" spans="1:18" ht="14.45" hidden="1" customHeight="1" x14ac:dyDescent="0.25">
      <c r="A334" s="472">
        <v>349</v>
      </c>
      <c r="B334" s="472" t="s">
        <v>1634</v>
      </c>
      <c r="C334" s="472">
        <v>247</v>
      </c>
      <c r="D334" s="472" t="s">
        <v>1821</v>
      </c>
      <c r="E334" s="472">
        <v>247</v>
      </c>
      <c r="F334" s="472" t="s">
        <v>413</v>
      </c>
      <c r="G334" s="473">
        <v>0</v>
      </c>
      <c r="H334" s="473">
        <v>0</v>
      </c>
      <c r="I334" s="473">
        <v>0</v>
      </c>
      <c r="J334" s="473">
        <v>0</v>
      </c>
      <c r="K334" s="473">
        <v>0</v>
      </c>
      <c r="L334" s="473">
        <v>0</v>
      </c>
      <c r="M334" s="473">
        <v>0</v>
      </c>
      <c r="N334" s="473">
        <v>0</v>
      </c>
      <c r="O334" s="473">
        <v>0</v>
      </c>
      <c r="P334" s="473">
        <v>0</v>
      </c>
      <c r="Q334" s="473">
        <v>0</v>
      </c>
      <c r="R334" s="472"/>
    </row>
    <row r="335" spans="1:18" ht="14.45" hidden="1" customHeight="1" x14ac:dyDescent="0.25">
      <c r="A335" s="472">
        <v>1269</v>
      </c>
      <c r="B335" s="472" t="s">
        <v>1634</v>
      </c>
      <c r="C335" s="472">
        <v>247</v>
      </c>
      <c r="D335" s="472" t="s">
        <v>1929</v>
      </c>
      <c r="E335" s="472">
        <v>247</v>
      </c>
      <c r="F335" s="472" t="s">
        <v>413</v>
      </c>
      <c r="G335" s="473">
        <v>15000</v>
      </c>
      <c r="H335" s="473"/>
      <c r="I335" s="473"/>
      <c r="J335" s="473"/>
      <c r="K335" s="473"/>
      <c r="L335" s="473"/>
      <c r="M335" s="473"/>
      <c r="N335" s="473"/>
      <c r="O335" s="473"/>
      <c r="P335" s="473"/>
      <c r="Q335" s="473">
        <v>15000</v>
      </c>
      <c r="R335" s="472"/>
    </row>
    <row r="336" spans="1:18" ht="14.45" hidden="1" customHeight="1" x14ac:dyDescent="0.25">
      <c r="A336" s="472">
        <v>80</v>
      </c>
      <c r="B336" s="472" t="s">
        <v>1634</v>
      </c>
      <c r="C336" s="472">
        <v>248</v>
      </c>
      <c r="D336" s="472" t="s">
        <v>1814</v>
      </c>
      <c r="E336" s="472">
        <v>248</v>
      </c>
      <c r="F336" s="472" t="s">
        <v>414</v>
      </c>
      <c r="G336" s="473">
        <v>50000</v>
      </c>
      <c r="H336" s="472"/>
      <c r="I336" s="473">
        <v>0</v>
      </c>
      <c r="J336" s="473">
        <v>0</v>
      </c>
      <c r="K336" s="473">
        <v>0</v>
      </c>
      <c r="L336" s="473">
        <v>0</v>
      </c>
      <c r="M336" s="473">
        <v>0</v>
      </c>
      <c r="N336" s="473">
        <v>0</v>
      </c>
      <c r="O336" s="473">
        <v>0</v>
      </c>
      <c r="P336" s="473">
        <v>0</v>
      </c>
      <c r="Q336" s="473">
        <v>50000</v>
      </c>
      <c r="R336" s="472"/>
    </row>
    <row r="337" spans="1:18" ht="14.45" hidden="1" customHeight="1" x14ac:dyDescent="0.25">
      <c r="A337" s="472">
        <v>251</v>
      </c>
      <c r="B337" s="472" t="s">
        <v>1634</v>
      </c>
      <c r="C337" s="472">
        <v>248</v>
      </c>
      <c r="D337" s="472" t="s">
        <v>1819</v>
      </c>
      <c r="E337" s="472">
        <v>248</v>
      </c>
      <c r="F337" s="472" t="s">
        <v>414</v>
      </c>
      <c r="G337" s="473">
        <v>0</v>
      </c>
      <c r="H337" s="472"/>
      <c r="I337" s="473">
        <v>0</v>
      </c>
      <c r="J337" s="473">
        <v>0</v>
      </c>
      <c r="K337" s="473">
        <v>0</v>
      </c>
      <c r="L337" s="473">
        <v>0</v>
      </c>
      <c r="M337" s="473">
        <v>0</v>
      </c>
      <c r="N337" s="473">
        <v>0</v>
      </c>
      <c r="O337" s="473">
        <v>0</v>
      </c>
      <c r="P337" s="473">
        <v>0</v>
      </c>
      <c r="Q337" s="473">
        <v>0</v>
      </c>
      <c r="R337" s="472"/>
    </row>
    <row r="338" spans="1:18" ht="14.45" hidden="1" customHeight="1" x14ac:dyDescent="0.25">
      <c r="A338" s="472">
        <v>722</v>
      </c>
      <c r="B338" s="472" t="s">
        <v>1634</v>
      </c>
      <c r="C338" s="472">
        <v>248</v>
      </c>
      <c r="D338" s="472" t="s">
        <v>1831</v>
      </c>
      <c r="E338" s="472">
        <v>248</v>
      </c>
      <c r="F338" s="472" t="s">
        <v>414</v>
      </c>
      <c r="G338" s="473">
        <v>0</v>
      </c>
      <c r="H338" s="473"/>
      <c r="I338" s="473">
        <v>0</v>
      </c>
      <c r="J338" s="473">
        <v>0</v>
      </c>
      <c r="K338" s="473">
        <v>0</v>
      </c>
      <c r="L338" s="473">
        <v>0</v>
      </c>
      <c r="M338" s="473">
        <v>0</v>
      </c>
      <c r="N338" s="473">
        <v>0</v>
      </c>
      <c r="O338" s="473">
        <v>0</v>
      </c>
      <c r="P338" s="473">
        <v>0</v>
      </c>
      <c r="Q338" s="473">
        <v>0</v>
      </c>
      <c r="R338" s="472"/>
    </row>
    <row r="339" spans="1:18" hidden="1" x14ac:dyDescent="0.25">
      <c r="A339" s="472">
        <v>81</v>
      </c>
      <c r="B339" s="472" t="s">
        <v>1634</v>
      </c>
      <c r="C339" s="472">
        <v>249</v>
      </c>
      <c r="D339" s="472" t="s">
        <v>1814</v>
      </c>
      <c r="E339" s="472">
        <v>249</v>
      </c>
      <c r="F339" s="472" t="s">
        <v>415</v>
      </c>
      <c r="G339" s="473">
        <v>350000</v>
      </c>
      <c r="H339" s="472"/>
      <c r="I339" s="473">
        <v>0</v>
      </c>
      <c r="J339" s="473">
        <v>0</v>
      </c>
      <c r="K339" s="473">
        <v>0</v>
      </c>
      <c r="L339" s="473">
        <v>0</v>
      </c>
      <c r="M339" s="473">
        <v>0</v>
      </c>
      <c r="N339" s="473">
        <v>0</v>
      </c>
      <c r="O339" s="473">
        <v>0</v>
      </c>
      <c r="P339" s="473">
        <v>0</v>
      </c>
      <c r="Q339" s="473">
        <v>350000</v>
      </c>
      <c r="R339" s="472"/>
    </row>
    <row r="340" spans="1:18" ht="14.45" hidden="1" customHeight="1" x14ac:dyDescent="0.25">
      <c r="A340" s="472">
        <v>195</v>
      </c>
      <c r="B340" s="472" t="s">
        <v>1634</v>
      </c>
      <c r="C340" s="472">
        <v>249</v>
      </c>
      <c r="D340" s="472" t="s">
        <v>1817</v>
      </c>
      <c r="E340" s="472">
        <v>249</v>
      </c>
      <c r="F340" s="472" t="s">
        <v>415</v>
      </c>
      <c r="G340" s="473">
        <v>0</v>
      </c>
      <c r="H340" s="472"/>
      <c r="I340" s="473">
        <v>0</v>
      </c>
      <c r="J340" s="473">
        <v>0</v>
      </c>
      <c r="K340" s="473">
        <v>0</v>
      </c>
      <c r="L340" s="473">
        <v>0</v>
      </c>
      <c r="M340" s="473">
        <v>0</v>
      </c>
      <c r="N340" s="473">
        <v>0</v>
      </c>
      <c r="O340" s="473">
        <v>0</v>
      </c>
      <c r="P340" s="473">
        <v>0</v>
      </c>
      <c r="Q340" s="473">
        <v>0</v>
      </c>
      <c r="R340" s="472"/>
    </row>
    <row r="341" spans="1:18" ht="14.45" hidden="1" customHeight="1" x14ac:dyDescent="0.25">
      <c r="A341" s="472">
        <v>252</v>
      </c>
      <c r="B341" s="472" t="s">
        <v>1634</v>
      </c>
      <c r="C341" s="472">
        <v>249</v>
      </c>
      <c r="D341" s="472" t="s">
        <v>1819</v>
      </c>
      <c r="E341" s="472">
        <v>249</v>
      </c>
      <c r="F341" s="472" t="s">
        <v>415</v>
      </c>
      <c r="G341" s="473">
        <v>0</v>
      </c>
      <c r="H341" s="472"/>
      <c r="I341" s="473">
        <v>0</v>
      </c>
      <c r="J341" s="473">
        <v>0</v>
      </c>
      <c r="K341" s="473">
        <v>0</v>
      </c>
      <c r="L341" s="473">
        <v>0</v>
      </c>
      <c r="M341" s="473">
        <v>0</v>
      </c>
      <c r="N341" s="473">
        <v>0</v>
      </c>
      <c r="O341" s="473">
        <v>0</v>
      </c>
      <c r="P341" s="473">
        <v>0</v>
      </c>
      <c r="Q341" s="473">
        <v>0</v>
      </c>
      <c r="R341" s="472"/>
    </row>
    <row r="342" spans="1:18" ht="14.45" hidden="1" customHeight="1" x14ac:dyDescent="0.25">
      <c r="A342" s="472">
        <v>308</v>
      </c>
      <c r="B342" s="472" t="s">
        <v>1634</v>
      </c>
      <c r="C342" s="472">
        <v>249</v>
      </c>
      <c r="D342" s="472" t="s">
        <v>1820</v>
      </c>
      <c r="E342" s="472">
        <v>249</v>
      </c>
      <c r="F342" s="472" t="s">
        <v>415</v>
      </c>
      <c r="G342" s="473">
        <v>0</v>
      </c>
      <c r="H342" s="472"/>
      <c r="I342" s="473">
        <v>0</v>
      </c>
      <c r="J342" s="473">
        <v>0</v>
      </c>
      <c r="K342" s="473">
        <v>0</v>
      </c>
      <c r="L342" s="473">
        <v>0</v>
      </c>
      <c r="M342" s="473">
        <v>0</v>
      </c>
      <c r="N342" s="473">
        <v>0</v>
      </c>
      <c r="O342" s="473">
        <v>0</v>
      </c>
      <c r="P342" s="473">
        <v>0</v>
      </c>
      <c r="Q342" s="473">
        <v>0</v>
      </c>
      <c r="R342" s="472"/>
    </row>
    <row r="343" spans="1:18" ht="14.45" hidden="1" customHeight="1" x14ac:dyDescent="0.25">
      <c r="A343" s="472">
        <v>350</v>
      </c>
      <c r="B343" s="472" t="s">
        <v>1634</v>
      </c>
      <c r="C343" s="472">
        <v>249</v>
      </c>
      <c r="D343" s="472" t="s">
        <v>1821</v>
      </c>
      <c r="E343" s="472">
        <v>249</v>
      </c>
      <c r="F343" s="472" t="s">
        <v>415</v>
      </c>
      <c r="G343" s="473">
        <v>0</v>
      </c>
      <c r="H343" s="473">
        <v>0</v>
      </c>
      <c r="I343" s="473">
        <v>0</v>
      </c>
      <c r="J343" s="473">
        <v>0</v>
      </c>
      <c r="K343" s="473">
        <v>0</v>
      </c>
      <c r="L343" s="473">
        <v>0</v>
      </c>
      <c r="M343" s="473">
        <v>0</v>
      </c>
      <c r="N343" s="473">
        <v>0</v>
      </c>
      <c r="O343" s="473">
        <v>0</v>
      </c>
      <c r="P343" s="473">
        <v>0</v>
      </c>
      <c r="Q343" s="473">
        <v>0</v>
      </c>
      <c r="R343" s="472"/>
    </row>
    <row r="344" spans="1:18" ht="14.45" hidden="1" customHeight="1" x14ac:dyDescent="0.25">
      <c r="A344" s="472">
        <v>418</v>
      </c>
      <c r="B344" s="472" t="s">
        <v>1634</v>
      </c>
      <c r="C344" s="472">
        <v>249</v>
      </c>
      <c r="D344" s="472" t="s">
        <v>1823</v>
      </c>
      <c r="E344" s="472">
        <v>249</v>
      </c>
      <c r="F344" s="472" t="s">
        <v>415</v>
      </c>
      <c r="G344" s="473">
        <v>5000</v>
      </c>
      <c r="H344" s="472"/>
      <c r="I344" s="473">
        <v>0</v>
      </c>
      <c r="J344" s="473">
        <v>0</v>
      </c>
      <c r="K344" s="473">
        <v>0</v>
      </c>
      <c r="L344" s="473">
        <v>0</v>
      </c>
      <c r="M344" s="473">
        <v>0</v>
      </c>
      <c r="N344" s="473">
        <v>0</v>
      </c>
      <c r="O344" s="473">
        <v>0</v>
      </c>
      <c r="P344" s="473">
        <v>0</v>
      </c>
      <c r="Q344" s="473">
        <v>5000</v>
      </c>
      <c r="R344" s="472"/>
    </row>
    <row r="345" spans="1:18" ht="14.45" hidden="1" customHeight="1" x14ac:dyDescent="0.25">
      <c r="A345" s="472">
        <v>475</v>
      </c>
      <c r="B345" s="472" t="s">
        <v>1634</v>
      </c>
      <c r="C345" s="472">
        <v>249</v>
      </c>
      <c r="D345" s="472" t="s">
        <v>1825</v>
      </c>
      <c r="E345" s="472">
        <v>249</v>
      </c>
      <c r="F345" s="472" t="s">
        <v>415</v>
      </c>
      <c r="G345" s="473">
        <v>8000</v>
      </c>
      <c r="H345" s="472"/>
      <c r="I345" s="473">
        <v>0</v>
      </c>
      <c r="J345" s="473">
        <v>0</v>
      </c>
      <c r="K345" s="473">
        <v>0</v>
      </c>
      <c r="L345" s="473">
        <v>0</v>
      </c>
      <c r="M345" s="473">
        <v>0</v>
      </c>
      <c r="N345" s="473">
        <v>0</v>
      </c>
      <c r="O345" s="473">
        <v>0</v>
      </c>
      <c r="P345" s="473">
        <v>0</v>
      </c>
      <c r="Q345" s="473">
        <v>8000</v>
      </c>
      <c r="R345" s="472"/>
    </row>
    <row r="346" spans="1:18" ht="14.45" hidden="1" customHeight="1" x14ac:dyDescent="0.25">
      <c r="A346" s="472">
        <v>614</v>
      </c>
      <c r="B346" s="472" t="s">
        <v>1634</v>
      </c>
      <c r="C346" s="472">
        <v>249</v>
      </c>
      <c r="D346" s="472" t="s">
        <v>1829</v>
      </c>
      <c r="E346" s="472">
        <v>249</v>
      </c>
      <c r="F346" s="472" t="s">
        <v>415</v>
      </c>
      <c r="G346" s="473">
        <v>30000</v>
      </c>
      <c r="H346" s="472"/>
      <c r="I346" s="473">
        <v>0</v>
      </c>
      <c r="J346" s="473">
        <v>0</v>
      </c>
      <c r="K346" s="473">
        <v>0</v>
      </c>
      <c r="L346" s="473">
        <v>0</v>
      </c>
      <c r="M346" s="473">
        <v>0</v>
      </c>
      <c r="N346" s="473">
        <v>0</v>
      </c>
      <c r="O346" s="473">
        <v>0</v>
      </c>
      <c r="P346" s="473">
        <v>0</v>
      </c>
      <c r="Q346" s="473">
        <v>30000</v>
      </c>
      <c r="R346" s="472"/>
    </row>
    <row r="347" spans="1:18" ht="14.45" hidden="1" customHeight="1" x14ac:dyDescent="0.25">
      <c r="A347" s="489">
        <v>1239</v>
      </c>
      <c r="B347" s="472" t="s">
        <v>1634</v>
      </c>
      <c r="C347" s="472">
        <v>249</v>
      </c>
      <c r="D347" s="472" t="s">
        <v>1800</v>
      </c>
      <c r="E347" s="472">
        <v>249</v>
      </c>
      <c r="F347" s="472" t="s">
        <v>415</v>
      </c>
      <c r="G347" s="473">
        <v>15000</v>
      </c>
      <c r="H347" s="473"/>
      <c r="I347" s="473"/>
      <c r="J347" s="473"/>
      <c r="K347" s="473"/>
      <c r="L347" s="473"/>
      <c r="M347" s="473"/>
      <c r="N347" s="473"/>
      <c r="O347" s="473"/>
      <c r="P347" s="473"/>
      <c r="Q347" s="473">
        <v>15000</v>
      </c>
      <c r="R347" s="472"/>
    </row>
    <row r="348" spans="1:18" ht="14.45" hidden="1" customHeight="1" x14ac:dyDescent="0.25">
      <c r="A348" s="472">
        <v>1270</v>
      </c>
      <c r="B348" s="472" t="s">
        <v>1634</v>
      </c>
      <c r="C348" s="472">
        <v>249</v>
      </c>
      <c r="D348" s="472" t="s">
        <v>1929</v>
      </c>
      <c r="E348" s="472">
        <v>249</v>
      </c>
      <c r="F348" s="526" t="s">
        <v>1930</v>
      </c>
      <c r="G348" s="473">
        <v>13000</v>
      </c>
      <c r="H348" s="473"/>
      <c r="I348" s="473"/>
      <c r="J348" s="473"/>
      <c r="K348" s="473"/>
      <c r="L348" s="473"/>
      <c r="M348" s="473"/>
      <c r="N348" s="473"/>
      <c r="O348" s="473"/>
      <c r="P348" s="473"/>
      <c r="Q348" s="473">
        <v>13000</v>
      </c>
      <c r="R348" s="472"/>
    </row>
    <row r="349" spans="1:18" ht="14.45" hidden="1" customHeight="1" x14ac:dyDescent="0.25">
      <c r="A349" s="472">
        <v>420</v>
      </c>
      <c r="B349" s="472" t="s">
        <v>1634</v>
      </c>
      <c r="C349" s="472">
        <v>252</v>
      </c>
      <c r="D349" s="472" t="s">
        <v>1823</v>
      </c>
      <c r="E349" s="472">
        <v>252</v>
      </c>
      <c r="F349" s="472" t="s">
        <v>418</v>
      </c>
      <c r="G349" s="473">
        <v>95200</v>
      </c>
      <c r="H349" s="472"/>
      <c r="I349" s="473">
        <v>0</v>
      </c>
      <c r="J349" s="473">
        <v>0</v>
      </c>
      <c r="K349" s="473">
        <v>0</v>
      </c>
      <c r="L349" s="473">
        <v>0</v>
      </c>
      <c r="M349" s="473">
        <v>0</v>
      </c>
      <c r="N349" s="473">
        <v>0</v>
      </c>
      <c r="O349" s="473">
        <v>0</v>
      </c>
      <c r="P349" s="473">
        <v>0</v>
      </c>
      <c r="Q349" s="473">
        <v>95200</v>
      </c>
      <c r="R349" s="472"/>
    </row>
    <row r="350" spans="1:18" ht="14.45" customHeight="1" x14ac:dyDescent="0.25">
      <c r="A350" s="472">
        <v>572</v>
      </c>
      <c r="B350" s="472" t="s">
        <v>1634</v>
      </c>
      <c r="C350" s="472">
        <v>253</v>
      </c>
      <c r="D350" s="472" t="s">
        <v>1828</v>
      </c>
      <c r="E350" s="472">
        <v>253</v>
      </c>
      <c r="F350" s="472" t="s">
        <v>419</v>
      </c>
      <c r="G350" s="473">
        <v>0</v>
      </c>
      <c r="H350" s="472"/>
      <c r="I350" s="473">
        <v>0</v>
      </c>
      <c r="J350" s="473">
        <v>0</v>
      </c>
      <c r="K350" s="473">
        <v>0</v>
      </c>
      <c r="L350" s="473">
        <v>0</v>
      </c>
      <c r="M350" s="473">
        <v>0</v>
      </c>
      <c r="N350" s="473">
        <v>0</v>
      </c>
      <c r="O350" s="473">
        <v>0</v>
      </c>
      <c r="P350" s="473">
        <v>0</v>
      </c>
      <c r="Q350" s="473">
        <v>0</v>
      </c>
      <c r="R350" s="472"/>
    </row>
    <row r="351" spans="1:18" ht="14.45" hidden="1" customHeight="1" x14ac:dyDescent="0.25">
      <c r="A351" s="489">
        <v>1214</v>
      </c>
      <c r="B351" s="472" t="s">
        <v>1634</v>
      </c>
      <c r="C351" s="472">
        <v>253</v>
      </c>
      <c r="D351" s="472" t="s">
        <v>1912</v>
      </c>
      <c r="E351" s="472">
        <v>253</v>
      </c>
      <c r="F351" s="472" t="s">
        <v>419</v>
      </c>
      <c r="G351" s="520">
        <v>1000000</v>
      </c>
      <c r="H351" s="473"/>
      <c r="I351" s="473"/>
      <c r="J351" s="473"/>
      <c r="K351" s="473"/>
      <c r="L351" s="473"/>
      <c r="M351" s="473"/>
      <c r="N351" s="473"/>
      <c r="O351" s="473"/>
      <c r="P351" s="473"/>
      <c r="Q351" s="473">
        <v>1000000</v>
      </c>
      <c r="R351" s="472"/>
    </row>
    <row r="352" spans="1:18" ht="14.45" customHeight="1" x14ac:dyDescent="0.25">
      <c r="A352" s="472">
        <v>573</v>
      </c>
      <c r="B352" s="472" t="s">
        <v>1634</v>
      </c>
      <c r="C352" s="472">
        <v>254</v>
      </c>
      <c r="D352" s="472" t="s">
        <v>1828</v>
      </c>
      <c r="E352" s="472">
        <v>254</v>
      </c>
      <c r="F352" s="472" t="s">
        <v>420</v>
      </c>
      <c r="G352" s="473">
        <v>0</v>
      </c>
      <c r="H352" s="472"/>
      <c r="I352" s="473">
        <v>0</v>
      </c>
      <c r="J352" s="473">
        <v>0</v>
      </c>
      <c r="K352" s="473">
        <v>0</v>
      </c>
      <c r="L352" s="473">
        <v>0</v>
      </c>
      <c r="M352" s="473">
        <v>0</v>
      </c>
      <c r="N352" s="473">
        <v>0</v>
      </c>
      <c r="O352" s="473">
        <v>0</v>
      </c>
      <c r="P352" s="473">
        <v>0</v>
      </c>
      <c r="Q352" s="473">
        <v>0</v>
      </c>
      <c r="R352" s="472"/>
    </row>
    <row r="353" spans="1:18" ht="14.45" hidden="1" customHeight="1" x14ac:dyDescent="0.25">
      <c r="A353" s="472">
        <v>7</v>
      </c>
      <c r="B353" s="472" t="s">
        <v>1634</v>
      </c>
      <c r="C353" s="472">
        <v>261</v>
      </c>
      <c r="D353" s="472" t="s">
        <v>1811</v>
      </c>
      <c r="E353" s="472">
        <v>261</v>
      </c>
      <c r="F353" s="472" t="s">
        <v>425</v>
      </c>
      <c r="G353" s="473">
        <v>100000</v>
      </c>
      <c r="H353" s="472"/>
      <c r="I353" s="473">
        <v>0</v>
      </c>
      <c r="J353" s="473">
        <v>0</v>
      </c>
      <c r="K353" s="473">
        <v>0</v>
      </c>
      <c r="L353" s="473">
        <v>0</v>
      </c>
      <c r="M353" s="473">
        <v>0</v>
      </c>
      <c r="N353" s="473">
        <v>0</v>
      </c>
      <c r="O353" s="473">
        <v>0</v>
      </c>
      <c r="P353" s="473">
        <v>0</v>
      </c>
      <c r="Q353" s="473">
        <v>100000</v>
      </c>
      <c r="R353" s="472"/>
    </row>
    <row r="354" spans="1:18" ht="14.45" hidden="1" customHeight="1" x14ac:dyDescent="0.25">
      <c r="A354" s="472">
        <v>40</v>
      </c>
      <c r="B354" s="472" t="s">
        <v>1634</v>
      </c>
      <c r="C354" s="472">
        <v>261</v>
      </c>
      <c r="D354" s="472" t="s">
        <v>1813</v>
      </c>
      <c r="E354" s="472">
        <v>261</v>
      </c>
      <c r="F354" s="472" t="s">
        <v>425</v>
      </c>
      <c r="G354" s="473">
        <v>50000</v>
      </c>
      <c r="H354" s="472"/>
      <c r="I354" s="473">
        <v>0</v>
      </c>
      <c r="J354" s="473">
        <v>0</v>
      </c>
      <c r="K354" s="473">
        <v>0</v>
      </c>
      <c r="L354" s="473">
        <v>0</v>
      </c>
      <c r="M354" s="473">
        <v>0</v>
      </c>
      <c r="N354" s="473">
        <v>0</v>
      </c>
      <c r="O354" s="473">
        <v>0</v>
      </c>
      <c r="P354" s="473">
        <v>0</v>
      </c>
      <c r="Q354" s="473">
        <v>50000</v>
      </c>
      <c r="R354" s="472"/>
    </row>
    <row r="355" spans="1:18" ht="14.45" hidden="1" customHeight="1" x14ac:dyDescent="0.25">
      <c r="A355" s="472">
        <v>83</v>
      </c>
      <c r="B355" s="472" t="s">
        <v>1634</v>
      </c>
      <c r="C355" s="472">
        <v>261</v>
      </c>
      <c r="D355" s="472" t="s">
        <v>1814</v>
      </c>
      <c r="E355" s="472">
        <v>261</v>
      </c>
      <c r="F355" s="472" t="s">
        <v>425</v>
      </c>
      <c r="G355" s="532">
        <v>1500000</v>
      </c>
      <c r="H355" s="472"/>
      <c r="I355" s="473">
        <v>0</v>
      </c>
      <c r="J355" s="473">
        <v>0</v>
      </c>
      <c r="K355" s="473">
        <v>0</v>
      </c>
      <c r="L355" s="473">
        <v>0</v>
      </c>
      <c r="M355" s="473">
        <v>0</v>
      </c>
      <c r="N355" s="473">
        <v>0</v>
      </c>
      <c r="O355" s="473">
        <v>0</v>
      </c>
      <c r="P355" s="473">
        <v>0</v>
      </c>
      <c r="Q355" s="473">
        <v>1500000</v>
      </c>
      <c r="R355" s="472"/>
    </row>
    <row r="356" spans="1:18" ht="14.45" hidden="1" customHeight="1" x14ac:dyDescent="0.25">
      <c r="A356" s="472">
        <v>125</v>
      </c>
      <c r="B356" s="472" t="s">
        <v>1634</v>
      </c>
      <c r="C356" s="472">
        <v>261</v>
      </c>
      <c r="D356" s="472" t="s">
        <v>1815</v>
      </c>
      <c r="E356" s="472">
        <v>261</v>
      </c>
      <c r="F356" s="472" t="s">
        <v>425</v>
      </c>
      <c r="G356" s="473">
        <v>18000</v>
      </c>
      <c r="H356" s="473"/>
      <c r="I356" s="473"/>
      <c r="J356" s="473"/>
      <c r="K356" s="473"/>
      <c r="L356" s="473"/>
      <c r="M356" s="473"/>
      <c r="N356" s="473"/>
      <c r="O356" s="473"/>
      <c r="P356" s="473"/>
      <c r="Q356" s="473">
        <v>18000</v>
      </c>
      <c r="R356" s="472"/>
    </row>
    <row r="357" spans="1:18" ht="14.45" hidden="1" customHeight="1" x14ac:dyDescent="0.25">
      <c r="A357" s="472">
        <v>154</v>
      </c>
      <c r="B357" s="472" t="s">
        <v>1634</v>
      </c>
      <c r="C357" s="472">
        <v>261</v>
      </c>
      <c r="D357" s="472" t="s">
        <v>1816</v>
      </c>
      <c r="E357" s="472">
        <v>261</v>
      </c>
      <c r="F357" s="472" t="s">
        <v>425</v>
      </c>
      <c r="G357" s="473">
        <v>12000</v>
      </c>
      <c r="H357" s="473"/>
      <c r="I357" s="473"/>
      <c r="J357" s="473"/>
      <c r="K357" s="473"/>
      <c r="L357" s="473"/>
      <c r="M357" s="473"/>
      <c r="N357" s="473"/>
      <c r="O357" s="473"/>
      <c r="P357" s="473"/>
      <c r="Q357" s="473">
        <v>12000</v>
      </c>
      <c r="R357" s="472"/>
    </row>
    <row r="358" spans="1:18" hidden="1" x14ac:dyDescent="0.25">
      <c r="A358" s="472">
        <v>197</v>
      </c>
      <c r="B358" s="472" t="s">
        <v>1634</v>
      </c>
      <c r="C358" s="472">
        <v>261</v>
      </c>
      <c r="D358" s="472" t="s">
        <v>1817</v>
      </c>
      <c r="E358" s="472">
        <v>261</v>
      </c>
      <c r="F358" s="472" t="s">
        <v>425</v>
      </c>
      <c r="G358" s="473">
        <v>23000</v>
      </c>
      <c r="H358" s="472"/>
      <c r="I358" s="473">
        <v>0</v>
      </c>
      <c r="J358" s="473">
        <v>0</v>
      </c>
      <c r="K358" s="473">
        <v>0</v>
      </c>
      <c r="L358" s="473">
        <v>0</v>
      </c>
      <c r="M358" s="473">
        <v>0</v>
      </c>
      <c r="N358" s="473">
        <v>0</v>
      </c>
      <c r="O358" s="473">
        <v>0</v>
      </c>
      <c r="P358" s="473">
        <v>0</v>
      </c>
      <c r="Q358" s="473">
        <v>23000</v>
      </c>
      <c r="R358" s="472"/>
    </row>
    <row r="359" spans="1:18" ht="14.45" hidden="1" customHeight="1" x14ac:dyDescent="0.25">
      <c r="A359" s="472">
        <v>224</v>
      </c>
      <c r="B359" s="472" t="s">
        <v>1634</v>
      </c>
      <c r="C359" s="472">
        <v>261</v>
      </c>
      <c r="D359" s="472" t="s">
        <v>1818</v>
      </c>
      <c r="E359" s="472">
        <v>261</v>
      </c>
      <c r="F359" s="472" t="s">
        <v>425</v>
      </c>
      <c r="G359" s="493">
        <v>500000</v>
      </c>
      <c r="H359" s="472"/>
      <c r="I359" s="473">
        <v>0</v>
      </c>
      <c r="J359" s="473">
        <v>0</v>
      </c>
      <c r="K359" s="473">
        <v>0</v>
      </c>
      <c r="L359" s="473">
        <v>0</v>
      </c>
      <c r="M359" s="473">
        <v>0</v>
      </c>
      <c r="N359" s="473">
        <v>0</v>
      </c>
      <c r="O359" s="473">
        <v>0</v>
      </c>
      <c r="P359" s="473">
        <v>0</v>
      </c>
      <c r="Q359" s="473">
        <v>500000</v>
      </c>
      <c r="R359" s="472"/>
    </row>
    <row r="360" spans="1:18" ht="14.45" hidden="1" customHeight="1" x14ac:dyDescent="0.25">
      <c r="A360" s="472">
        <v>254</v>
      </c>
      <c r="B360" s="472" t="s">
        <v>1634</v>
      </c>
      <c r="C360" s="472">
        <v>261</v>
      </c>
      <c r="D360" s="472" t="s">
        <v>1819</v>
      </c>
      <c r="E360" s="472">
        <v>261</v>
      </c>
      <c r="F360" s="472" t="s">
        <v>425</v>
      </c>
      <c r="G360" s="473">
        <v>20000</v>
      </c>
      <c r="H360" s="472"/>
      <c r="I360" s="473">
        <v>0</v>
      </c>
      <c r="J360" s="473">
        <v>0</v>
      </c>
      <c r="K360" s="473">
        <v>0</v>
      </c>
      <c r="L360" s="473">
        <v>0</v>
      </c>
      <c r="M360" s="473">
        <v>0</v>
      </c>
      <c r="N360" s="473">
        <v>0</v>
      </c>
      <c r="O360" s="473">
        <v>0</v>
      </c>
      <c r="P360" s="473">
        <v>0</v>
      </c>
      <c r="Q360" s="473">
        <v>20000</v>
      </c>
      <c r="R360" s="472"/>
    </row>
    <row r="361" spans="1:18" ht="14.45" hidden="1" customHeight="1" x14ac:dyDescent="0.25">
      <c r="A361" s="472">
        <v>310</v>
      </c>
      <c r="B361" s="472" t="s">
        <v>1634</v>
      </c>
      <c r="C361" s="472">
        <v>261</v>
      </c>
      <c r="D361" s="472" t="s">
        <v>1820</v>
      </c>
      <c r="E361" s="472">
        <v>261</v>
      </c>
      <c r="F361" s="472" t="s">
        <v>425</v>
      </c>
      <c r="G361" s="473">
        <v>7200</v>
      </c>
      <c r="H361" s="472"/>
      <c r="I361" s="473">
        <v>0</v>
      </c>
      <c r="J361" s="473">
        <v>0</v>
      </c>
      <c r="K361" s="473">
        <v>0</v>
      </c>
      <c r="L361" s="473">
        <v>0</v>
      </c>
      <c r="M361" s="473">
        <v>0</v>
      </c>
      <c r="N361" s="473">
        <v>0</v>
      </c>
      <c r="O361" s="473">
        <v>0</v>
      </c>
      <c r="P361" s="473">
        <v>0</v>
      </c>
      <c r="Q361" s="473">
        <v>7200</v>
      </c>
      <c r="R361" s="472"/>
    </row>
    <row r="362" spans="1:18" ht="14.45" hidden="1" customHeight="1" x14ac:dyDescent="0.25">
      <c r="A362" s="472">
        <v>352</v>
      </c>
      <c r="B362" s="472" t="s">
        <v>1634</v>
      </c>
      <c r="C362" s="472">
        <v>261</v>
      </c>
      <c r="D362" s="472" t="s">
        <v>1821</v>
      </c>
      <c r="E362" s="472">
        <v>261</v>
      </c>
      <c r="F362" s="472" t="s">
        <v>425</v>
      </c>
      <c r="G362" s="473">
        <v>27000</v>
      </c>
      <c r="H362" s="473">
        <v>0</v>
      </c>
      <c r="I362" s="473">
        <v>0</v>
      </c>
      <c r="J362" s="473">
        <v>0</v>
      </c>
      <c r="K362" s="473">
        <v>0</v>
      </c>
      <c r="L362" s="473">
        <v>0</v>
      </c>
      <c r="M362" s="473">
        <v>0</v>
      </c>
      <c r="N362" s="473">
        <v>0</v>
      </c>
      <c r="O362" s="473">
        <v>0</v>
      </c>
      <c r="P362" s="473">
        <v>0</v>
      </c>
      <c r="Q362" s="473">
        <v>27000</v>
      </c>
      <c r="R362" s="472"/>
    </row>
    <row r="363" spans="1:18" ht="14.45" hidden="1" customHeight="1" x14ac:dyDescent="0.25">
      <c r="A363" s="472">
        <v>394</v>
      </c>
      <c r="B363" s="472" t="s">
        <v>1634</v>
      </c>
      <c r="C363" s="472">
        <v>261</v>
      </c>
      <c r="D363" s="472" t="s">
        <v>1822</v>
      </c>
      <c r="E363" s="472">
        <v>261</v>
      </c>
      <c r="F363" s="472" t="s">
        <v>425</v>
      </c>
      <c r="G363" s="473">
        <v>12000</v>
      </c>
      <c r="H363" s="472"/>
      <c r="I363" s="473">
        <v>0</v>
      </c>
      <c r="J363" s="473">
        <v>0</v>
      </c>
      <c r="K363" s="473">
        <v>0</v>
      </c>
      <c r="L363" s="473">
        <v>0</v>
      </c>
      <c r="M363" s="473">
        <v>0</v>
      </c>
      <c r="N363" s="473">
        <v>0</v>
      </c>
      <c r="O363" s="473">
        <v>0</v>
      </c>
      <c r="P363" s="473">
        <v>0</v>
      </c>
      <c r="Q363" s="473">
        <v>12000</v>
      </c>
      <c r="R363" s="472"/>
    </row>
    <row r="364" spans="1:18" ht="14.45" hidden="1" customHeight="1" x14ac:dyDescent="0.25">
      <c r="A364" s="472">
        <v>422</v>
      </c>
      <c r="B364" s="472" t="s">
        <v>1634</v>
      </c>
      <c r="C364" s="472">
        <v>261</v>
      </c>
      <c r="D364" s="472" t="s">
        <v>1823</v>
      </c>
      <c r="E364" s="472">
        <v>261</v>
      </c>
      <c r="F364" s="472" t="s">
        <v>425</v>
      </c>
      <c r="G364" s="493">
        <v>130000</v>
      </c>
      <c r="H364" s="472"/>
      <c r="I364" s="473">
        <v>0</v>
      </c>
      <c r="J364" s="473">
        <v>0</v>
      </c>
      <c r="K364" s="473">
        <v>0</v>
      </c>
      <c r="L364" s="473">
        <v>0</v>
      </c>
      <c r="M364" s="473">
        <v>0</v>
      </c>
      <c r="N364" s="473">
        <v>0</v>
      </c>
      <c r="O364" s="473">
        <v>0</v>
      </c>
      <c r="P364" s="473">
        <v>0</v>
      </c>
      <c r="Q364" s="473">
        <v>130000</v>
      </c>
      <c r="R364" s="472"/>
    </row>
    <row r="365" spans="1:18" ht="14.45" hidden="1" customHeight="1" x14ac:dyDescent="0.25">
      <c r="A365" s="472">
        <v>449</v>
      </c>
      <c r="B365" s="472" t="s">
        <v>1634</v>
      </c>
      <c r="C365" s="472">
        <v>261</v>
      </c>
      <c r="D365" s="472" t="s">
        <v>1824</v>
      </c>
      <c r="E365" s="472">
        <v>261</v>
      </c>
      <c r="F365" s="472" t="s">
        <v>425</v>
      </c>
      <c r="G365" s="473">
        <v>100000</v>
      </c>
      <c r="H365" s="472"/>
      <c r="I365" s="473">
        <v>0</v>
      </c>
      <c r="J365" s="473">
        <v>0</v>
      </c>
      <c r="K365" s="473">
        <v>0</v>
      </c>
      <c r="L365" s="473">
        <v>0</v>
      </c>
      <c r="M365" s="473">
        <v>0</v>
      </c>
      <c r="N365" s="473">
        <v>0</v>
      </c>
      <c r="O365" s="473">
        <v>0</v>
      </c>
      <c r="P365" s="473">
        <v>0</v>
      </c>
      <c r="Q365" s="473">
        <v>100000</v>
      </c>
      <c r="R365" s="472"/>
    </row>
    <row r="366" spans="1:18" ht="14.45" hidden="1" customHeight="1" x14ac:dyDescent="0.25">
      <c r="A366" s="472">
        <v>477</v>
      </c>
      <c r="B366" s="472" t="s">
        <v>1634</v>
      </c>
      <c r="C366" s="472">
        <v>261</v>
      </c>
      <c r="D366" s="472" t="s">
        <v>1825</v>
      </c>
      <c r="E366" s="472">
        <v>261</v>
      </c>
      <c r="F366" s="472" t="s">
        <v>425</v>
      </c>
      <c r="G366" s="473">
        <v>38700</v>
      </c>
      <c r="H366" s="472"/>
      <c r="I366" s="473">
        <v>0</v>
      </c>
      <c r="J366" s="473">
        <v>0</v>
      </c>
      <c r="K366" s="473">
        <v>0</v>
      </c>
      <c r="L366" s="473">
        <v>0</v>
      </c>
      <c r="M366" s="473">
        <v>0</v>
      </c>
      <c r="N366" s="473">
        <v>0</v>
      </c>
      <c r="O366" s="473">
        <v>0</v>
      </c>
      <c r="P366" s="473">
        <v>0</v>
      </c>
      <c r="Q366" s="473">
        <v>38700</v>
      </c>
      <c r="R366" s="472"/>
    </row>
    <row r="367" spans="1:18" ht="14.45" hidden="1" customHeight="1" x14ac:dyDescent="0.25">
      <c r="A367" s="472">
        <v>511</v>
      </c>
      <c r="B367" s="472" t="s">
        <v>1634</v>
      </c>
      <c r="C367" s="472">
        <v>261</v>
      </c>
      <c r="D367" s="472" t="s">
        <v>1826</v>
      </c>
      <c r="E367" s="472">
        <v>261</v>
      </c>
      <c r="F367" s="472" t="s">
        <v>425</v>
      </c>
      <c r="G367" s="473">
        <v>9600</v>
      </c>
      <c r="H367" s="472"/>
      <c r="I367" s="473">
        <v>0</v>
      </c>
      <c r="J367" s="473">
        <v>0</v>
      </c>
      <c r="K367" s="473">
        <v>0</v>
      </c>
      <c r="L367" s="473">
        <v>0</v>
      </c>
      <c r="M367" s="473">
        <v>0</v>
      </c>
      <c r="N367" s="473">
        <v>0</v>
      </c>
      <c r="O367" s="473">
        <v>0</v>
      </c>
      <c r="P367" s="473">
        <v>0</v>
      </c>
      <c r="Q367" s="473">
        <v>9600</v>
      </c>
      <c r="R367" s="472"/>
    </row>
    <row r="368" spans="1:18" ht="14.45" hidden="1" customHeight="1" x14ac:dyDescent="0.25">
      <c r="A368" s="472">
        <v>538</v>
      </c>
      <c r="B368" s="472" t="s">
        <v>1634</v>
      </c>
      <c r="C368" s="472">
        <v>261</v>
      </c>
      <c r="D368" s="472" t="s">
        <v>1827</v>
      </c>
      <c r="E368" s="472">
        <v>261</v>
      </c>
      <c r="F368" s="472" t="s">
        <v>425</v>
      </c>
      <c r="G368" s="473">
        <v>70000</v>
      </c>
      <c r="H368" s="473">
        <v>0</v>
      </c>
      <c r="I368" s="473">
        <v>0</v>
      </c>
      <c r="J368" s="473">
        <v>0</v>
      </c>
      <c r="K368" s="473">
        <v>0</v>
      </c>
      <c r="L368" s="473">
        <v>0</v>
      </c>
      <c r="M368" s="473">
        <v>0</v>
      </c>
      <c r="N368" s="473">
        <v>0</v>
      </c>
      <c r="O368" s="473">
        <v>0</v>
      </c>
      <c r="P368" s="473">
        <v>0</v>
      </c>
      <c r="Q368" s="473">
        <v>70000</v>
      </c>
      <c r="R368" s="472"/>
    </row>
    <row r="369" spans="1:18" ht="14.45" customHeight="1" x14ac:dyDescent="0.25">
      <c r="A369" s="472">
        <v>575</v>
      </c>
      <c r="B369" s="472" t="s">
        <v>1634</v>
      </c>
      <c r="C369" s="472">
        <v>261</v>
      </c>
      <c r="D369" s="472" t="s">
        <v>1828</v>
      </c>
      <c r="E369" s="472">
        <v>261</v>
      </c>
      <c r="F369" s="472" t="s">
        <v>425</v>
      </c>
      <c r="G369" s="473">
        <v>60000</v>
      </c>
      <c r="H369" s="472"/>
      <c r="I369" s="473">
        <v>0</v>
      </c>
      <c r="J369" s="473">
        <v>0</v>
      </c>
      <c r="K369" s="473">
        <v>0</v>
      </c>
      <c r="L369" s="473">
        <v>0</v>
      </c>
      <c r="M369" s="473">
        <v>0</v>
      </c>
      <c r="N369" s="473">
        <v>0</v>
      </c>
      <c r="O369" s="473">
        <v>0</v>
      </c>
      <c r="P369" s="473">
        <v>0</v>
      </c>
      <c r="Q369" s="473">
        <v>60000</v>
      </c>
      <c r="R369" s="472"/>
    </row>
    <row r="370" spans="1:18" ht="14.45" hidden="1" customHeight="1" x14ac:dyDescent="0.25">
      <c r="A370" s="472">
        <v>616</v>
      </c>
      <c r="B370" s="472" t="s">
        <v>1634</v>
      </c>
      <c r="C370" s="472">
        <v>261</v>
      </c>
      <c r="D370" s="472" t="s">
        <v>1829</v>
      </c>
      <c r="E370" s="472">
        <v>261</v>
      </c>
      <c r="F370" s="472" t="s">
        <v>425</v>
      </c>
      <c r="G370" s="473">
        <v>50000</v>
      </c>
      <c r="H370" s="472"/>
      <c r="I370" s="473">
        <v>0</v>
      </c>
      <c r="J370" s="473">
        <v>0</v>
      </c>
      <c r="K370" s="473">
        <v>0</v>
      </c>
      <c r="L370" s="473">
        <v>0</v>
      </c>
      <c r="M370" s="473">
        <v>0</v>
      </c>
      <c r="N370" s="473">
        <v>0</v>
      </c>
      <c r="O370" s="473">
        <v>0</v>
      </c>
      <c r="P370" s="473">
        <v>0</v>
      </c>
      <c r="Q370" s="473">
        <v>50000</v>
      </c>
      <c r="R370" s="472"/>
    </row>
    <row r="371" spans="1:18" ht="14.45" hidden="1" customHeight="1" x14ac:dyDescent="0.25">
      <c r="A371" s="472">
        <v>651</v>
      </c>
      <c r="B371" s="472" t="s">
        <v>1634</v>
      </c>
      <c r="C371" s="472">
        <v>261</v>
      </c>
      <c r="D371" s="472" t="s">
        <v>1252</v>
      </c>
      <c r="E371" s="472">
        <v>261</v>
      </c>
      <c r="F371" s="472" t="s">
        <v>425</v>
      </c>
      <c r="G371" s="473">
        <v>12000</v>
      </c>
      <c r="H371" s="473">
        <v>0</v>
      </c>
      <c r="I371" s="473">
        <v>0</v>
      </c>
      <c r="J371" s="473">
        <v>0</v>
      </c>
      <c r="K371" s="473">
        <v>0</v>
      </c>
      <c r="L371" s="473">
        <v>0</v>
      </c>
      <c r="M371" s="473">
        <v>0</v>
      </c>
      <c r="N371" s="473">
        <v>0</v>
      </c>
      <c r="O371" s="473">
        <v>0</v>
      </c>
      <c r="P371" s="473">
        <v>0</v>
      </c>
      <c r="Q371" s="473">
        <v>12000</v>
      </c>
      <c r="R371" s="472"/>
    </row>
    <row r="372" spans="1:18" ht="14.45" hidden="1" customHeight="1" x14ac:dyDescent="0.25">
      <c r="A372" s="472">
        <v>688</v>
      </c>
      <c r="B372" s="472" t="s">
        <v>1634</v>
      </c>
      <c r="C372" s="472">
        <v>261</v>
      </c>
      <c r="D372" s="472" t="s">
        <v>1830</v>
      </c>
      <c r="E372" s="472">
        <v>261</v>
      </c>
      <c r="F372" s="472" t="s">
        <v>425</v>
      </c>
      <c r="G372" s="473">
        <v>6000</v>
      </c>
      <c r="H372" s="473"/>
      <c r="I372" s="473">
        <v>0</v>
      </c>
      <c r="J372" s="473">
        <v>0</v>
      </c>
      <c r="K372" s="473">
        <v>0</v>
      </c>
      <c r="L372" s="473">
        <v>0</v>
      </c>
      <c r="M372" s="473">
        <v>0</v>
      </c>
      <c r="N372" s="473">
        <v>0</v>
      </c>
      <c r="O372" s="473">
        <v>0</v>
      </c>
      <c r="P372" s="473">
        <v>0</v>
      </c>
      <c r="Q372" s="473">
        <v>6000</v>
      </c>
      <c r="R372" s="472"/>
    </row>
    <row r="373" spans="1:18" ht="14.45" hidden="1" customHeight="1" x14ac:dyDescent="0.25">
      <c r="A373" s="472">
        <v>724</v>
      </c>
      <c r="B373" s="472" t="s">
        <v>1634</v>
      </c>
      <c r="C373" s="472">
        <v>261</v>
      </c>
      <c r="D373" s="472" t="s">
        <v>1831</v>
      </c>
      <c r="E373" s="472">
        <v>261</v>
      </c>
      <c r="F373" s="472" t="s">
        <v>425</v>
      </c>
      <c r="G373" s="473">
        <v>20000</v>
      </c>
      <c r="H373" s="473"/>
      <c r="I373" s="473">
        <v>0</v>
      </c>
      <c r="J373" s="473">
        <v>0</v>
      </c>
      <c r="K373" s="473">
        <v>0</v>
      </c>
      <c r="L373" s="473">
        <v>0</v>
      </c>
      <c r="M373" s="473">
        <v>0</v>
      </c>
      <c r="N373" s="473">
        <v>0</v>
      </c>
      <c r="O373" s="473">
        <v>0</v>
      </c>
      <c r="P373" s="473">
        <v>0</v>
      </c>
      <c r="Q373" s="473">
        <v>20000</v>
      </c>
      <c r="R373" s="472"/>
    </row>
    <row r="374" spans="1:18" ht="14.45" hidden="1" customHeight="1" x14ac:dyDescent="0.25">
      <c r="A374" s="472">
        <v>833</v>
      </c>
      <c r="B374" s="472" t="s">
        <v>1634</v>
      </c>
      <c r="C374" s="472">
        <v>261</v>
      </c>
      <c r="D374" s="472" t="s">
        <v>1834</v>
      </c>
      <c r="E374" s="472">
        <v>261</v>
      </c>
      <c r="F374" s="472" t="s">
        <v>425</v>
      </c>
      <c r="G374" s="473">
        <v>60000</v>
      </c>
      <c r="H374" s="473"/>
      <c r="I374" s="473"/>
      <c r="J374" s="473"/>
      <c r="K374" s="473"/>
      <c r="L374" s="473"/>
      <c r="M374" s="473"/>
      <c r="N374" s="473"/>
      <c r="O374" s="473"/>
      <c r="P374" s="473"/>
      <c r="Q374" s="473">
        <v>60000</v>
      </c>
      <c r="R374" s="472"/>
    </row>
    <row r="375" spans="1:18" ht="14.45" hidden="1" customHeight="1" x14ac:dyDescent="0.25">
      <c r="A375" s="472">
        <v>1070</v>
      </c>
      <c r="B375" s="472" t="s">
        <v>1634</v>
      </c>
      <c r="C375" s="472">
        <v>261</v>
      </c>
      <c r="D375" s="472" t="s">
        <v>1833</v>
      </c>
      <c r="E375" s="472">
        <v>261</v>
      </c>
      <c r="F375" s="472" t="s">
        <v>425</v>
      </c>
      <c r="G375" s="473">
        <v>54000</v>
      </c>
      <c r="H375" s="473"/>
      <c r="I375" s="473"/>
      <c r="J375" s="473"/>
      <c r="K375" s="473"/>
      <c r="L375" s="473"/>
      <c r="M375" s="473"/>
      <c r="N375" s="473"/>
      <c r="O375" s="473"/>
      <c r="P375" s="473"/>
      <c r="Q375" s="473">
        <v>54000</v>
      </c>
      <c r="R375" s="472"/>
    </row>
    <row r="376" spans="1:18" ht="14.45" hidden="1" customHeight="1" x14ac:dyDescent="0.25">
      <c r="A376" s="489">
        <v>1187</v>
      </c>
      <c r="B376" s="472" t="s">
        <v>1634</v>
      </c>
      <c r="C376" s="472">
        <v>261</v>
      </c>
      <c r="D376" s="489" t="s">
        <v>1793</v>
      </c>
      <c r="E376" s="472">
        <v>261</v>
      </c>
      <c r="F376" s="472" t="s">
        <v>425</v>
      </c>
      <c r="G376" s="473">
        <v>18000</v>
      </c>
      <c r="H376" s="473"/>
      <c r="I376" s="473"/>
      <c r="J376" s="473"/>
      <c r="K376" s="473"/>
      <c r="L376" s="473"/>
      <c r="M376" s="473"/>
      <c r="N376" s="473"/>
      <c r="O376" s="473"/>
      <c r="P376" s="473"/>
      <c r="Q376" s="473">
        <v>18000</v>
      </c>
      <c r="R376" s="472" t="s">
        <v>1925</v>
      </c>
    </row>
    <row r="377" spans="1:18" ht="14.45" hidden="1" customHeight="1" x14ac:dyDescent="0.25">
      <c r="A377" s="489">
        <v>1215</v>
      </c>
      <c r="B377" s="472" t="s">
        <v>1634</v>
      </c>
      <c r="C377" s="472">
        <v>261</v>
      </c>
      <c r="D377" s="472" t="s">
        <v>1912</v>
      </c>
      <c r="E377" s="472">
        <v>261</v>
      </c>
      <c r="F377" s="472" t="s">
        <v>425</v>
      </c>
      <c r="G377" s="493">
        <v>101000</v>
      </c>
      <c r="H377" s="473"/>
      <c r="I377" s="473"/>
      <c r="J377" s="473"/>
      <c r="K377" s="473"/>
      <c r="L377" s="473"/>
      <c r="M377" s="473"/>
      <c r="N377" s="473"/>
      <c r="O377" s="473"/>
      <c r="P377" s="473"/>
      <c r="Q377" s="473">
        <v>101000</v>
      </c>
      <c r="R377" s="472"/>
    </row>
    <row r="378" spans="1:18" ht="14.45" hidden="1" customHeight="1" x14ac:dyDescent="0.25">
      <c r="A378" s="489">
        <v>1240</v>
      </c>
      <c r="B378" s="472" t="s">
        <v>1634</v>
      </c>
      <c r="C378" s="472">
        <v>261</v>
      </c>
      <c r="D378" s="472" t="s">
        <v>1800</v>
      </c>
      <c r="E378" s="472">
        <v>261</v>
      </c>
      <c r="F378" s="472" t="s">
        <v>400</v>
      </c>
      <c r="G378" s="493">
        <v>0</v>
      </c>
      <c r="H378" s="473"/>
      <c r="I378" s="473"/>
      <c r="J378" s="473"/>
      <c r="K378" s="473"/>
      <c r="L378" s="473"/>
      <c r="M378" s="473"/>
      <c r="N378" s="473"/>
      <c r="O378" s="473"/>
      <c r="P378" s="473"/>
      <c r="Q378" s="473">
        <v>0</v>
      </c>
      <c r="R378" s="472"/>
    </row>
    <row r="379" spans="1:18" ht="14.45" hidden="1" customHeight="1" x14ac:dyDescent="0.25">
      <c r="A379" s="489">
        <v>1263</v>
      </c>
      <c r="B379" s="472" t="s">
        <v>1634</v>
      </c>
      <c r="C379" s="472">
        <v>261</v>
      </c>
      <c r="D379" s="472" t="s">
        <v>1834</v>
      </c>
      <c r="E379" s="472">
        <v>261</v>
      </c>
      <c r="F379" s="472" t="s">
        <v>1927</v>
      </c>
      <c r="G379" s="493">
        <v>200000</v>
      </c>
      <c r="H379" s="473"/>
      <c r="I379" s="473"/>
      <c r="J379" s="473"/>
      <c r="K379" s="473"/>
      <c r="L379" s="473"/>
      <c r="M379" s="473"/>
      <c r="N379" s="473"/>
      <c r="O379" s="473"/>
      <c r="P379" s="473"/>
      <c r="Q379" s="473">
        <v>200000</v>
      </c>
      <c r="R379" s="472"/>
    </row>
    <row r="380" spans="1:18" hidden="1" x14ac:dyDescent="0.25">
      <c r="A380" s="472">
        <v>42</v>
      </c>
      <c r="B380" s="472" t="s">
        <v>1634</v>
      </c>
      <c r="C380" s="472">
        <v>271</v>
      </c>
      <c r="D380" s="472" t="s">
        <v>1813</v>
      </c>
      <c r="E380" s="472">
        <v>271</v>
      </c>
      <c r="F380" s="472" t="s">
        <v>428</v>
      </c>
      <c r="G380" s="473">
        <v>0</v>
      </c>
      <c r="H380" s="472"/>
      <c r="I380" s="473">
        <v>0</v>
      </c>
      <c r="J380" s="473">
        <v>0</v>
      </c>
      <c r="K380" s="473">
        <v>0</v>
      </c>
      <c r="L380" s="473">
        <v>0</v>
      </c>
      <c r="M380" s="473">
        <v>0</v>
      </c>
      <c r="N380" s="473">
        <v>0</v>
      </c>
      <c r="O380" s="473">
        <v>0</v>
      </c>
      <c r="P380" s="473">
        <v>0</v>
      </c>
      <c r="Q380" s="473">
        <v>0</v>
      </c>
      <c r="R380" s="472"/>
    </row>
    <row r="381" spans="1:18" ht="14.45" hidden="1" customHeight="1" x14ac:dyDescent="0.25">
      <c r="A381" s="472">
        <v>127</v>
      </c>
      <c r="B381" s="472" t="s">
        <v>1634</v>
      </c>
      <c r="C381" s="472">
        <v>271</v>
      </c>
      <c r="D381" s="472" t="s">
        <v>1815</v>
      </c>
      <c r="E381" s="472">
        <v>271</v>
      </c>
      <c r="F381" s="472" t="s">
        <v>428</v>
      </c>
      <c r="G381" s="473">
        <v>0</v>
      </c>
      <c r="H381" s="473"/>
      <c r="I381" s="473"/>
      <c r="J381" s="473"/>
      <c r="K381" s="473"/>
      <c r="L381" s="473"/>
      <c r="M381" s="473"/>
      <c r="N381" s="473"/>
      <c r="O381" s="473"/>
      <c r="P381" s="473"/>
      <c r="Q381" s="473">
        <v>0</v>
      </c>
      <c r="R381" s="472"/>
    </row>
    <row r="382" spans="1:18" ht="14.45" hidden="1" customHeight="1" x14ac:dyDescent="0.25">
      <c r="A382" s="472">
        <v>156</v>
      </c>
      <c r="B382" s="472" t="s">
        <v>1634</v>
      </c>
      <c r="C382" s="472">
        <v>271</v>
      </c>
      <c r="D382" s="472" t="s">
        <v>1816</v>
      </c>
      <c r="E382" s="472">
        <v>271</v>
      </c>
      <c r="F382" s="472" t="s">
        <v>428</v>
      </c>
      <c r="G382" s="473">
        <v>0</v>
      </c>
      <c r="H382" s="473"/>
      <c r="I382" s="473"/>
      <c r="J382" s="473"/>
      <c r="K382" s="473"/>
      <c r="L382" s="473"/>
      <c r="M382" s="473"/>
      <c r="N382" s="473"/>
      <c r="O382" s="473"/>
      <c r="P382" s="473"/>
      <c r="Q382" s="473">
        <v>0</v>
      </c>
      <c r="R382" s="472"/>
    </row>
    <row r="383" spans="1:18" ht="14.45" hidden="1" customHeight="1" x14ac:dyDescent="0.25">
      <c r="A383" s="472">
        <v>256</v>
      </c>
      <c r="B383" s="472" t="s">
        <v>1634</v>
      </c>
      <c r="C383" s="472">
        <v>271</v>
      </c>
      <c r="D383" s="472" t="s">
        <v>1819</v>
      </c>
      <c r="E383" s="472">
        <v>271</v>
      </c>
      <c r="F383" s="472" t="s">
        <v>428</v>
      </c>
      <c r="G383" s="473">
        <v>0</v>
      </c>
      <c r="H383" s="472"/>
      <c r="I383" s="473">
        <v>0</v>
      </c>
      <c r="J383" s="473">
        <v>0</v>
      </c>
      <c r="K383" s="473">
        <v>0</v>
      </c>
      <c r="L383" s="473">
        <v>0</v>
      </c>
      <c r="M383" s="473">
        <v>0</v>
      </c>
      <c r="N383" s="473">
        <v>0</v>
      </c>
      <c r="O383" s="473">
        <v>0</v>
      </c>
      <c r="P383" s="473">
        <v>0</v>
      </c>
      <c r="Q383" s="473">
        <v>0</v>
      </c>
      <c r="R383" s="472"/>
    </row>
    <row r="384" spans="1:18" ht="14.45" hidden="1" customHeight="1" x14ac:dyDescent="0.25">
      <c r="A384" s="472">
        <v>312</v>
      </c>
      <c r="B384" s="472" t="s">
        <v>1634</v>
      </c>
      <c r="C384" s="472">
        <v>271</v>
      </c>
      <c r="D384" s="472" t="s">
        <v>1820</v>
      </c>
      <c r="E384" s="472">
        <v>271</v>
      </c>
      <c r="F384" s="472" t="s">
        <v>428</v>
      </c>
      <c r="G384" s="473">
        <v>0</v>
      </c>
      <c r="H384" s="472"/>
      <c r="I384" s="473">
        <v>0</v>
      </c>
      <c r="J384" s="473">
        <v>0</v>
      </c>
      <c r="K384" s="473">
        <v>0</v>
      </c>
      <c r="L384" s="473">
        <v>0</v>
      </c>
      <c r="M384" s="473">
        <v>0</v>
      </c>
      <c r="N384" s="473">
        <v>0</v>
      </c>
      <c r="O384" s="473">
        <v>0</v>
      </c>
      <c r="P384" s="473">
        <v>0</v>
      </c>
      <c r="Q384" s="473">
        <v>0</v>
      </c>
      <c r="R384" s="472"/>
    </row>
    <row r="385" spans="1:18" ht="14.45" hidden="1" customHeight="1" x14ac:dyDescent="0.25">
      <c r="A385" s="472">
        <v>354</v>
      </c>
      <c r="B385" s="472" t="s">
        <v>1634</v>
      </c>
      <c r="C385" s="472">
        <v>271</v>
      </c>
      <c r="D385" s="472" t="s">
        <v>1821</v>
      </c>
      <c r="E385" s="472">
        <v>271</v>
      </c>
      <c r="F385" s="472" t="s">
        <v>428</v>
      </c>
      <c r="G385" s="473">
        <v>0</v>
      </c>
      <c r="H385" s="473">
        <v>0</v>
      </c>
      <c r="I385" s="473">
        <v>0</v>
      </c>
      <c r="J385" s="473">
        <v>0</v>
      </c>
      <c r="K385" s="473">
        <v>0</v>
      </c>
      <c r="L385" s="473">
        <v>0</v>
      </c>
      <c r="M385" s="473">
        <v>0</v>
      </c>
      <c r="N385" s="473">
        <v>0</v>
      </c>
      <c r="O385" s="473">
        <v>0</v>
      </c>
      <c r="P385" s="473">
        <v>0</v>
      </c>
      <c r="Q385" s="473">
        <v>0</v>
      </c>
      <c r="R385" s="472"/>
    </row>
    <row r="386" spans="1:18" ht="14.45" hidden="1" customHeight="1" x14ac:dyDescent="0.25">
      <c r="A386" s="472">
        <v>396</v>
      </c>
      <c r="B386" s="472" t="s">
        <v>1634</v>
      </c>
      <c r="C386" s="472">
        <v>271</v>
      </c>
      <c r="D386" s="472" t="s">
        <v>1822</v>
      </c>
      <c r="E386" s="472">
        <v>271</v>
      </c>
      <c r="F386" s="472" t="s">
        <v>428</v>
      </c>
      <c r="G386" s="473">
        <v>0</v>
      </c>
      <c r="H386" s="472"/>
      <c r="I386" s="473">
        <v>0</v>
      </c>
      <c r="J386" s="473">
        <v>0</v>
      </c>
      <c r="K386" s="473">
        <v>0</v>
      </c>
      <c r="L386" s="473">
        <v>0</v>
      </c>
      <c r="M386" s="473">
        <v>0</v>
      </c>
      <c r="N386" s="473">
        <v>0</v>
      </c>
      <c r="O386" s="473">
        <v>0</v>
      </c>
      <c r="P386" s="473">
        <v>0</v>
      </c>
      <c r="Q386" s="473">
        <v>0</v>
      </c>
      <c r="R386" s="472"/>
    </row>
    <row r="387" spans="1:18" ht="14.45" hidden="1" customHeight="1" x14ac:dyDescent="0.25">
      <c r="A387" s="472">
        <v>451</v>
      </c>
      <c r="B387" s="472" t="s">
        <v>1634</v>
      </c>
      <c r="C387" s="472">
        <v>271</v>
      </c>
      <c r="D387" s="472" t="s">
        <v>1824</v>
      </c>
      <c r="E387" s="472">
        <v>271</v>
      </c>
      <c r="F387" s="472" t="s">
        <v>428</v>
      </c>
      <c r="G387" s="473">
        <v>0</v>
      </c>
      <c r="H387" s="472"/>
      <c r="I387" s="473">
        <v>0</v>
      </c>
      <c r="J387" s="473">
        <v>0</v>
      </c>
      <c r="K387" s="473">
        <v>0</v>
      </c>
      <c r="L387" s="473">
        <v>0</v>
      </c>
      <c r="M387" s="473">
        <v>0</v>
      </c>
      <c r="N387" s="473">
        <v>0</v>
      </c>
      <c r="O387" s="473">
        <v>0</v>
      </c>
      <c r="P387" s="473">
        <v>0</v>
      </c>
      <c r="Q387" s="473">
        <v>0</v>
      </c>
      <c r="R387" s="472"/>
    </row>
    <row r="388" spans="1:18" ht="14.45" hidden="1" customHeight="1" x14ac:dyDescent="0.25">
      <c r="A388" s="472">
        <v>479</v>
      </c>
      <c r="B388" s="472" t="s">
        <v>1634</v>
      </c>
      <c r="C388" s="472">
        <v>271</v>
      </c>
      <c r="D388" s="472" t="s">
        <v>1825</v>
      </c>
      <c r="E388" s="472">
        <v>271</v>
      </c>
      <c r="F388" s="472" t="s">
        <v>428</v>
      </c>
      <c r="G388" s="473">
        <v>0</v>
      </c>
      <c r="H388" s="472"/>
      <c r="I388" s="473">
        <v>0</v>
      </c>
      <c r="J388" s="473">
        <v>0</v>
      </c>
      <c r="K388" s="473">
        <v>0</v>
      </c>
      <c r="L388" s="473">
        <v>0</v>
      </c>
      <c r="M388" s="473">
        <v>0</v>
      </c>
      <c r="N388" s="473">
        <v>0</v>
      </c>
      <c r="O388" s="473">
        <v>0</v>
      </c>
      <c r="P388" s="473">
        <v>0</v>
      </c>
      <c r="Q388" s="473">
        <v>0</v>
      </c>
      <c r="R388" s="472"/>
    </row>
    <row r="389" spans="1:18" ht="14.45" customHeight="1" x14ac:dyDescent="0.25">
      <c r="A389" s="472">
        <v>577</v>
      </c>
      <c r="B389" s="472" t="s">
        <v>1634</v>
      </c>
      <c r="C389" s="472">
        <v>271</v>
      </c>
      <c r="D389" s="472" t="s">
        <v>1828</v>
      </c>
      <c r="E389" s="472">
        <v>271</v>
      </c>
      <c r="F389" s="472" t="s">
        <v>428</v>
      </c>
      <c r="G389" s="473">
        <v>0</v>
      </c>
      <c r="H389" s="472"/>
      <c r="I389" s="473">
        <v>0</v>
      </c>
      <c r="J389" s="473">
        <v>0</v>
      </c>
      <c r="K389" s="473">
        <v>0</v>
      </c>
      <c r="L389" s="473">
        <v>0</v>
      </c>
      <c r="M389" s="473">
        <v>0</v>
      </c>
      <c r="N389" s="473">
        <v>0</v>
      </c>
      <c r="O389" s="473">
        <v>0</v>
      </c>
      <c r="P389" s="473">
        <v>0</v>
      </c>
      <c r="Q389" s="473">
        <v>0</v>
      </c>
      <c r="R389" s="472"/>
    </row>
    <row r="390" spans="1:18" ht="14.45" hidden="1" customHeight="1" x14ac:dyDescent="0.25">
      <c r="A390" s="472">
        <v>618</v>
      </c>
      <c r="B390" s="472" t="s">
        <v>1634</v>
      </c>
      <c r="C390" s="472">
        <v>271</v>
      </c>
      <c r="D390" s="472" t="s">
        <v>1829</v>
      </c>
      <c r="E390" s="472">
        <v>271</v>
      </c>
      <c r="F390" s="472" t="s">
        <v>428</v>
      </c>
      <c r="G390" s="473">
        <v>0</v>
      </c>
      <c r="H390" s="472"/>
      <c r="I390" s="473">
        <v>0</v>
      </c>
      <c r="J390" s="473">
        <v>0</v>
      </c>
      <c r="K390" s="473">
        <v>0</v>
      </c>
      <c r="L390" s="473">
        <v>0</v>
      </c>
      <c r="M390" s="473">
        <v>0</v>
      </c>
      <c r="N390" s="473">
        <v>0</v>
      </c>
      <c r="O390" s="473">
        <v>0</v>
      </c>
      <c r="P390" s="473">
        <v>0</v>
      </c>
      <c r="Q390" s="473">
        <v>0</v>
      </c>
      <c r="R390" s="472"/>
    </row>
    <row r="391" spans="1:18" ht="14.45" hidden="1" customHeight="1" x14ac:dyDescent="0.25">
      <c r="A391" s="472">
        <v>690</v>
      </c>
      <c r="B391" s="472" t="s">
        <v>1634</v>
      </c>
      <c r="C391" s="472">
        <v>271</v>
      </c>
      <c r="D391" s="472" t="s">
        <v>1830</v>
      </c>
      <c r="E391" s="472">
        <v>271</v>
      </c>
      <c r="F391" s="472" t="s">
        <v>428</v>
      </c>
      <c r="G391" s="473">
        <v>0</v>
      </c>
      <c r="H391" s="473"/>
      <c r="I391" s="473">
        <v>0</v>
      </c>
      <c r="J391" s="473">
        <v>0</v>
      </c>
      <c r="K391" s="473">
        <v>0</v>
      </c>
      <c r="L391" s="473">
        <v>0</v>
      </c>
      <c r="M391" s="473">
        <v>0</v>
      </c>
      <c r="N391" s="473">
        <v>0</v>
      </c>
      <c r="O391" s="473">
        <v>0</v>
      </c>
      <c r="P391" s="473">
        <v>0</v>
      </c>
      <c r="Q391" s="473">
        <v>0</v>
      </c>
      <c r="R391" s="472"/>
    </row>
    <row r="392" spans="1:18" ht="14.45" hidden="1" customHeight="1" x14ac:dyDescent="0.25">
      <c r="A392" s="472">
        <v>836</v>
      </c>
      <c r="B392" s="472" t="s">
        <v>1634</v>
      </c>
      <c r="C392" s="472">
        <v>271</v>
      </c>
      <c r="D392" s="472" t="s">
        <v>1834</v>
      </c>
      <c r="E392" s="472">
        <v>271</v>
      </c>
      <c r="F392" s="472" t="s">
        <v>428</v>
      </c>
      <c r="G392" s="473">
        <v>0</v>
      </c>
      <c r="H392" s="473"/>
      <c r="I392" s="473"/>
      <c r="J392" s="473"/>
      <c r="K392" s="473"/>
      <c r="L392" s="473"/>
      <c r="M392" s="473"/>
      <c r="N392" s="473"/>
      <c r="O392" s="473"/>
      <c r="P392" s="473"/>
      <c r="Q392" s="473">
        <v>0</v>
      </c>
      <c r="R392" s="472"/>
    </row>
    <row r="393" spans="1:18" ht="14.45" hidden="1" customHeight="1" x14ac:dyDescent="0.25">
      <c r="A393" s="472">
        <v>1072</v>
      </c>
      <c r="B393" s="472" t="s">
        <v>1634</v>
      </c>
      <c r="C393" s="472">
        <v>271</v>
      </c>
      <c r="D393" s="472" t="s">
        <v>1833</v>
      </c>
      <c r="E393" s="472">
        <v>271</v>
      </c>
      <c r="F393" s="472" t="s">
        <v>428</v>
      </c>
      <c r="G393" s="473">
        <v>9000</v>
      </c>
      <c r="H393" s="473"/>
      <c r="I393" s="473"/>
      <c r="J393" s="473"/>
      <c r="K393" s="473"/>
      <c r="L393" s="473"/>
      <c r="M393" s="473"/>
      <c r="N393" s="473"/>
      <c r="O393" s="473"/>
      <c r="P393" s="473"/>
      <c r="Q393" s="473">
        <v>9000</v>
      </c>
      <c r="R393" s="472"/>
    </row>
    <row r="394" spans="1:18" ht="14.45" hidden="1" customHeight="1" x14ac:dyDescent="0.25">
      <c r="A394" s="489">
        <v>1188</v>
      </c>
      <c r="B394" s="472" t="s">
        <v>1634</v>
      </c>
      <c r="C394" s="472">
        <v>271</v>
      </c>
      <c r="D394" s="489" t="s">
        <v>1793</v>
      </c>
      <c r="E394" s="472">
        <v>271</v>
      </c>
      <c r="F394" s="472" t="s">
        <v>428</v>
      </c>
      <c r="G394" s="473"/>
      <c r="H394" s="473"/>
      <c r="I394" s="473"/>
      <c r="J394" s="473"/>
      <c r="K394" s="473"/>
      <c r="L394" s="473"/>
      <c r="M394" s="473"/>
      <c r="N394" s="473"/>
      <c r="O394" s="473"/>
      <c r="P394" s="473"/>
      <c r="Q394" s="473">
        <v>0</v>
      </c>
      <c r="R394" s="472" t="s">
        <v>1925</v>
      </c>
    </row>
    <row r="395" spans="1:18" hidden="1" x14ac:dyDescent="0.25">
      <c r="A395" s="489">
        <v>1216</v>
      </c>
      <c r="B395" s="472" t="s">
        <v>1634</v>
      </c>
      <c r="C395" s="472">
        <v>271</v>
      </c>
      <c r="D395" s="472" t="s">
        <v>1912</v>
      </c>
      <c r="E395" s="472">
        <v>271</v>
      </c>
      <c r="F395" s="472" t="s">
        <v>428</v>
      </c>
      <c r="G395" s="473">
        <v>150000</v>
      </c>
      <c r="H395" s="473"/>
      <c r="I395" s="473"/>
      <c r="J395" s="473"/>
      <c r="K395" s="473"/>
      <c r="L395" s="473"/>
      <c r="M395" s="473"/>
      <c r="N395" s="473"/>
      <c r="O395" s="473"/>
      <c r="P395" s="473"/>
      <c r="Q395" s="473">
        <v>150000</v>
      </c>
      <c r="R395" s="472"/>
    </row>
    <row r="396" spans="1:18" ht="14.45" hidden="1" customHeight="1" x14ac:dyDescent="0.25">
      <c r="A396" s="472">
        <v>9</v>
      </c>
      <c r="B396" s="472" t="s">
        <v>1634</v>
      </c>
      <c r="C396" s="472">
        <v>272</v>
      </c>
      <c r="D396" s="472" t="s">
        <v>1811</v>
      </c>
      <c r="E396" s="472">
        <v>272</v>
      </c>
      <c r="F396" s="472" t="s">
        <v>429</v>
      </c>
      <c r="G396" s="473">
        <v>10000</v>
      </c>
      <c r="H396" s="472"/>
      <c r="I396" s="473">
        <v>0</v>
      </c>
      <c r="J396" s="473">
        <v>0</v>
      </c>
      <c r="K396" s="473">
        <v>0</v>
      </c>
      <c r="L396" s="473">
        <v>0</v>
      </c>
      <c r="M396" s="473">
        <v>0</v>
      </c>
      <c r="N396" s="473">
        <v>0</v>
      </c>
      <c r="O396" s="473">
        <v>0</v>
      </c>
      <c r="P396" s="473">
        <v>0</v>
      </c>
      <c r="Q396" s="473">
        <v>10000</v>
      </c>
      <c r="R396" s="472"/>
    </row>
    <row r="397" spans="1:18" ht="14.45" hidden="1" customHeight="1" x14ac:dyDescent="0.25">
      <c r="A397" s="472">
        <v>85</v>
      </c>
      <c r="B397" s="472" t="s">
        <v>1634</v>
      </c>
      <c r="C397" s="472">
        <v>272</v>
      </c>
      <c r="D397" s="472" t="s">
        <v>1814</v>
      </c>
      <c r="E397" s="472">
        <v>272</v>
      </c>
      <c r="F397" s="472" t="s">
        <v>429</v>
      </c>
      <c r="G397" s="473">
        <v>50000</v>
      </c>
      <c r="H397" s="472"/>
      <c r="I397" s="473">
        <v>0</v>
      </c>
      <c r="J397" s="473">
        <v>0</v>
      </c>
      <c r="K397" s="473">
        <v>0</v>
      </c>
      <c r="L397" s="473">
        <v>0</v>
      </c>
      <c r="M397" s="473">
        <v>0</v>
      </c>
      <c r="N397" s="473">
        <v>0</v>
      </c>
      <c r="O397" s="473">
        <v>0</v>
      </c>
      <c r="P397" s="473">
        <v>0</v>
      </c>
      <c r="Q397" s="473">
        <v>50000</v>
      </c>
      <c r="R397" s="472"/>
    </row>
    <row r="398" spans="1:18" ht="14.45" hidden="1" customHeight="1" x14ac:dyDescent="0.25">
      <c r="A398" s="472">
        <v>226</v>
      </c>
      <c r="B398" s="472" t="s">
        <v>1634</v>
      </c>
      <c r="C398" s="472">
        <v>272</v>
      </c>
      <c r="D398" s="472" t="s">
        <v>1818</v>
      </c>
      <c r="E398" s="472">
        <v>272</v>
      </c>
      <c r="F398" s="472" t="s">
        <v>429</v>
      </c>
      <c r="G398" s="473">
        <v>45000</v>
      </c>
      <c r="H398" s="472"/>
      <c r="I398" s="473">
        <v>0</v>
      </c>
      <c r="J398" s="473">
        <v>0</v>
      </c>
      <c r="K398" s="473">
        <v>0</v>
      </c>
      <c r="L398" s="473">
        <v>0</v>
      </c>
      <c r="M398" s="473">
        <v>0</v>
      </c>
      <c r="N398" s="473">
        <v>0</v>
      </c>
      <c r="O398" s="473">
        <v>0</v>
      </c>
      <c r="P398" s="473">
        <v>0</v>
      </c>
      <c r="Q398" s="473">
        <v>45000</v>
      </c>
      <c r="R398" s="472"/>
    </row>
    <row r="399" spans="1:18" ht="14.45" hidden="1" customHeight="1" x14ac:dyDescent="0.25">
      <c r="A399" s="472">
        <v>424</v>
      </c>
      <c r="B399" s="472" t="s">
        <v>1634</v>
      </c>
      <c r="C399" s="472">
        <v>272</v>
      </c>
      <c r="D399" s="472" t="s">
        <v>1823</v>
      </c>
      <c r="E399" s="472">
        <v>272</v>
      </c>
      <c r="F399" s="472" t="s">
        <v>429</v>
      </c>
      <c r="G399" s="473">
        <v>15000</v>
      </c>
      <c r="H399" s="472"/>
      <c r="I399" s="473">
        <v>0</v>
      </c>
      <c r="J399" s="473">
        <v>0</v>
      </c>
      <c r="K399" s="473">
        <v>0</v>
      </c>
      <c r="L399" s="473">
        <v>0</v>
      </c>
      <c r="M399" s="473">
        <v>0</v>
      </c>
      <c r="N399" s="473">
        <v>0</v>
      </c>
      <c r="O399" s="473">
        <v>0</v>
      </c>
      <c r="P399" s="473">
        <v>0</v>
      </c>
      <c r="Q399" s="473">
        <v>15000</v>
      </c>
      <c r="R399" s="472"/>
    </row>
    <row r="400" spans="1:18" ht="14.45" hidden="1" customHeight="1" x14ac:dyDescent="0.25">
      <c r="A400" s="472">
        <v>540</v>
      </c>
      <c r="B400" s="472" t="s">
        <v>1634</v>
      </c>
      <c r="C400" s="472">
        <v>272</v>
      </c>
      <c r="D400" s="472" t="s">
        <v>1827</v>
      </c>
      <c r="E400" s="472">
        <v>272</v>
      </c>
      <c r="F400" s="472" t="s">
        <v>429</v>
      </c>
      <c r="G400" s="473">
        <v>70000</v>
      </c>
      <c r="H400" s="473">
        <v>0</v>
      </c>
      <c r="I400" s="473">
        <v>0</v>
      </c>
      <c r="J400" s="473">
        <v>0</v>
      </c>
      <c r="K400" s="473">
        <v>0</v>
      </c>
      <c r="L400" s="473">
        <v>0</v>
      </c>
      <c r="M400" s="473">
        <v>0</v>
      </c>
      <c r="N400" s="473">
        <v>0</v>
      </c>
      <c r="O400" s="473">
        <v>0</v>
      </c>
      <c r="P400" s="473">
        <v>0</v>
      </c>
      <c r="Q400" s="473">
        <v>70000</v>
      </c>
      <c r="R400" s="472"/>
    </row>
    <row r="401" spans="1:18" ht="14.45" hidden="1" customHeight="1" x14ac:dyDescent="0.25">
      <c r="A401" s="472">
        <v>355</v>
      </c>
      <c r="B401" s="472" t="s">
        <v>1634</v>
      </c>
      <c r="C401" s="472">
        <v>273</v>
      </c>
      <c r="D401" s="472" t="s">
        <v>1821</v>
      </c>
      <c r="E401" s="472">
        <v>273</v>
      </c>
      <c r="F401" s="472" t="s">
        <v>430</v>
      </c>
      <c r="G401" s="473">
        <v>100000</v>
      </c>
      <c r="H401" s="473">
        <v>0</v>
      </c>
      <c r="I401" s="473">
        <v>0</v>
      </c>
      <c r="J401" s="473">
        <v>0</v>
      </c>
      <c r="K401" s="473">
        <v>0</v>
      </c>
      <c r="L401" s="473">
        <v>0</v>
      </c>
      <c r="M401" s="473">
        <v>0</v>
      </c>
      <c r="N401" s="473">
        <v>0</v>
      </c>
      <c r="O401" s="473">
        <v>0</v>
      </c>
      <c r="P401" s="473">
        <v>0</v>
      </c>
      <c r="Q401" s="473">
        <v>100000</v>
      </c>
      <c r="R401" s="472"/>
    </row>
    <row r="402" spans="1:18" ht="14.45" hidden="1" customHeight="1" x14ac:dyDescent="0.25">
      <c r="A402" s="489">
        <v>1246</v>
      </c>
      <c r="B402" s="472" t="s">
        <v>1634</v>
      </c>
      <c r="C402" s="472">
        <v>273</v>
      </c>
      <c r="D402" s="472" t="s">
        <v>1804</v>
      </c>
      <c r="E402" s="472">
        <v>273</v>
      </c>
      <c r="F402" s="472" t="s">
        <v>430</v>
      </c>
      <c r="G402" s="473">
        <v>1000</v>
      </c>
      <c r="H402" s="473"/>
      <c r="I402" s="473"/>
      <c r="J402" s="473"/>
      <c r="K402" s="473"/>
      <c r="L402" s="473"/>
      <c r="M402" s="473"/>
      <c r="N402" s="473"/>
      <c r="O402" s="473"/>
      <c r="P402" s="473"/>
      <c r="Q402" s="473">
        <v>1000</v>
      </c>
      <c r="R402" s="472"/>
    </row>
    <row r="403" spans="1:18" ht="14.45" hidden="1" customHeight="1" x14ac:dyDescent="0.25">
      <c r="A403" s="472">
        <v>257</v>
      </c>
      <c r="B403" s="472" t="s">
        <v>1634</v>
      </c>
      <c r="C403" s="472">
        <v>274</v>
      </c>
      <c r="D403" s="472" t="s">
        <v>1819</v>
      </c>
      <c r="E403" s="472">
        <v>274</v>
      </c>
      <c r="F403" s="472" t="s">
        <v>431</v>
      </c>
      <c r="G403" s="473">
        <v>20000</v>
      </c>
      <c r="H403" s="472"/>
      <c r="I403" s="473">
        <v>0</v>
      </c>
      <c r="J403" s="473">
        <v>0</v>
      </c>
      <c r="K403" s="473">
        <v>0</v>
      </c>
      <c r="L403" s="473">
        <v>0</v>
      </c>
      <c r="M403" s="473">
        <v>0</v>
      </c>
      <c r="N403" s="473">
        <v>0</v>
      </c>
      <c r="O403" s="473">
        <v>0</v>
      </c>
      <c r="P403" s="473">
        <v>0</v>
      </c>
      <c r="Q403" s="473">
        <v>20000</v>
      </c>
      <c r="R403" s="472"/>
    </row>
    <row r="404" spans="1:18" ht="14.45" hidden="1" customHeight="1" x14ac:dyDescent="0.25">
      <c r="A404" s="472">
        <v>726</v>
      </c>
      <c r="B404" s="472" t="s">
        <v>1634</v>
      </c>
      <c r="C404" s="472">
        <v>274</v>
      </c>
      <c r="D404" s="472" t="s">
        <v>1831</v>
      </c>
      <c r="E404" s="472">
        <v>274</v>
      </c>
      <c r="F404" s="472" t="s">
        <v>431</v>
      </c>
      <c r="G404" s="473">
        <v>1000</v>
      </c>
      <c r="H404" s="473"/>
      <c r="I404" s="473">
        <v>0</v>
      </c>
      <c r="J404" s="473">
        <v>0</v>
      </c>
      <c r="K404" s="473">
        <v>0</v>
      </c>
      <c r="L404" s="473">
        <v>0</v>
      </c>
      <c r="M404" s="473">
        <v>0</v>
      </c>
      <c r="N404" s="473">
        <v>0</v>
      </c>
      <c r="O404" s="473">
        <v>0</v>
      </c>
      <c r="P404" s="473">
        <v>0</v>
      </c>
      <c r="Q404" s="473">
        <v>1000</v>
      </c>
      <c r="R404" s="472"/>
    </row>
    <row r="405" spans="1:18" ht="14.45" hidden="1" customHeight="1" x14ac:dyDescent="0.25">
      <c r="A405" s="472">
        <v>258</v>
      </c>
      <c r="B405" s="472" t="s">
        <v>1634</v>
      </c>
      <c r="C405" s="472">
        <v>275</v>
      </c>
      <c r="D405" s="472" t="s">
        <v>1819</v>
      </c>
      <c r="E405" s="472">
        <v>275</v>
      </c>
      <c r="F405" s="472" t="s">
        <v>432</v>
      </c>
      <c r="G405" s="473">
        <v>5000</v>
      </c>
      <c r="H405" s="472"/>
      <c r="I405" s="473">
        <v>0</v>
      </c>
      <c r="J405" s="473">
        <v>0</v>
      </c>
      <c r="K405" s="473">
        <v>0</v>
      </c>
      <c r="L405" s="473">
        <v>0</v>
      </c>
      <c r="M405" s="473">
        <v>0</v>
      </c>
      <c r="N405" s="473">
        <v>0</v>
      </c>
      <c r="O405" s="473">
        <v>0</v>
      </c>
      <c r="P405" s="473">
        <v>0</v>
      </c>
      <c r="Q405" s="473">
        <v>5000</v>
      </c>
      <c r="R405" s="472"/>
    </row>
    <row r="406" spans="1:18" ht="14.45" hidden="1" customHeight="1" x14ac:dyDescent="0.25">
      <c r="A406" s="472">
        <v>11</v>
      </c>
      <c r="B406" s="472" t="s">
        <v>1634</v>
      </c>
      <c r="C406" s="472">
        <v>291</v>
      </c>
      <c r="D406" s="472" t="s">
        <v>1811</v>
      </c>
      <c r="E406" s="472">
        <v>291</v>
      </c>
      <c r="F406" s="472" t="s">
        <v>438</v>
      </c>
      <c r="G406" s="473">
        <v>12000</v>
      </c>
      <c r="H406" s="472"/>
      <c r="I406" s="473">
        <v>0</v>
      </c>
      <c r="J406" s="473">
        <v>0</v>
      </c>
      <c r="K406" s="473">
        <v>0</v>
      </c>
      <c r="L406" s="473">
        <v>0</v>
      </c>
      <c r="M406" s="473">
        <v>0</v>
      </c>
      <c r="N406" s="473">
        <v>0</v>
      </c>
      <c r="O406" s="473">
        <v>0</v>
      </c>
      <c r="P406" s="473">
        <v>0</v>
      </c>
      <c r="Q406" s="473">
        <v>12000</v>
      </c>
      <c r="R406" s="472"/>
    </row>
    <row r="407" spans="1:18" ht="14.45" hidden="1" customHeight="1" x14ac:dyDescent="0.25">
      <c r="A407" s="472">
        <v>87</v>
      </c>
      <c r="B407" s="472" t="s">
        <v>1634</v>
      </c>
      <c r="C407" s="472">
        <v>291</v>
      </c>
      <c r="D407" s="472" t="s">
        <v>1814</v>
      </c>
      <c r="E407" s="472">
        <v>291</v>
      </c>
      <c r="F407" s="472" t="s">
        <v>438</v>
      </c>
      <c r="G407" s="473">
        <v>120000</v>
      </c>
      <c r="H407" s="472"/>
      <c r="I407" s="473">
        <v>0</v>
      </c>
      <c r="J407" s="473">
        <v>0</v>
      </c>
      <c r="K407" s="473">
        <v>0</v>
      </c>
      <c r="L407" s="473">
        <v>0</v>
      </c>
      <c r="M407" s="473">
        <v>0</v>
      </c>
      <c r="N407" s="473">
        <v>0</v>
      </c>
      <c r="O407" s="473">
        <v>0</v>
      </c>
      <c r="P407" s="473">
        <v>0</v>
      </c>
      <c r="Q407" s="473">
        <v>120000</v>
      </c>
      <c r="R407" s="472"/>
    </row>
    <row r="408" spans="1:18" ht="14.45" hidden="1" customHeight="1" x14ac:dyDescent="0.25">
      <c r="A408" s="472">
        <v>426</v>
      </c>
      <c r="B408" s="472" t="s">
        <v>1634</v>
      </c>
      <c r="C408" s="472">
        <v>291</v>
      </c>
      <c r="D408" s="472" t="s">
        <v>1823</v>
      </c>
      <c r="E408" s="472">
        <v>291</v>
      </c>
      <c r="F408" s="472" t="s">
        <v>438</v>
      </c>
      <c r="G408" s="473">
        <v>15700</v>
      </c>
      <c r="H408" s="472"/>
      <c r="I408" s="473">
        <v>0</v>
      </c>
      <c r="J408" s="473">
        <v>0</v>
      </c>
      <c r="K408" s="473">
        <v>0</v>
      </c>
      <c r="L408" s="473">
        <v>0</v>
      </c>
      <c r="M408" s="473">
        <v>0</v>
      </c>
      <c r="N408" s="473">
        <v>0</v>
      </c>
      <c r="O408" s="473">
        <v>0</v>
      </c>
      <c r="P408" s="473">
        <v>0</v>
      </c>
      <c r="Q408" s="473">
        <v>15700</v>
      </c>
      <c r="R408" s="472"/>
    </row>
    <row r="409" spans="1:18" ht="14.45" hidden="1" customHeight="1" x14ac:dyDescent="0.25">
      <c r="A409" s="472">
        <v>481</v>
      </c>
      <c r="B409" s="472" t="s">
        <v>1634</v>
      </c>
      <c r="C409" s="472">
        <v>291</v>
      </c>
      <c r="D409" s="472" t="s">
        <v>1825</v>
      </c>
      <c r="E409" s="472">
        <v>291</v>
      </c>
      <c r="F409" s="472" t="s">
        <v>438</v>
      </c>
      <c r="G409" s="473">
        <v>16000</v>
      </c>
      <c r="H409" s="472"/>
      <c r="I409" s="473">
        <v>0</v>
      </c>
      <c r="J409" s="473">
        <v>0</v>
      </c>
      <c r="K409" s="473">
        <v>0</v>
      </c>
      <c r="L409" s="473">
        <v>0</v>
      </c>
      <c r="M409" s="473">
        <v>0</v>
      </c>
      <c r="N409" s="473">
        <v>0</v>
      </c>
      <c r="O409" s="473">
        <v>0</v>
      </c>
      <c r="P409" s="473">
        <v>0</v>
      </c>
      <c r="Q409" s="473">
        <v>16000</v>
      </c>
      <c r="R409" s="472"/>
    </row>
    <row r="410" spans="1:18" ht="14.45" hidden="1" customHeight="1" x14ac:dyDescent="0.25">
      <c r="A410" s="472">
        <v>1271</v>
      </c>
      <c r="B410" s="472" t="s">
        <v>1634</v>
      </c>
      <c r="C410" s="472">
        <v>291</v>
      </c>
      <c r="D410" s="472" t="s">
        <v>1929</v>
      </c>
      <c r="E410" s="472">
        <v>291</v>
      </c>
      <c r="F410" s="526" t="s">
        <v>438</v>
      </c>
      <c r="G410" s="473">
        <v>2500</v>
      </c>
      <c r="H410" s="473"/>
      <c r="I410" s="473"/>
      <c r="J410" s="473"/>
      <c r="K410" s="473"/>
      <c r="L410" s="473"/>
      <c r="M410" s="473"/>
      <c r="N410" s="473"/>
      <c r="O410" s="473"/>
      <c r="P410" s="473"/>
      <c r="Q410" s="473">
        <v>2500</v>
      </c>
      <c r="R410" s="472"/>
    </row>
    <row r="411" spans="1:18" ht="14.45" hidden="1" customHeight="1" x14ac:dyDescent="0.25">
      <c r="A411" s="472">
        <v>88</v>
      </c>
      <c r="B411" s="472" t="s">
        <v>1634</v>
      </c>
      <c r="C411" s="472">
        <v>292</v>
      </c>
      <c r="D411" s="472" t="s">
        <v>1814</v>
      </c>
      <c r="E411" s="472">
        <v>292</v>
      </c>
      <c r="F411" s="472" t="s">
        <v>439</v>
      </c>
      <c r="G411" s="473">
        <v>0</v>
      </c>
      <c r="H411" s="472"/>
      <c r="I411" s="473">
        <v>0</v>
      </c>
      <c r="J411" s="473">
        <v>0</v>
      </c>
      <c r="K411" s="473">
        <v>0</v>
      </c>
      <c r="L411" s="473">
        <v>0</v>
      </c>
      <c r="M411" s="473">
        <v>0</v>
      </c>
      <c r="N411" s="473">
        <v>0</v>
      </c>
      <c r="O411" s="473">
        <v>0</v>
      </c>
      <c r="P411" s="473">
        <v>0</v>
      </c>
      <c r="Q411" s="473">
        <v>0</v>
      </c>
      <c r="R411" s="472"/>
    </row>
    <row r="412" spans="1:18" ht="14.45" hidden="1" customHeight="1" x14ac:dyDescent="0.25">
      <c r="A412" s="472">
        <v>260</v>
      </c>
      <c r="B412" s="472" t="s">
        <v>1634</v>
      </c>
      <c r="C412" s="472">
        <v>292</v>
      </c>
      <c r="D412" s="472" t="s">
        <v>1819</v>
      </c>
      <c r="E412" s="472">
        <v>292</v>
      </c>
      <c r="F412" s="472" t="s">
        <v>439</v>
      </c>
      <c r="G412" s="473">
        <v>0</v>
      </c>
      <c r="H412" s="472"/>
      <c r="I412" s="473">
        <v>0</v>
      </c>
      <c r="J412" s="473">
        <v>0</v>
      </c>
      <c r="K412" s="473">
        <v>0</v>
      </c>
      <c r="L412" s="473">
        <v>0</v>
      </c>
      <c r="M412" s="473">
        <v>0</v>
      </c>
      <c r="N412" s="473">
        <v>0</v>
      </c>
      <c r="O412" s="473">
        <v>0</v>
      </c>
      <c r="P412" s="473">
        <v>0</v>
      </c>
      <c r="Q412" s="473">
        <v>0</v>
      </c>
      <c r="R412" s="472"/>
    </row>
    <row r="413" spans="1:18" ht="14.45" hidden="1" customHeight="1" x14ac:dyDescent="0.25">
      <c r="A413" s="472">
        <v>847</v>
      </c>
      <c r="B413" s="472" t="s">
        <v>1634</v>
      </c>
      <c r="C413" s="472">
        <v>292</v>
      </c>
      <c r="D413" s="472" t="s">
        <v>1834</v>
      </c>
      <c r="E413" s="472">
        <v>292</v>
      </c>
      <c r="F413" s="472" t="s">
        <v>439</v>
      </c>
      <c r="G413" s="473">
        <v>0</v>
      </c>
      <c r="H413" s="473"/>
      <c r="I413" s="473"/>
      <c r="J413" s="473"/>
      <c r="K413" s="473"/>
      <c r="L413" s="473"/>
      <c r="M413" s="473"/>
      <c r="N413" s="473"/>
      <c r="O413" s="473"/>
      <c r="P413" s="473"/>
      <c r="Q413" s="473">
        <v>0</v>
      </c>
      <c r="R413" s="472"/>
    </row>
    <row r="414" spans="1:18" ht="14.45" hidden="1" customHeight="1" x14ac:dyDescent="0.25">
      <c r="A414" s="489">
        <v>1247</v>
      </c>
      <c r="B414" s="472" t="s">
        <v>1634</v>
      </c>
      <c r="C414" s="472">
        <v>292</v>
      </c>
      <c r="D414" s="472" t="s">
        <v>1804</v>
      </c>
      <c r="E414" s="472">
        <v>292</v>
      </c>
      <c r="F414" s="472" t="s">
        <v>439</v>
      </c>
      <c r="G414" s="473">
        <v>0</v>
      </c>
      <c r="H414" s="473"/>
      <c r="I414" s="473"/>
      <c r="J414" s="473"/>
      <c r="K414" s="473"/>
      <c r="L414" s="473"/>
      <c r="M414" s="473"/>
      <c r="N414" s="473"/>
      <c r="O414" s="473"/>
      <c r="P414" s="473"/>
      <c r="Q414" s="473">
        <v>0</v>
      </c>
      <c r="R414" s="472"/>
    </row>
    <row r="415" spans="1:18" ht="14.45" hidden="1" customHeight="1" x14ac:dyDescent="0.25">
      <c r="A415" s="472">
        <v>44</v>
      </c>
      <c r="B415" s="472" t="s">
        <v>1634</v>
      </c>
      <c r="C415" s="472">
        <v>293</v>
      </c>
      <c r="D415" s="472" t="s">
        <v>1813</v>
      </c>
      <c r="E415" s="472">
        <v>293</v>
      </c>
      <c r="F415" s="472" t="s">
        <v>440</v>
      </c>
      <c r="G415" s="473">
        <v>0</v>
      </c>
      <c r="H415" s="472"/>
      <c r="I415" s="473">
        <v>0</v>
      </c>
      <c r="J415" s="473">
        <v>0</v>
      </c>
      <c r="K415" s="473">
        <v>0</v>
      </c>
      <c r="L415" s="473">
        <v>0</v>
      </c>
      <c r="M415" s="473">
        <v>0</v>
      </c>
      <c r="N415" s="473">
        <v>0</v>
      </c>
      <c r="O415" s="473">
        <v>0</v>
      </c>
      <c r="P415" s="473">
        <v>0</v>
      </c>
      <c r="Q415" s="473">
        <v>0</v>
      </c>
      <c r="R415" s="472"/>
    </row>
    <row r="416" spans="1:18" ht="14.45" hidden="1" customHeight="1" x14ac:dyDescent="0.25">
      <c r="A416" s="472">
        <v>89</v>
      </c>
      <c r="B416" s="472" t="s">
        <v>1634</v>
      </c>
      <c r="C416" s="472">
        <v>293</v>
      </c>
      <c r="D416" s="472" t="s">
        <v>1814</v>
      </c>
      <c r="E416" s="472">
        <v>293</v>
      </c>
      <c r="F416" s="472" t="s">
        <v>440</v>
      </c>
      <c r="G416" s="473">
        <v>0</v>
      </c>
      <c r="H416" s="472"/>
      <c r="I416" s="473">
        <v>0</v>
      </c>
      <c r="J416" s="473">
        <v>0</v>
      </c>
      <c r="K416" s="473">
        <v>0</v>
      </c>
      <c r="L416" s="473">
        <v>0</v>
      </c>
      <c r="M416" s="473">
        <v>0</v>
      </c>
      <c r="N416" s="473">
        <v>0</v>
      </c>
      <c r="O416" s="473">
        <v>0</v>
      </c>
      <c r="P416" s="473">
        <v>0</v>
      </c>
      <c r="Q416" s="473">
        <v>0</v>
      </c>
      <c r="R416" s="472"/>
    </row>
    <row r="417" spans="1:18" ht="14.45" hidden="1" customHeight="1" x14ac:dyDescent="0.25">
      <c r="A417" s="472">
        <v>261</v>
      </c>
      <c r="B417" s="472" t="s">
        <v>1634</v>
      </c>
      <c r="C417" s="472">
        <v>293</v>
      </c>
      <c r="D417" s="472" t="s">
        <v>1819</v>
      </c>
      <c r="E417" s="472">
        <v>293</v>
      </c>
      <c r="F417" s="472" t="s">
        <v>440</v>
      </c>
      <c r="G417" s="473">
        <v>0</v>
      </c>
      <c r="H417" s="472"/>
      <c r="I417" s="473">
        <v>0</v>
      </c>
      <c r="J417" s="473">
        <v>0</v>
      </c>
      <c r="K417" s="473">
        <v>0</v>
      </c>
      <c r="L417" s="473">
        <v>0</v>
      </c>
      <c r="M417" s="473">
        <v>0</v>
      </c>
      <c r="N417" s="473">
        <v>0</v>
      </c>
      <c r="O417" s="473">
        <v>0</v>
      </c>
      <c r="P417" s="473">
        <v>0</v>
      </c>
      <c r="Q417" s="473">
        <v>0</v>
      </c>
      <c r="R417" s="472"/>
    </row>
    <row r="418" spans="1:18" ht="14.45" hidden="1" customHeight="1" x14ac:dyDescent="0.25">
      <c r="A418" s="472">
        <v>45</v>
      </c>
      <c r="B418" s="472" t="s">
        <v>1634</v>
      </c>
      <c r="C418" s="472">
        <v>294</v>
      </c>
      <c r="D418" s="472" t="s">
        <v>1813</v>
      </c>
      <c r="E418" s="472">
        <v>294</v>
      </c>
      <c r="F418" s="472" t="s">
        <v>441</v>
      </c>
      <c r="G418" s="473">
        <v>12000</v>
      </c>
      <c r="H418" s="472"/>
      <c r="I418" s="473">
        <v>0</v>
      </c>
      <c r="J418" s="473">
        <v>0</v>
      </c>
      <c r="K418" s="473">
        <v>0</v>
      </c>
      <c r="L418" s="473">
        <v>0</v>
      </c>
      <c r="M418" s="473">
        <v>0</v>
      </c>
      <c r="N418" s="473">
        <v>0</v>
      </c>
      <c r="O418" s="473">
        <v>0</v>
      </c>
      <c r="P418" s="473">
        <v>0</v>
      </c>
      <c r="Q418" s="473">
        <v>12000</v>
      </c>
      <c r="R418" s="472"/>
    </row>
    <row r="419" spans="1:18" ht="14.45" hidden="1" customHeight="1" x14ac:dyDescent="0.25">
      <c r="A419" s="472">
        <v>90</v>
      </c>
      <c r="B419" s="472" t="s">
        <v>1634</v>
      </c>
      <c r="C419" s="472">
        <v>294</v>
      </c>
      <c r="D419" s="472" t="s">
        <v>1814</v>
      </c>
      <c r="E419" s="472">
        <v>294</v>
      </c>
      <c r="F419" s="472" t="s">
        <v>441</v>
      </c>
      <c r="G419" s="473">
        <v>0</v>
      </c>
      <c r="H419" s="472"/>
      <c r="I419" s="473">
        <v>0</v>
      </c>
      <c r="J419" s="473">
        <v>0</v>
      </c>
      <c r="K419" s="473">
        <v>0</v>
      </c>
      <c r="L419" s="473">
        <v>0</v>
      </c>
      <c r="M419" s="473">
        <v>0</v>
      </c>
      <c r="N419" s="473">
        <v>0</v>
      </c>
      <c r="O419" s="473">
        <v>0</v>
      </c>
      <c r="P419" s="473">
        <v>0</v>
      </c>
      <c r="Q419" s="473">
        <v>0</v>
      </c>
      <c r="R419" s="472"/>
    </row>
    <row r="420" spans="1:18" ht="14.45" hidden="1" customHeight="1" x14ac:dyDescent="0.25">
      <c r="A420" s="472">
        <v>314</v>
      </c>
      <c r="B420" s="472" t="s">
        <v>1634</v>
      </c>
      <c r="C420" s="472">
        <v>294</v>
      </c>
      <c r="D420" s="472" t="s">
        <v>1820</v>
      </c>
      <c r="E420" s="472">
        <v>294</v>
      </c>
      <c r="F420" s="472" t="s">
        <v>441</v>
      </c>
      <c r="G420" s="473">
        <v>2000</v>
      </c>
      <c r="H420" s="472"/>
      <c r="I420" s="473">
        <v>0</v>
      </c>
      <c r="J420" s="473">
        <v>0</v>
      </c>
      <c r="K420" s="473">
        <v>0</v>
      </c>
      <c r="L420" s="473">
        <v>0</v>
      </c>
      <c r="M420" s="473">
        <v>0</v>
      </c>
      <c r="N420" s="473">
        <v>0</v>
      </c>
      <c r="O420" s="473">
        <v>0</v>
      </c>
      <c r="P420" s="473">
        <v>0</v>
      </c>
      <c r="Q420" s="473">
        <v>2000</v>
      </c>
      <c r="R420" s="472"/>
    </row>
    <row r="421" spans="1:18" ht="14.45" hidden="1" customHeight="1" x14ac:dyDescent="0.25">
      <c r="A421" s="472">
        <v>357</v>
      </c>
      <c r="B421" s="472" t="s">
        <v>1634</v>
      </c>
      <c r="C421" s="472">
        <v>294</v>
      </c>
      <c r="D421" s="472" t="s">
        <v>1821</v>
      </c>
      <c r="E421" s="472">
        <v>294</v>
      </c>
      <c r="F421" s="472" t="s">
        <v>441</v>
      </c>
      <c r="G421" s="473">
        <v>1000</v>
      </c>
      <c r="H421" s="473">
        <v>0</v>
      </c>
      <c r="I421" s="473">
        <v>0</v>
      </c>
      <c r="J421" s="473">
        <v>0</v>
      </c>
      <c r="K421" s="473">
        <v>0</v>
      </c>
      <c r="L421" s="473">
        <v>0</v>
      </c>
      <c r="M421" s="473">
        <v>0</v>
      </c>
      <c r="N421" s="473">
        <v>0</v>
      </c>
      <c r="O421" s="473">
        <v>0</v>
      </c>
      <c r="P421" s="473">
        <v>0</v>
      </c>
      <c r="Q421" s="473">
        <v>1000</v>
      </c>
      <c r="R421" s="472"/>
    </row>
    <row r="422" spans="1:18" ht="14.45" hidden="1" customHeight="1" x14ac:dyDescent="0.25">
      <c r="A422" s="472">
        <v>513</v>
      </c>
      <c r="B422" s="472" t="s">
        <v>1634</v>
      </c>
      <c r="C422" s="472">
        <v>294</v>
      </c>
      <c r="D422" s="472" t="s">
        <v>1826</v>
      </c>
      <c r="E422" s="472">
        <v>294</v>
      </c>
      <c r="F422" s="472" t="s">
        <v>441</v>
      </c>
      <c r="G422" s="473">
        <v>2000</v>
      </c>
      <c r="H422" s="472"/>
      <c r="I422" s="473">
        <v>0</v>
      </c>
      <c r="J422" s="473">
        <v>0</v>
      </c>
      <c r="K422" s="473">
        <v>0</v>
      </c>
      <c r="L422" s="473">
        <v>0</v>
      </c>
      <c r="M422" s="473">
        <v>0</v>
      </c>
      <c r="N422" s="473">
        <v>0</v>
      </c>
      <c r="O422" s="473">
        <v>0</v>
      </c>
      <c r="P422" s="473">
        <v>0</v>
      </c>
      <c r="Q422" s="473">
        <v>2000</v>
      </c>
      <c r="R422" s="472"/>
    </row>
    <row r="423" spans="1:18" ht="14.45" hidden="1" customHeight="1" x14ac:dyDescent="0.25">
      <c r="A423" s="472">
        <v>692</v>
      </c>
      <c r="B423" s="472" t="s">
        <v>1634</v>
      </c>
      <c r="C423" s="472">
        <v>294</v>
      </c>
      <c r="D423" s="472" t="s">
        <v>1830</v>
      </c>
      <c r="E423" s="472">
        <v>294</v>
      </c>
      <c r="F423" s="472" t="s">
        <v>441</v>
      </c>
      <c r="G423" s="473">
        <v>3000</v>
      </c>
      <c r="H423" s="473"/>
      <c r="I423" s="473">
        <v>0</v>
      </c>
      <c r="J423" s="473">
        <v>0</v>
      </c>
      <c r="K423" s="473">
        <v>0</v>
      </c>
      <c r="L423" s="473">
        <v>0</v>
      </c>
      <c r="M423" s="473">
        <v>0</v>
      </c>
      <c r="N423" s="473">
        <v>0</v>
      </c>
      <c r="O423" s="473">
        <v>0</v>
      </c>
      <c r="P423" s="473">
        <v>0</v>
      </c>
      <c r="Q423" s="473">
        <v>3000</v>
      </c>
      <c r="R423" s="472"/>
    </row>
    <row r="424" spans="1:18" ht="14.45" hidden="1" customHeight="1" x14ac:dyDescent="0.25">
      <c r="A424" s="472">
        <v>849</v>
      </c>
      <c r="B424" s="472" t="s">
        <v>1634</v>
      </c>
      <c r="C424" s="472">
        <v>294</v>
      </c>
      <c r="D424" s="472" t="s">
        <v>1834</v>
      </c>
      <c r="E424" s="472">
        <v>294</v>
      </c>
      <c r="F424" s="472" t="s">
        <v>441</v>
      </c>
      <c r="G424" s="473">
        <v>2000</v>
      </c>
      <c r="H424" s="473"/>
      <c r="I424" s="473"/>
      <c r="J424" s="473"/>
      <c r="K424" s="473"/>
      <c r="L424" s="473"/>
      <c r="M424" s="473"/>
      <c r="N424" s="473"/>
      <c r="O424" s="473"/>
      <c r="P424" s="473"/>
      <c r="Q424" s="473">
        <v>2000</v>
      </c>
      <c r="R424" s="472"/>
    </row>
    <row r="425" spans="1:18" ht="14.45" hidden="1" customHeight="1" x14ac:dyDescent="0.25">
      <c r="A425" s="489">
        <v>1217</v>
      </c>
      <c r="B425" s="472" t="s">
        <v>1634</v>
      </c>
      <c r="C425" s="472">
        <v>294</v>
      </c>
      <c r="D425" s="472" t="s">
        <v>1912</v>
      </c>
      <c r="E425" s="472">
        <v>294</v>
      </c>
      <c r="F425" s="472" t="s">
        <v>441</v>
      </c>
      <c r="G425" s="473">
        <v>30000</v>
      </c>
      <c r="H425" s="473"/>
      <c r="I425" s="473"/>
      <c r="J425" s="473"/>
      <c r="K425" s="473"/>
      <c r="L425" s="473"/>
      <c r="M425" s="473"/>
      <c r="N425" s="473"/>
      <c r="O425" s="473"/>
      <c r="P425" s="473"/>
      <c r="Q425" s="473">
        <v>30000</v>
      </c>
      <c r="R425" s="472"/>
    </row>
    <row r="426" spans="1:18" ht="14.45" hidden="1" customHeight="1" x14ac:dyDescent="0.25">
      <c r="A426" s="472">
        <v>12</v>
      </c>
      <c r="B426" s="472" t="s">
        <v>1634</v>
      </c>
      <c r="C426" s="472">
        <v>296</v>
      </c>
      <c r="D426" s="472" t="s">
        <v>1811</v>
      </c>
      <c r="E426" s="472">
        <v>296</v>
      </c>
      <c r="F426" s="472" t="s">
        <v>443</v>
      </c>
      <c r="G426" s="473">
        <v>24000</v>
      </c>
      <c r="H426" s="472"/>
      <c r="I426" s="473">
        <v>0</v>
      </c>
      <c r="J426" s="473">
        <v>0</v>
      </c>
      <c r="K426" s="473">
        <v>0</v>
      </c>
      <c r="L426" s="473">
        <v>0</v>
      </c>
      <c r="M426" s="473">
        <v>0</v>
      </c>
      <c r="N426" s="473">
        <v>0</v>
      </c>
      <c r="O426" s="473">
        <v>0</v>
      </c>
      <c r="P426" s="473">
        <v>0</v>
      </c>
      <c r="Q426" s="473">
        <v>24000</v>
      </c>
      <c r="R426" s="472"/>
    </row>
    <row r="427" spans="1:18" ht="14.45" hidden="1" customHeight="1" x14ac:dyDescent="0.25">
      <c r="A427" s="472">
        <v>91</v>
      </c>
      <c r="B427" s="472" t="s">
        <v>1634</v>
      </c>
      <c r="C427" s="472">
        <v>296</v>
      </c>
      <c r="D427" s="472" t="s">
        <v>1814</v>
      </c>
      <c r="E427" s="472">
        <v>296</v>
      </c>
      <c r="F427" s="472" t="s">
        <v>443</v>
      </c>
      <c r="G427" s="473">
        <v>300000</v>
      </c>
      <c r="H427" s="472"/>
      <c r="I427" s="473">
        <v>0</v>
      </c>
      <c r="J427" s="473">
        <v>0</v>
      </c>
      <c r="K427" s="473">
        <v>0</v>
      </c>
      <c r="L427" s="473">
        <v>0</v>
      </c>
      <c r="M427" s="473">
        <v>0</v>
      </c>
      <c r="N427" s="473">
        <v>0</v>
      </c>
      <c r="O427" s="473">
        <v>0</v>
      </c>
      <c r="P427" s="473">
        <v>0</v>
      </c>
      <c r="Q427" s="473">
        <v>300000</v>
      </c>
      <c r="R427" s="472"/>
    </row>
    <row r="428" spans="1:18" ht="14.45" hidden="1" customHeight="1" x14ac:dyDescent="0.25">
      <c r="A428" s="472">
        <v>228</v>
      </c>
      <c r="B428" s="472" t="s">
        <v>1634</v>
      </c>
      <c r="C428" s="472">
        <v>296</v>
      </c>
      <c r="D428" s="472" t="s">
        <v>1818</v>
      </c>
      <c r="E428" s="472">
        <v>296</v>
      </c>
      <c r="F428" s="472" t="s">
        <v>443</v>
      </c>
      <c r="G428" s="473">
        <v>300000</v>
      </c>
      <c r="H428" s="472"/>
      <c r="I428" s="473">
        <v>0</v>
      </c>
      <c r="J428" s="473">
        <v>0</v>
      </c>
      <c r="K428" s="473">
        <v>0</v>
      </c>
      <c r="L428" s="473">
        <v>0</v>
      </c>
      <c r="M428" s="473">
        <v>0</v>
      </c>
      <c r="N428" s="473">
        <v>0</v>
      </c>
      <c r="O428" s="473">
        <v>0</v>
      </c>
      <c r="P428" s="473">
        <v>0</v>
      </c>
      <c r="Q428" s="473">
        <v>300000</v>
      </c>
      <c r="R428" s="472"/>
    </row>
    <row r="429" spans="1:18" ht="14.45" hidden="1" customHeight="1" x14ac:dyDescent="0.25">
      <c r="A429" s="472">
        <v>262</v>
      </c>
      <c r="B429" s="472" t="s">
        <v>1634</v>
      </c>
      <c r="C429" s="472">
        <v>296</v>
      </c>
      <c r="D429" s="472" t="s">
        <v>1819</v>
      </c>
      <c r="E429" s="472">
        <v>296</v>
      </c>
      <c r="F429" s="472" t="s">
        <v>443</v>
      </c>
      <c r="G429" s="473">
        <v>12000</v>
      </c>
      <c r="H429" s="472"/>
      <c r="I429" s="473">
        <v>0</v>
      </c>
      <c r="J429" s="473">
        <v>0</v>
      </c>
      <c r="K429" s="473">
        <v>0</v>
      </c>
      <c r="L429" s="473">
        <v>0</v>
      </c>
      <c r="M429" s="473">
        <v>0</v>
      </c>
      <c r="N429" s="473">
        <v>0</v>
      </c>
      <c r="O429" s="473">
        <v>0</v>
      </c>
      <c r="P429" s="473">
        <v>0</v>
      </c>
      <c r="Q429" s="473">
        <v>12000</v>
      </c>
      <c r="R429" s="472"/>
    </row>
    <row r="430" spans="1:18" ht="14.45" hidden="1" customHeight="1" x14ac:dyDescent="0.25">
      <c r="A430" s="472">
        <v>398</v>
      </c>
      <c r="B430" s="472" t="s">
        <v>1634</v>
      </c>
      <c r="C430" s="472">
        <v>296</v>
      </c>
      <c r="D430" s="472" t="s">
        <v>1822</v>
      </c>
      <c r="E430" s="472">
        <v>296</v>
      </c>
      <c r="F430" s="472" t="s">
        <v>443</v>
      </c>
      <c r="G430" s="473">
        <v>6000</v>
      </c>
      <c r="H430" s="472"/>
      <c r="I430" s="473">
        <v>0</v>
      </c>
      <c r="J430" s="473">
        <v>0</v>
      </c>
      <c r="K430" s="473">
        <v>0</v>
      </c>
      <c r="L430" s="473">
        <v>0</v>
      </c>
      <c r="M430" s="473">
        <v>0</v>
      </c>
      <c r="N430" s="473">
        <v>0</v>
      </c>
      <c r="O430" s="473">
        <v>0</v>
      </c>
      <c r="P430" s="473">
        <v>0</v>
      </c>
      <c r="Q430" s="473">
        <v>6000</v>
      </c>
      <c r="R430" s="472"/>
    </row>
    <row r="431" spans="1:18" ht="14.45" hidden="1" customHeight="1" x14ac:dyDescent="0.25">
      <c r="A431" s="472">
        <v>427</v>
      </c>
      <c r="B431" s="472" t="s">
        <v>1634</v>
      </c>
      <c r="C431" s="472">
        <v>296</v>
      </c>
      <c r="D431" s="472" t="s">
        <v>1823</v>
      </c>
      <c r="E431" s="472">
        <v>296</v>
      </c>
      <c r="F431" s="472" t="s">
        <v>443</v>
      </c>
      <c r="G431" s="473">
        <v>50000</v>
      </c>
      <c r="H431" s="472"/>
      <c r="I431" s="473">
        <v>0</v>
      </c>
      <c r="J431" s="473">
        <v>0</v>
      </c>
      <c r="K431" s="473">
        <v>0</v>
      </c>
      <c r="L431" s="473">
        <v>0</v>
      </c>
      <c r="M431" s="473">
        <v>0</v>
      </c>
      <c r="N431" s="473">
        <v>0</v>
      </c>
      <c r="O431" s="473">
        <v>0</v>
      </c>
      <c r="P431" s="473">
        <v>0</v>
      </c>
      <c r="Q431" s="473">
        <v>50000</v>
      </c>
      <c r="R431" s="472"/>
    </row>
    <row r="432" spans="1:18" ht="14.45" hidden="1" customHeight="1" x14ac:dyDescent="0.25">
      <c r="A432" s="472">
        <v>482</v>
      </c>
      <c r="B432" s="472" t="s">
        <v>1634</v>
      </c>
      <c r="C432" s="472">
        <v>296</v>
      </c>
      <c r="D432" s="472" t="s">
        <v>1825</v>
      </c>
      <c r="E432" s="472">
        <v>296</v>
      </c>
      <c r="F432" s="472" t="s">
        <v>443</v>
      </c>
      <c r="G432" s="473">
        <v>5000</v>
      </c>
      <c r="H432" s="472"/>
      <c r="I432" s="473">
        <v>0</v>
      </c>
      <c r="J432" s="473">
        <v>0</v>
      </c>
      <c r="K432" s="473">
        <v>0</v>
      </c>
      <c r="L432" s="473">
        <v>0</v>
      </c>
      <c r="M432" s="473">
        <v>0</v>
      </c>
      <c r="N432" s="473">
        <v>0</v>
      </c>
      <c r="O432" s="473">
        <v>0</v>
      </c>
      <c r="P432" s="473">
        <v>0</v>
      </c>
      <c r="Q432" s="473">
        <v>5000</v>
      </c>
      <c r="R432" s="472"/>
    </row>
    <row r="433" spans="1:18" ht="14.45" customHeight="1" x14ac:dyDescent="0.25">
      <c r="A433" s="472">
        <v>579</v>
      </c>
      <c r="B433" s="472" t="s">
        <v>1634</v>
      </c>
      <c r="C433" s="472">
        <v>296</v>
      </c>
      <c r="D433" s="472" t="s">
        <v>1828</v>
      </c>
      <c r="E433" s="472">
        <v>296</v>
      </c>
      <c r="F433" s="472" t="s">
        <v>443</v>
      </c>
      <c r="G433" s="473">
        <v>20000</v>
      </c>
      <c r="H433" s="472"/>
      <c r="I433" s="473">
        <v>0</v>
      </c>
      <c r="J433" s="473">
        <v>0</v>
      </c>
      <c r="K433" s="473">
        <v>0</v>
      </c>
      <c r="L433" s="473">
        <v>0</v>
      </c>
      <c r="M433" s="473">
        <v>0</v>
      </c>
      <c r="N433" s="473">
        <v>0</v>
      </c>
      <c r="O433" s="473">
        <v>0</v>
      </c>
      <c r="P433" s="473">
        <v>0</v>
      </c>
      <c r="Q433" s="473">
        <v>20000</v>
      </c>
      <c r="R433" s="472"/>
    </row>
    <row r="434" spans="1:18" ht="14.45" hidden="1" customHeight="1" x14ac:dyDescent="0.25">
      <c r="A434" s="472">
        <v>620</v>
      </c>
      <c r="B434" s="472" t="s">
        <v>1634</v>
      </c>
      <c r="C434" s="472">
        <v>296</v>
      </c>
      <c r="D434" s="472" t="s">
        <v>1829</v>
      </c>
      <c r="E434" s="472">
        <v>296</v>
      </c>
      <c r="F434" s="472" t="s">
        <v>445</v>
      </c>
      <c r="G434" s="473">
        <v>35000</v>
      </c>
      <c r="H434" s="472"/>
      <c r="I434" s="473">
        <v>0</v>
      </c>
      <c r="J434" s="473">
        <v>0</v>
      </c>
      <c r="K434" s="473">
        <v>0</v>
      </c>
      <c r="L434" s="473">
        <v>0</v>
      </c>
      <c r="M434" s="473">
        <v>0</v>
      </c>
      <c r="N434" s="473">
        <v>0</v>
      </c>
      <c r="O434" s="473">
        <v>0</v>
      </c>
      <c r="P434" s="473">
        <v>0</v>
      </c>
      <c r="Q434" s="473">
        <v>35000</v>
      </c>
      <c r="R434" s="472"/>
    </row>
    <row r="435" spans="1:18" ht="14.45" hidden="1" customHeight="1" x14ac:dyDescent="0.25">
      <c r="A435" s="472">
        <v>728</v>
      </c>
      <c r="B435" s="472" t="s">
        <v>1634</v>
      </c>
      <c r="C435" s="472">
        <v>296</v>
      </c>
      <c r="D435" s="472" t="s">
        <v>1831</v>
      </c>
      <c r="E435" s="472">
        <v>296</v>
      </c>
      <c r="F435" s="472" t="s">
        <v>443</v>
      </c>
      <c r="G435" s="473">
        <v>0</v>
      </c>
      <c r="H435" s="473"/>
      <c r="I435" s="473">
        <v>0</v>
      </c>
      <c r="J435" s="473">
        <v>0</v>
      </c>
      <c r="K435" s="473">
        <v>0</v>
      </c>
      <c r="L435" s="473">
        <v>0</v>
      </c>
      <c r="M435" s="473">
        <v>0</v>
      </c>
      <c r="N435" s="473">
        <v>0</v>
      </c>
      <c r="O435" s="473">
        <v>0</v>
      </c>
      <c r="P435" s="473">
        <v>0</v>
      </c>
      <c r="Q435" s="473">
        <v>0</v>
      </c>
      <c r="R435" s="472"/>
    </row>
    <row r="436" spans="1:18" ht="14.45" hidden="1" customHeight="1" x14ac:dyDescent="0.25">
      <c r="A436" s="489">
        <v>1218</v>
      </c>
      <c r="B436" s="472" t="s">
        <v>1634</v>
      </c>
      <c r="C436" s="472">
        <v>296</v>
      </c>
      <c r="D436" s="472" t="s">
        <v>1912</v>
      </c>
      <c r="E436" s="472">
        <v>296</v>
      </c>
      <c r="F436" s="472" t="s">
        <v>443</v>
      </c>
      <c r="G436" s="473">
        <v>240000</v>
      </c>
      <c r="H436" s="473"/>
      <c r="I436" s="473"/>
      <c r="J436" s="473"/>
      <c r="K436" s="473"/>
      <c r="L436" s="473"/>
      <c r="M436" s="473"/>
      <c r="N436" s="473"/>
      <c r="O436" s="473"/>
      <c r="P436" s="473"/>
      <c r="Q436" s="473">
        <v>240000</v>
      </c>
      <c r="R436" s="472"/>
    </row>
    <row r="437" spans="1:18" ht="14.45" hidden="1" customHeight="1" x14ac:dyDescent="0.25">
      <c r="A437" s="472">
        <v>92</v>
      </c>
      <c r="B437" s="472" t="s">
        <v>1634</v>
      </c>
      <c r="C437" s="472">
        <v>298</v>
      </c>
      <c r="D437" s="472" t="s">
        <v>1814</v>
      </c>
      <c r="E437" s="472">
        <v>298</v>
      </c>
      <c r="F437" s="472" t="s">
        <v>445</v>
      </c>
      <c r="G437" s="473">
        <v>500000</v>
      </c>
      <c r="H437" s="472"/>
      <c r="I437" s="473">
        <v>0</v>
      </c>
      <c r="J437" s="473">
        <v>0</v>
      </c>
      <c r="K437" s="473">
        <v>0</v>
      </c>
      <c r="L437" s="473">
        <v>0</v>
      </c>
      <c r="M437" s="473">
        <v>0</v>
      </c>
      <c r="N437" s="473">
        <v>0</v>
      </c>
      <c r="O437" s="473">
        <v>0</v>
      </c>
      <c r="P437" s="473">
        <v>0</v>
      </c>
      <c r="Q437" s="473">
        <v>500000</v>
      </c>
      <c r="R437" s="472"/>
    </row>
    <row r="438" spans="1:18" ht="14.45" hidden="1" customHeight="1" x14ac:dyDescent="0.25">
      <c r="A438" s="472">
        <v>428</v>
      </c>
      <c r="B438" s="472" t="s">
        <v>1634</v>
      </c>
      <c r="C438" s="472">
        <v>298</v>
      </c>
      <c r="D438" s="472" t="s">
        <v>1823</v>
      </c>
      <c r="E438" s="472">
        <v>298</v>
      </c>
      <c r="F438" s="472" t="s">
        <v>445</v>
      </c>
      <c r="G438" s="473">
        <v>23800</v>
      </c>
      <c r="H438" s="472"/>
      <c r="I438" s="473">
        <v>0</v>
      </c>
      <c r="J438" s="473">
        <v>0</v>
      </c>
      <c r="K438" s="473">
        <v>0</v>
      </c>
      <c r="L438" s="473">
        <v>0</v>
      </c>
      <c r="M438" s="473">
        <v>0</v>
      </c>
      <c r="N438" s="473">
        <v>0</v>
      </c>
      <c r="O438" s="473">
        <v>0</v>
      </c>
      <c r="P438" s="473">
        <v>0</v>
      </c>
      <c r="Q438" s="473">
        <v>23800</v>
      </c>
      <c r="R438" s="472"/>
    </row>
    <row r="439" spans="1:18" ht="14.45" hidden="1" customHeight="1" x14ac:dyDescent="0.25">
      <c r="A439" s="489">
        <v>1241</v>
      </c>
      <c r="B439" s="472" t="s">
        <v>1634</v>
      </c>
      <c r="C439" s="472">
        <v>298</v>
      </c>
      <c r="D439" s="472" t="s">
        <v>1800</v>
      </c>
      <c r="E439" s="472">
        <v>298</v>
      </c>
      <c r="F439" s="472" t="s">
        <v>445</v>
      </c>
      <c r="G439" s="473">
        <v>0</v>
      </c>
      <c r="H439" s="473"/>
      <c r="I439" s="473"/>
      <c r="J439" s="473"/>
      <c r="K439" s="473"/>
      <c r="L439" s="473"/>
      <c r="M439" s="473"/>
      <c r="N439" s="473"/>
      <c r="O439" s="473"/>
      <c r="P439" s="473"/>
      <c r="Q439" s="473">
        <v>0</v>
      </c>
      <c r="R439" s="472"/>
    </row>
    <row r="440" spans="1:18" ht="14.45" hidden="1" customHeight="1" x14ac:dyDescent="0.25">
      <c r="A440" s="472">
        <v>264</v>
      </c>
      <c r="B440" s="472" t="s">
        <v>1635</v>
      </c>
      <c r="C440" s="472">
        <v>311</v>
      </c>
      <c r="D440" s="472" t="s">
        <v>1819</v>
      </c>
      <c r="E440" s="472">
        <v>311</v>
      </c>
      <c r="F440" s="472" t="s">
        <v>448</v>
      </c>
      <c r="G440" s="473">
        <v>0</v>
      </c>
      <c r="H440" s="472"/>
      <c r="I440" s="473">
        <v>0</v>
      </c>
      <c r="J440" s="473">
        <v>0</v>
      </c>
      <c r="K440" s="473">
        <v>0</v>
      </c>
      <c r="L440" s="473">
        <v>0</v>
      </c>
      <c r="M440" s="473">
        <v>0</v>
      </c>
      <c r="N440" s="473">
        <v>0</v>
      </c>
      <c r="O440" s="473">
        <v>0</v>
      </c>
      <c r="P440" s="473">
        <v>0</v>
      </c>
      <c r="Q440" s="473">
        <v>0</v>
      </c>
      <c r="R440" s="472"/>
    </row>
    <row r="441" spans="1:18" ht="14.45" hidden="1" customHeight="1" x14ac:dyDescent="0.25">
      <c r="A441" s="472">
        <v>1292</v>
      </c>
      <c r="B441" s="472">
        <v>3</v>
      </c>
      <c r="C441" s="489">
        <v>311</v>
      </c>
      <c r="D441" s="489" t="s">
        <v>1811</v>
      </c>
      <c r="E441" s="489">
        <v>311</v>
      </c>
      <c r="F441" s="494" t="s">
        <v>1978</v>
      </c>
      <c r="G441" s="473">
        <v>238670.10000000009</v>
      </c>
      <c r="H441" s="473"/>
      <c r="I441" s="473"/>
      <c r="J441" s="473">
        <v>2248265.5299999998</v>
      </c>
      <c r="K441" s="473"/>
      <c r="L441" s="473"/>
      <c r="M441" s="473"/>
      <c r="N441" s="473"/>
      <c r="O441" s="473"/>
      <c r="P441" s="473"/>
      <c r="Q441" s="473">
        <v>2486935.63</v>
      </c>
      <c r="R441" s="472"/>
    </row>
    <row r="442" spans="1:18" ht="14.45" hidden="1" customHeight="1" x14ac:dyDescent="0.25">
      <c r="A442" s="472">
        <v>485</v>
      </c>
      <c r="B442" s="472" t="s">
        <v>1635</v>
      </c>
      <c r="C442" s="472">
        <v>312</v>
      </c>
      <c r="D442" s="472" t="s">
        <v>1825</v>
      </c>
      <c r="E442" s="472">
        <v>312</v>
      </c>
      <c r="F442" s="472" t="s">
        <v>449</v>
      </c>
      <c r="G442" s="473">
        <v>60000</v>
      </c>
      <c r="H442" s="472"/>
      <c r="I442" s="473">
        <v>0</v>
      </c>
      <c r="J442" s="473">
        <v>0</v>
      </c>
      <c r="K442" s="473">
        <v>0</v>
      </c>
      <c r="L442" s="473">
        <v>0</v>
      </c>
      <c r="M442" s="473">
        <v>0</v>
      </c>
      <c r="N442" s="473">
        <v>0</v>
      </c>
      <c r="O442" s="473">
        <v>0</v>
      </c>
      <c r="P442" s="473">
        <v>0</v>
      </c>
      <c r="Q442" s="473">
        <v>60000</v>
      </c>
      <c r="R442" s="472"/>
    </row>
    <row r="443" spans="1:18" ht="14.45" hidden="1" customHeight="1" x14ac:dyDescent="0.25">
      <c r="A443" s="472">
        <v>265</v>
      </c>
      <c r="B443" s="472" t="s">
        <v>1635</v>
      </c>
      <c r="C443" s="472">
        <v>313</v>
      </c>
      <c r="D443" s="472" t="s">
        <v>1819</v>
      </c>
      <c r="E443" s="472">
        <v>313</v>
      </c>
      <c r="F443" s="472" t="s">
        <v>450</v>
      </c>
      <c r="G443" s="473">
        <v>6000</v>
      </c>
      <c r="H443" s="472"/>
      <c r="I443" s="473">
        <v>0</v>
      </c>
      <c r="J443" s="473">
        <v>0</v>
      </c>
      <c r="K443" s="473">
        <v>0</v>
      </c>
      <c r="L443" s="473">
        <v>0</v>
      </c>
      <c r="M443" s="473">
        <v>0</v>
      </c>
      <c r="N443" s="473">
        <v>0</v>
      </c>
      <c r="O443" s="473">
        <v>0</v>
      </c>
      <c r="P443" s="473">
        <v>0</v>
      </c>
      <c r="Q443" s="473">
        <v>6000</v>
      </c>
      <c r="R443" s="472"/>
    </row>
    <row r="444" spans="1:18" ht="14.45" hidden="1" customHeight="1" x14ac:dyDescent="0.25">
      <c r="A444" s="472">
        <v>360</v>
      </c>
      <c r="B444" s="472" t="s">
        <v>1635</v>
      </c>
      <c r="C444" s="472">
        <v>313</v>
      </c>
      <c r="D444" s="472" t="s">
        <v>1979</v>
      </c>
      <c r="E444" s="472">
        <v>313</v>
      </c>
      <c r="F444" s="472" t="s">
        <v>450</v>
      </c>
      <c r="G444" s="473">
        <v>18000</v>
      </c>
      <c r="H444" s="473">
        <v>0</v>
      </c>
      <c r="I444" s="473">
        <v>0</v>
      </c>
      <c r="J444" s="473">
        <v>0</v>
      </c>
      <c r="K444" s="473">
        <v>0</v>
      </c>
      <c r="L444" s="473">
        <v>0</v>
      </c>
      <c r="M444" s="473">
        <v>0</v>
      </c>
      <c r="N444" s="473">
        <v>0</v>
      </c>
      <c r="O444" s="473">
        <v>0</v>
      </c>
      <c r="P444" s="473">
        <v>0</v>
      </c>
      <c r="Q444" s="473">
        <v>18000</v>
      </c>
      <c r="R444" s="472"/>
    </row>
    <row r="445" spans="1:18" ht="14.45" hidden="1" customHeight="1" x14ac:dyDescent="0.25">
      <c r="A445" s="489">
        <v>1189</v>
      </c>
      <c r="B445" s="472" t="s">
        <v>1635</v>
      </c>
      <c r="C445" s="472">
        <v>313</v>
      </c>
      <c r="D445" s="489" t="s">
        <v>1793</v>
      </c>
      <c r="E445" s="472">
        <v>313</v>
      </c>
      <c r="F445" s="472" t="s">
        <v>450</v>
      </c>
      <c r="G445" s="473">
        <v>3000</v>
      </c>
      <c r="H445" s="473"/>
      <c r="I445" s="473"/>
      <c r="J445" s="473"/>
      <c r="K445" s="473"/>
      <c r="L445" s="473"/>
      <c r="M445" s="473"/>
      <c r="N445" s="473"/>
      <c r="O445" s="473"/>
      <c r="P445" s="473"/>
      <c r="Q445" s="473">
        <v>3000</v>
      </c>
      <c r="R445" s="472" t="s">
        <v>1925</v>
      </c>
    </row>
    <row r="446" spans="1:18" ht="14.45" hidden="1" customHeight="1" x14ac:dyDescent="0.25">
      <c r="A446" s="472">
        <v>486</v>
      </c>
      <c r="B446" s="472" t="s">
        <v>1635</v>
      </c>
      <c r="C446" s="472">
        <v>314</v>
      </c>
      <c r="D446" s="472" t="s">
        <v>1825</v>
      </c>
      <c r="E446" s="472">
        <v>314</v>
      </c>
      <c r="F446" s="472" t="s">
        <v>451</v>
      </c>
      <c r="G446" s="473">
        <v>9600</v>
      </c>
      <c r="H446" s="472"/>
      <c r="I446" s="473">
        <v>0</v>
      </c>
      <c r="J446" s="473">
        <v>0</v>
      </c>
      <c r="K446" s="473">
        <v>0</v>
      </c>
      <c r="L446" s="473">
        <v>0</v>
      </c>
      <c r="M446" s="473">
        <v>0</v>
      </c>
      <c r="N446" s="473">
        <v>0</v>
      </c>
      <c r="O446" s="473">
        <v>0</v>
      </c>
      <c r="P446" s="473">
        <v>0</v>
      </c>
      <c r="Q446" s="473">
        <v>9600</v>
      </c>
      <c r="R446" s="472"/>
    </row>
    <row r="447" spans="1:18" ht="14.45" hidden="1" customHeight="1" x14ac:dyDescent="0.25">
      <c r="A447" s="472">
        <v>516</v>
      </c>
      <c r="B447" s="472" t="s">
        <v>1635</v>
      </c>
      <c r="C447" s="472">
        <v>314</v>
      </c>
      <c r="D447" s="472" t="s">
        <v>1826</v>
      </c>
      <c r="E447" s="472">
        <v>314</v>
      </c>
      <c r="F447" s="472" t="s">
        <v>451</v>
      </c>
      <c r="G447" s="473">
        <v>18000</v>
      </c>
      <c r="H447" s="472"/>
      <c r="I447" s="473">
        <v>0</v>
      </c>
      <c r="J447" s="473">
        <v>0</v>
      </c>
      <c r="K447" s="473">
        <v>0</v>
      </c>
      <c r="L447" s="473">
        <v>0</v>
      </c>
      <c r="M447" s="473">
        <v>0</v>
      </c>
      <c r="N447" s="473">
        <v>0</v>
      </c>
      <c r="O447" s="473">
        <v>0</v>
      </c>
      <c r="P447" s="473">
        <v>0</v>
      </c>
      <c r="Q447" s="473">
        <v>18000</v>
      </c>
      <c r="R447" s="472"/>
    </row>
    <row r="448" spans="1:18" ht="14.45" hidden="1" customHeight="1" x14ac:dyDescent="0.25">
      <c r="A448" s="472">
        <v>623</v>
      </c>
      <c r="B448" s="472" t="s">
        <v>1635</v>
      </c>
      <c r="C448" s="472">
        <v>314</v>
      </c>
      <c r="D448" s="472" t="s">
        <v>1829</v>
      </c>
      <c r="E448" s="472">
        <v>314</v>
      </c>
      <c r="F448" s="472" t="s">
        <v>451</v>
      </c>
      <c r="G448" s="473">
        <v>12000</v>
      </c>
      <c r="H448" s="472"/>
      <c r="I448" s="473">
        <v>0</v>
      </c>
      <c r="J448" s="473">
        <v>0</v>
      </c>
      <c r="K448" s="473">
        <v>0</v>
      </c>
      <c r="L448" s="473">
        <v>0</v>
      </c>
      <c r="M448" s="473">
        <v>0</v>
      </c>
      <c r="N448" s="473">
        <v>0</v>
      </c>
      <c r="O448" s="473">
        <v>0</v>
      </c>
      <c r="P448" s="473">
        <v>0</v>
      </c>
      <c r="Q448" s="473">
        <v>12000</v>
      </c>
      <c r="R448" s="472"/>
    </row>
    <row r="449" spans="1:18" ht="14.45" hidden="1" customHeight="1" x14ac:dyDescent="0.25">
      <c r="A449" s="489">
        <v>1177</v>
      </c>
      <c r="B449" s="472" t="s">
        <v>1635</v>
      </c>
      <c r="C449" s="472">
        <v>314</v>
      </c>
      <c r="D449" s="489" t="s">
        <v>1819</v>
      </c>
      <c r="E449" s="472">
        <v>314</v>
      </c>
      <c r="F449" s="472" t="s">
        <v>451</v>
      </c>
      <c r="G449" s="473">
        <v>3000</v>
      </c>
      <c r="H449" s="473"/>
      <c r="I449" s="473"/>
      <c r="J449" s="473"/>
      <c r="K449" s="473"/>
      <c r="L449" s="473"/>
      <c r="M449" s="473"/>
      <c r="N449" s="473"/>
      <c r="O449" s="473"/>
      <c r="P449" s="473"/>
      <c r="Q449" s="473">
        <v>3000</v>
      </c>
      <c r="R449" s="472" t="s">
        <v>1921</v>
      </c>
    </row>
    <row r="450" spans="1:18" ht="14.45" hidden="1" customHeight="1" x14ac:dyDescent="0.25">
      <c r="A450" s="489">
        <v>1190</v>
      </c>
      <c r="B450" s="472" t="s">
        <v>1635</v>
      </c>
      <c r="C450" s="472">
        <v>314</v>
      </c>
      <c r="D450" s="489" t="s">
        <v>1793</v>
      </c>
      <c r="E450" s="472">
        <v>314</v>
      </c>
      <c r="F450" s="472" t="s">
        <v>451</v>
      </c>
      <c r="G450" s="473">
        <v>42000</v>
      </c>
      <c r="H450" s="473"/>
      <c r="I450" s="473"/>
      <c r="J450" s="473"/>
      <c r="K450" s="473"/>
      <c r="L450" s="473"/>
      <c r="M450" s="473"/>
      <c r="N450" s="473"/>
      <c r="O450" s="473"/>
      <c r="P450" s="473"/>
      <c r="Q450" s="473">
        <v>42000</v>
      </c>
      <c r="R450" s="472" t="s">
        <v>1925</v>
      </c>
    </row>
    <row r="451" spans="1:18" ht="14.45" hidden="1" customHeight="1" x14ac:dyDescent="0.25">
      <c r="A451" s="489">
        <v>1248</v>
      </c>
      <c r="B451" s="472" t="s">
        <v>1635</v>
      </c>
      <c r="C451" s="472">
        <v>314</v>
      </c>
      <c r="D451" s="472" t="s">
        <v>1804</v>
      </c>
      <c r="E451" s="472">
        <v>314</v>
      </c>
      <c r="F451" s="472" t="s">
        <v>451</v>
      </c>
      <c r="G451" s="473">
        <v>9000</v>
      </c>
      <c r="H451" s="473"/>
      <c r="I451" s="473"/>
      <c r="J451" s="473"/>
      <c r="K451" s="473"/>
      <c r="L451" s="473"/>
      <c r="M451" s="473"/>
      <c r="N451" s="473"/>
      <c r="O451" s="473"/>
      <c r="P451" s="473"/>
      <c r="Q451" s="473">
        <v>9000</v>
      </c>
      <c r="R451" s="472"/>
    </row>
    <row r="452" spans="1:18" ht="14.45" hidden="1" customHeight="1" x14ac:dyDescent="0.25">
      <c r="A452" s="472">
        <v>15</v>
      </c>
      <c r="B452" s="472" t="s">
        <v>1635</v>
      </c>
      <c r="C452" s="472">
        <v>315</v>
      </c>
      <c r="D452" s="472" t="s">
        <v>1979</v>
      </c>
      <c r="E452" s="472">
        <v>315</v>
      </c>
      <c r="F452" s="472" t="s">
        <v>452</v>
      </c>
      <c r="G452" s="473">
        <v>22000</v>
      </c>
      <c r="H452" s="472"/>
      <c r="I452" s="473">
        <v>0</v>
      </c>
      <c r="J452" s="473">
        <v>0</v>
      </c>
      <c r="K452" s="473">
        <v>0</v>
      </c>
      <c r="L452" s="473">
        <v>0</v>
      </c>
      <c r="M452" s="473">
        <v>0</v>
      </c>
      <c r="N452" s="473">
        <v>0</v>
      </c>
      <c r="O452" s="473">
        <v>0</v>
      </c>
      <c r="P452" s="473">
        <v>0</v>
      </c>
      <c r="Q452" s="473">
        <v>22000</v>
      </c>
      <c r="R452" s="472"/>
    </row>
    <row r="453" spans="1:18" ht="14.45" hidden="1" customHeight="1" x14ac:dyDescent="0.25">
      <c r="A453" s="472">
        <v>128</v>
      </c>
      <c r="B453" s="472" t="s">
        <v>1635</v>
      </c>
      <c r="C453" s="472">
        <v>315</v>
      </c>
      <c r="D453" s="472" t="s">
        <v>1815</v>
      </c>
      <c r="E453" s="472">
        <v>315</v>
      </c>
      <c r="F453" s="472" t="s">
        <v>452</v>
      </c>
      <c r="G453" s="473">
        <v>4000</v>
      </c>
      <c r="H453" s="473"/>
      <c r="I453" s="473"/>
      <c r="J453" s="473"/>
      <c r="K453" s="473"/>
      <c r="L453" s="473"/>
      <c r="M453" s="473"/>
      <c r="N453" s="473"/>
      <c r="O453" s="473"/>
      <c r="P453" s="473"/>
      <c r="Q453" s="473">
        <v>4000</v>
      </c>
      <c r="R453" s="472"/>
    </row>
    <row r="454" spans="1:18" ht="14.45" hidden="1" customHeight="1" x14ac:dyDescent="0.25">
      <c r="A454" s="472">
        <v>200</v>
      </c>
      <c r="B454" s="472" t="s">
        <v>1635</v>
      </c>
      <c r="C454" s="472">
        <v>315</v>
      </c>
      <c r="D454" s="472" t="s">
        <v>1817</v>
      </c>
      <c r="E454" s="472">
        <v>315</v>
      </c>
      <c r="F454" s="472" t="s">
        <v>452</v>
      </c>
      <c r="G454" s="473">
        <v>4400</v>
      </c>
      <c r="H454" s="472"/>
      <c r="I454" s="473">
        <v>0</v>
      </c>
      <c r="J454" s="473">
        <v>0</v>
      </c>
      <c r="K454" s="473">
        <v>0</v>
      </c>
      <c r="L454" s="473">
        <v>0</v>
      </c>
      <c r="M454" s="473">
        <v>0</v>
      </c>
      <c r="N454" s="473">
        <v>0</v>
      </c>
      <c r="O454" s="473">
        <v>0</v>
      </c>
      <c r="P454" s="473">
        <v>0</v>
      </c>
      <c r="Q454" s="473">
        <v>4400</v>
      </c>
      <c r="R454" s="472"/>
    </row>
    <row r="455" spans="1:18" ht="14.45" customHeight="1" x14ac:dyDescent="0.25">
      <c r="A455" s="472">
        <v>582</v>
      </c>
      <c r="B455" s="472" t="s">
        <v>1635</v>
      </c>
      <c r="C455" s="472">
        <v>315</v>
      </c>
      <c r="D455" s="472" t="s">
        <v>1828</v>
      </c>
      <c r="E455" s="472">
        <v>315</v>
      </c>
      <c r="F455" s="472" t="s">
        <v>452</v>
      </c>
      <c r="G455" s="473">
        <v>18000</v>
      </c>
      <c r="H455" s="472"/>
      <c r="I455" s="473">
        <v>0</v>
      </c>
      <c r="J455" s="473">
        <v>0</v>
      </c>
      <c r="K455" s="473">
        <v>0</v>
      </c>
      <c r="L455" s="473">
        <v>0</v>
      </c>
      <c r="M455" s="473">
        <v>0</v>
      </c>
      <c r="N455" s="473">
        <v>0</v>
      </c>
      <c r="O455" s="473">
        <v>0</v>
      </c>
      <c r="P455" s="473">
        <v>0</v>
      </c>
      <c r="Q455" s="473">
        <v>18000</v>
      </c>
      <c r="R455" s="472"/>
    </row>
    <row r="456" spans="1:18" ht="14.45" hidden="1" customHeight="1" x14ac:dyDescent="0.25">
      <c r="A456" s="472">
        <v>731</v>
      </c>
      <c r="B456" s="472" t="s">
        <v>1635</v>
      </c>
      <c r="C456" s="472">
        <v>315</v>
      </c>
      <c r="D456" s="472" t="s">
        <v>1813</v>
      </c>
      <c r="E456" s="472">
        <v>315</v>
      </c>
      <c r="F456" s="472" t="s">
        <v>452</v>
      </c>
      <c r="G456" s="473">
        <v>6000</v>
      </c>
      <c r="H456" s="473"/>
      <c r="I456" s="473">
        <v>0</v>
      </c>
      <c r="J456" s="473">
        <v>0</v>
      </c>
      <c r="K456" s="473">
        <v>0</v>
      </c>
      <c r="L456" s="473">
        <v>0</v>
      </c>
      <c r="M456" s="473">
        <v>0</v>
      </c>
      <c r="N456" s="473">
        <v>0</v>
      </c>
      <c r="O456" s="473">
        <v>0</v>
      </c>
      <c r="P456" s="473">
        <v>0</v>
      </c>
      <c r="Q456" s="473">
        <v>6000</v>
      </c>
      <c r="R456" s="472"/>
    </row>
    <row r="457" spans="1:18" ht="14.45" hidden="1" customHeight="1" x14ac:dyDescent="0.25">
      <c r="A457" s="472">
        <v>861</v>
      </c>
      <c r="B457" s="472" t="s">
        <v>1635</v>
      </c>
      <c r="C457" s="472">
        <v>315</v>
      </c>
      <c r="D457" s="472" t="s">
        <v>1834</v>
      </c>
      <c r="E457" s="472">
        <v>315</v>
      </c>
      <c r="F457" s="472" t="s">
        <v>452</v>
      </c>
      <c r="G457" s="473">
        <v>12000</v>
      </c>
      <c r="H457" s="473"/>
      <c r="I457" s="473"/>
      <c r="J457" s="473"/>
      <c r="K457" s="473"/>
      <c r="L457" s="473"/>
      <c r="M457" s="473"/>
      <c r="N457" s="473"/>
      <c r="O457" s="473"/>
      <c r="P457" s="473"/>
      <c r="Q457" s="473">
        <v>12000</v>
      </c>
      <c r="R457" s="472"/>
    </row>
    <row r="458" spans="1:18" ht="14.45" hidden="1" customHeight="1" x14ac:dyDescent="0.25">
      <c r="A458" s="489">
        <v>1191</v>
      </c>
      <c r="B458" s="472" t="s">
        <v>1635</v>
      </c>
      <c r="C458" s="472">
        <v>315</v>
      </c>
      <c r="D458" s="489" t="s">
        <v>1793</v>
      </c>
      <c r="E458" s="472">
        <v>315</v>
      </c>
      <c r="F458" s="472" t="s">
        <v>452</v>
      </c>
      <c r="G458" s="473">
        <v>9600</v>
      </c>
      <c r="H458" s="473"/>
      <c r="I458" s="473"/>
      <c r="J458" s="473"/>
      <c r="K458" s="473"/>
      <c r="L458" s="473"/>
      <c r="M458" s="473"/>
      <c r="N458" s="473"/>
      <c r="O458" s="473"/>
      <c r="P458" s="473"/>
      <c r="Q458" s="473">
        <v>9600</v>
      </c>
      <c r="R458" s="472" t="s">
        <v>1925</v>
      </c>
    </row>
    <row r="459" spans="1:18" ht="14.45" hidden="1" customHeight="1" x14ac:dyDescent="0.25">
      <c r="A459" s="489">
        <v>1233</v>
      </c>
      <c r="B459" s="472" t="s">
        <v>1635</v>
      </c>
      <c r="C459" s="472">
        <v>315</v>
      </c>
      <c r="D459" s="472" t="s">
        <v>1794</v>
      </c>
      <c r="E459" s="472">
        <v>315</v>
      </c>
      <c r="F459" s="472" t="s">
        <v>452</v>
      </c>
      <c r="G459" s="473">
        <v>6564</v>
      </c>
      <c r="H459" s="473"/>
      <c r="I459" s="473"/>
      <c r="J459" s="473"/>
      <c r="K459" s="473"/>
      <c r="L459" s="473"/>
      <c r="M459" s="473"/>
      <c r="N459" s="473"/>
      <c r="O459" s="473"/>
      <c r="P459" s="473"/>
      <c r="Q459" s="473">
        <v>6564</v>
      </c>
      <c r="R459" s="472"/>
    </row>
    <row r="460" spans="1:18" ht="14.45" hidden="1" customHeight="1" x14ac:dyDescent="0.25">
      <c r="A460" s="472">
        <v>201</v>
      </c>
      <c r="B460" s="472" t="s">
        <v>1635</v>
      </c>
      <c r="C460" s="472">
        <v>316</v>
      </c>
      <c r="D460" s="472" t="s">
        <v>1817</v>
      </c>
      <c r="E460" s="472">
        <v>316</v>
      </c>
      <c r="F460" s="472" t="s">
        <v>453</v>
      </c>
      <c r="G460" s="473">
        <v>0</v>
      </c>
      <c r="H460" s="472"/>
      <c r="I460" s="473">
        <v>0</v>
      </c>
      <c r="J460" s="473">
        <v>0</v>
      </c>
      <c r="K460" s="473">
        <v>0</v>
      </c>
      <c r="L460" s="473">
        <v>0</v>
      </c>
      <c r="M460" s="473">
        <v>0</v>
      </c>
      <c r="N460" s="473">
        <v>0</v>
      </c>
      <c r="O460" s="473">
        <v>0</v>
      </c>
      <c r="P460" s="473">
        <v>0</v>
      </c>
      <c r="Q460" s="473">
        <v>0</v>
      </c>
      <c r="R460" s="472"/>
    </row>
    <row r="461" spans="1:18" ht="14.45" hidden="1" customHeight="1" x14ac:dyDescent="0.25">
      <c r="A461" s="472">
        <v>654</v>
      </c>
      <c r="B461" s="472" t="s">
        <v>1635</v>
      </c>
      <c r="C461" s="472">
        <v>317</v>
      </c>
      <c r="D461" s="472" t="s">
        <v>1252</v>
      </c>
      <c r="E461" s="472">
        <v>317</v>
      </c>
      <c r="F461" s="472" t="s">
        <v>454</v>
      </c>
      <c r="G461" s="473">
        <v>2400</v>
      </c>
      <c r="H461" s="473">
        <v>0</v>
      </c>
      <c r="I461" s="473">
        <v>0</v>
      </c>
      <c r="J461" s="473">
        <v>0</v>
      </c>
      <c r="K461" s="473">
        <v>0</v>
      </c>
      <c r="L461" s="473">
        <v>0</v>
      </c>
      <c r="M461" s="473">
        <v>0</v>
      </c>
      <c r="N461" s="473">
        <v>0</v>
      </c>
      <c r="O461" s="473">
        <v>0</v>
      </c>
      <c r="P461" s="473">
        <v>0</v>
      </c>
      <c r="Q461" s="473">
        <v>2400</v>
      </c>
      <c r="R461" s="472"/>
    </row>
    <row r="462" spans="1:18" ht="14.45" hidden="1" customHeight="1" x14ac:dyDescent="0.25">
      <c r="A462" s="472">
        <v>129</v>
      </c>
      <c r="B462" s="472" t="s">
        <v>1635</v>
      </c>
      <c r="C462" s="472">
        <v>318</v>
      </c>
      <c r="D462" s="472" t="s">
        <v>1815</v>
      </c>
      <c r="E462" s="472">
        <v>318</v>
      </c>
      <c r="F462" s="472" t="s">
        <v>455</v>
      </c>
      <c r="G462" s="473"/>
      <c r="H462" s="473"/>
      <c r="I462" s="473"/>
      <c r="J462" s="473"/>
      <c r="K462" s="473"/>
      <c r="L462" s="473"/>
      <c r="M462" s="473"/>
      <c r="N462" s="473"/>
      <c r="O462" s="473"/>
      <c r="P462" s="473"/>
      <c r="Q462" s="473">
        <v>0</v>
      </c>
      <c r="R462" s="472"/>
    </row>
    <row r="463" spans="1:18" ht="14.45" hidden="1" customHeight="1" x14ac:dyDescent="0.25">
      <c r="A463" s="472">
        <v>159</v>
      </c>
      <c r="B463" s="472" t="s">
        <v>1635</v>
      </c>
      <c r="C463" s="472">
        <v>318</v>
      </c>
      <c r="D463" s="472" t="s">
        <v>1816</v>
      </c>
      <c r="E463" s="472">
        <v>318</v>
      </c>
      <c r="F463" s="472" t="s">
        <v>455</v>
      </c>
      <c r="G463" s="473">
        <v>4800</v>
      </c>
      <c r="H463" s="473"/>
      <c r="I463" s="473"/>
      <c r="J463" s="473"/>
      <c r="K463" s="473"/>
      <c r="L463" s="473"/>
      <c r="M463" s="473"/>
      <c r="N463" s="473"/>
      <c r="O463" s="473"/>
      <c r="P463" s="473"/>
      <c r="Q463" s="473">
        <v>4800</v>
      </c>
      <c r="R463" s="472"/>
    </row>
    <row r="464" spans="1:18" ht="14.45" hidden="1" customHeight="1" x14ac:dyDescent="0.25">
      <c r="A464" s="472">
        <v>317</v>
      </c>
      <c r="B464" s="472" t="s">
        <v>1635</v>
      </c>
      <c r="C464" s="472">
        <v>318</v>
      </c>
      <c r="D464" s="472" t="s">
        <v>1820</v>
      </c>
      <c r="E464" s="472">
        <v>318</v>
      </c>
      <c r="F464" s="472" t="s">
        <v>455</v>
      </c>
      <c r="G464" s="473">
        <v>2640</v>
      </c>
      <c r="H464" s="472"/>
      <c r="I464" s="473">
        <v>0</v>
      </c>
      <c r="J464" s="473">
        <v>0</v>
      </c>
      <c r="K464" s="473">
        <v>0</v>
      </c>
      <c r="L464" s="473">
        <v>0</v>
      </c>
      <c r="M464" s="473">
        <v>0</v>
      </c>
      <c r="N464" s="473">
        <v>0</v>
      </c>
      <c r="O464" s="473">
        <v>0</v>
      </c>
      <c r="P464" s="473">
        <v>0</v>
      </c>
      <c r="Q464" s="473">
        <v>2640</v>
      </c>
      <c r="R464" s="472"/>
    </row>
    <row r="465" spans="1:18" ht="14.45" customHeight="1" x14ac:dyDescent="0.25">
      <c r="A465" s="472">
        <v>583</v>
      </c>
      <c r="B465" s="472" t="s">
        <v>1635</v>
      </c>
      <c r="C465" s="472">
        <v>318</v>
      </c>
      <c r="D465" s="472" t="s">
        <v>1828</v>
      </c>
      <c r="E465" s="472">
        <v>318</v>
      </c>
      <c r="F465" s="472" t="s">
        <v>455</v>
      </c>
      <c r="G465" s="473">
        <v>4800</v>
      </c>
      <c r="H465" s="472"/>
      <c r="I465" s="473">
        <v>0</v>
      </c>
      <c r="J465" s="473">
        <v>0</v>
      </c>
      <c r="K465" s="473">
        <v>0</v>
      </c>
      <c r="L465" s="473">
        <v>0</v>
      </c>
      <c r="M465" s="473">
        <v>0</v>
      </c>
      <c r="N465" s="473">
        <v>0</v>
      </c>
      <c r="O465" s="473">
        <v>0</v>
      </c>
      <c r="P465" s="473">
        <v>0</v>
      </c>
      <c r="Q465" s="473">
        <v>4800</v>
      </c>
      <c r="R465" s="472"/>
    </row>
    <row r="466" spans="1:18" ht="14.45" hidden="1" customHeight="1" x14ac:dyDescent="0.25">
      <c r="A466" s="489">
        <v>1219</v>
      </c>
      <c r="B466" s="472" t="s">
        <v>1635</v>
      </c>
      <c r="C466" s="472">
        <v>321</v>
      </c>
      <c r="D466" s="472" t="s">
        <v>1912</v>
      </c>
      <c r="E466" s="472">
        <v>321</v>
      </c>
      <c r="F466" s="472" t="s">
        <v>458</v>
      </c>
      <c r="G466" s="473">
        <v>110000</v>
      </c>
      <c r="H466" s="473"/>
      <c r="I466" s="473"/>
      <c r="J466" s="473"/>
      <c r="K466" s="473"/>
      <c r="L466" s="473"/>
      <c r="M466" s="473"/>
      <c r="N466" s="473"/>
      <c r="O466" s="473"/>
      <c r="P466" s="473"/>
      <c r="Q466" s="473">
        <v>110000</v>
      </c>
      <c r="R466" s="472"/>
    </row>
    <row r="467" spans="1:18" ht="14.45" hidden="1" customHeight="1" x14ac:dyDescent="0.25">
      <c r="A467" s="472">
        <v>362</v>
      </c>
      <c r="B467" s="472" t="s">
        <v>1635</v>
      </c>
      <c r="C467" s="472">
        <v>322</v>
      </c>
      <c r="D467" s="472" t="s">
        <v>1821</v>
      </c>
      <c r="E467" s="472">
        <v>322</v>
      </c>
      <c r="F467" s="472" t="s">
        <v>459</v>
      </c>
      <c r="G467" s="473">
        <v>0</v>
      </c>
      <c r="H467" s="473">
        <v>0</v>
      </c>
      <c r="I467" s="473">
        <v>0</v>
      </c>
      <c r="J467" s="473">
        <v>0</v>
      </c>
      <c r="K467" s="473">
        <v>0</v>
      </c>
      <c r="L467" s="473">
        <v>0</v>
      </c>
      <c r="M467" s="473">
        <v>0</v>
      </c>
      <c r="N467" s="473">
        <v>0</v>
      </c>
      <c r="O467" s="473">
        <v>0</v>
      </c>
      <c r="P467" s="473">
        <v>0</v>
      </c>
      <c r="Q467" s="473">
        <v>0</v>
      </c>
      <c r="R467" s="472"/>
    </row>
    <row r="468" spans="1:18" ht="14.45" hidden="1" customHeight="1" x14ac:dyDescent="0.25">
      <c r="A468" s="489">
        <v>1220</v>
      </c>
      <c r="B468" s="472" t="s">
        <v>1635</v>
      </c>
      <c r="C468" s="472">
        <v>322</v>
      </c>
      <c r="D468" s="472" t="s">
        <v>1912</v>
      </c>
      <c r="E468" s="472">
        <v>322</v>
      </c>
      <c r="F468" s="472" t="s">
        <v>459</v>
      </c>
      <c r="G468" s="473">
        <v>120000</v>
      </c>
      <c r="H468" s="473"/>
      <c r="I468" s="473"/>
      <c r="J468" s="473"/>
      <c r="K468" s="473"/>
      <c r="L468" s="473"/>
      <c r="M468" s="473"/>
      <c r="N468" s="473"/>
      <c r="O468" s="473"/>
      <c r="P468" s="473"/>
      <c r="Q468" s="473">
        <v>120000</v>
      </c>
      <c r="R468" s="472"/>
    </row>
    <row r="469" spans="1:18" ht="14.45" hidden="1" customHeight="1" x14ac:dyDescent="0.25">
      <c r="A469" s="472">
        <v>518</v>
      </c>
      <c r="B469" s="472" t="s">
        <v>1635</v>
      </c>
      <c r="C469" s="472">
        <v>323</v>
      </c>
      <c r="D469" s="472" t="s">
        <v>1826</v>
      </c>
      <c r="E469" s="472">
        <v>323</v>
      </c>
      <c r="F469" s="472" t="s">
        <v>460</v>
      </c>
      <c r="G469" s="473">
        <v>15000</v>
      </c>
      <c r="H469" s="472"/>
      <c r="I469" s="473">
        <v>0</v>
      </c>
      <c r="J469" s="473">
        <v>0</v>
      </c>
      <c r="K469" s="473">
        <v>0</v>
      </c>
      <c r="L469" s="473">
        <v>0</v>
      </c>
      <c r="M469" s="473">
        <v>0</v>
      </c>
      <c r="N469" s="473">
        <v>0</v>
      </c>
      <c r="O469" s="473">
        <v>0</v>
      </c>
      <c r="P469" s="473">
        <v>0</v>
      </c>
      <c r="Q469" s="473">
        <v>15000</v>
      </c>
      <c r="R469" s="472"/>
    </row>
    <row r="470" spans="1:18" ht="14.45" hidden="1" customHeight="1" x14ac:dyDescent="0.25">
      <c r="A470" s="472">
        <v>17</v>
      </c>
      <c r="B470" s="472" t="s">
        <v>1635</v>
      </c>
      <c r="C470" s="472">
        <v>326</v>
      </c>
      <c r="D470" s="472" t="s">
        <v>1811</v>
      </c>
      <c r="E470" s="472">
        <v>326</v>
      </c>
      <c r="F470" s="472" t="s">
        <v>463</v>
      </c>
      <c r="G470" s="473">
        <v>0</v>
      </c>
      <c r="H470" s="472"/>
      <c r="I470" s="473">
        <v>0</v>
      </c>
      <c r="J470" s="473">
        <v>0</v>
      </c>
      <c r="K470" s="473">
        <v>0</v>
      </c>
      <c r="L470" s="473">
        <v>0</v>
      </c>
      <c r="M470" s="473">
        <v>0</v>
      </c>
      <c r="N470" s="473">
        <v>0</v>
      </c>
      <c r="O470" s="473">
        <v>0</v>
      </c>
      <c r="P470" s="473">
        <v>0</v>
      </c>
      <c r="Q470" s="473">
        <v>0</v>
      </c>
      <c r="R470" s="472"/>
    </row>
    <row r="471" spans="1:18" ht="14.45" hidden="1" customHeight="1" x14ac:dyDescent="0.25">
      <c r="A471" s="472">
        <v>95</v>
      </c>
      <c r="B471" s="472" t="s">
        <v>1635</v>
      </c>
      <c r="C471" s="472">
        <v>326</v>
      </c>
      <c r="D471" s="472" t="s">
        <v>1814</v>
      </c>
      <c r="E471" s="472">
        <v>326</v>
      </c>
      <c r="F471" s="472" t="s">
        <v>463</v>
      </c>
      <c r="G471" s="473">
        <v>360000</v>
      </c>
      <c r="H471" s="472"/>
      <c r="I471" s="473">
        <v>0</v>
      </c>
      <c r="J471" s="473">
        <v>0</v>
      </c>
      <c r="K471" s="473">
        <v>0</v>
      </c>
      <c r="L471" s="473">
        <v>0</v>
      </c>
      <c r="M471" s="473">
        <v>0</v>
      </c>
      <c r="N471" s="473">
        <v>0</v>
      </c>
      <c r="O471" s="473">
        <v>0</v>
      </c>
      <c r="P471" s="473">
        <v>0</v>
      </c>
      <c r="Q471" s="473">
        <v>360000</v>
      </c>
      <c r="R471" s="472"/>
    </row>
    <row r="472" spans="1:18" ht="14.45" hidden="1" customHeight="1" x14ac:dyDescent="0.25">
      <c r="A472" s="489">
        <v>1221</v>
      </c>
      <c r="B472" s="472" t="s">
        <v>1635</v>
      </c>
      <c r="C472" s="472">
        <v>326</v>
      </c>
      <c r="D472" s="472" t="s">
        <v>1912</v>
      </c>
      <c r="E472" s="472">
        <v>326</v>
      </c>
      <c r="F472" s="472" t="s">
        <v>463</v>
      </c>
      <c r="G472" s="473">
        <v>0</v>
      </c>
      <c r="H472" s="473"/>
      <c r="I472" s="473"/>
      <c r="J472" s="473"/>
      <c r="K472" s="473"/>
      <c r="L472" s="473"/>
      <c r="M472" s="473"/>
      <c r="N472" s="473"/>
      <c r="O472" s="473"/>
      <c r="P472" s="473"/>
      <c r="Q472" s="473">
        <v>0</v>
      </c>
      <c r="R472" s="472"/>
    </row>
    <row r="473" spans="1:18" ht="14.45" hidden="1" customHeight="1" x14ac:dyDescent="0.25">
      <c r="A473" s="472">
        <v>48</v>
      </c>
      <c r="B473" s="472" t="s">
        <v>1635</v>
      </c>
      <c r="C473" s="472">
        <v>331</v>
      </c>
      <c r="D473" s="472" t="s">
        <v>1813</v>
      </c>
      <c r="E473" s="472">
        <v>331</v>
      </c>
      <c r="F473" s="472" t="s">
        <v>468</v>
      </c>
      <c r="G473" s="473">
        <v>0</v>
      </c>
      <c r="H473" s="472"/>
      <c r="I473" s="473">
        <v>0</v>
      </c>
      <c r="J473" s="473">
        <v>0</v>
      </c>
      <c r="K473" s="473">
        <v>0</v>
      </c>
      <c r="L473" s="473">
        <v>0</v>
      </c>
      <c r="M473" s="473">
        <v>0</v>
      </c>
      <c r="N473" s="473">
        <v>0</v>
      </c>
      <c r="O473" s="473">
        <v>0</v>
      </c>
      <c r="P473" s="473">
        <v>0</v>
      </c>
      <c r="Q473" s="473">
        <v>0</v>
      </c>
      <c r="R473" s="472"/>
    </row>
    <row r="474" spans="1:18" ht="14.45" hidden="1" customHeight="1" x14ac:dyDescent="0.25">
      <c r="A474" s="472">
        <v>161</v>
      </c>
      <c r="B474" s="472" t="s">
        <v>1635</v>
      </c>
      <c r="C474" s="472">
        <v>331</v>
      </c>
      <c r="D474" s="472" t="s">
        <v>1816</v>
      </c>
      <c r="E474" s="472">
        <v>331</v>
      </c>
      <c r="F474" s="472" t="s">
        <v>468</v>
      </c>
      <c r="G474" s="473">
        <v>0</v>
      </c>
      <c r="H474" s="473"/>
      <c r="I474" s="473"/>
      <c r="J474" s="473"/>
      <c r="K474" s="473"/>
      <c r="L474" s="473"/>
      <c r="M474" s="473"/>
      <c r="N474" s="473"/>
      <c r="O474" s="473"/>
      <c r="P474" s="473"/>
      <c r="Q474" s="473">
        <v>0</v>
      </c>
      <c r="R474" s="472"/>
    </row>
    <row r="475" spans="1:18" ht="14.45" hidden="1" customHeight="1" x14ac:dyDescent="0.25">
      <c r="A475" s="472">
        <v>267</v>
      </c>
      <c r="B475" s="472" t="s">
        <v>1635</v>
      </c>
      <c r="C475" s="472">
        <v>331</v>
      </c>
      <c r="D475" s="472" t="s">
        <v>1819</v>
      </c>
      <c r="E475" s="472">
        <v>331</v>
      </c>
      <c r="F475" s="472" t="s">
        <v>468</v>
      </c>
      <c r="G475" s="473">
        <v>0</v>
      </c>
      <c r="H475" s="472"/>
      <c r="I475" s="473">
        <v>0</v>
      </c>
      <c r="J475" s="473">
        <v>0</v>
      </c>
      <c r="K475" s="473">
        <v>0</v>
      </c>
      <c r="L475" s="473">
        <v>0</v>
      </c>
      <c r="M475" s="473">
        <v>0</v>
      </c>
      <c r="N475" s="473">
        <v>0</v>
      </c>
      <c r="O475" s="473">
        <v>0</v>
      </c>
      <c r="P475" s="473">
        <v>0</v>
      </c>
      <c r="Q475" s="473">
        <v>0</v>
      </c>
      <c r="R475" s="472"/>
    </row>
    <row r="476" spans="1:18" ht="14.45" customHeight="1" x14ac:dyDescent="0.25">
      <c r="A476" s="472">
        <v>585</v>
      </c>
      <c r="B476" s="472" t="s">
        <v>1635</v>
      </c>
      <c r="C476" s="472">
        <v>331</v>
      </c>
      <c r="D476" s="472" t="s">
        <v>1828</v>
      </c>
      <c r="E476" s="472">
        <v>331</v>
      </c>
      <c r="F476" s="472" t="s">
        <v>468</v>
      </c>
      <c r="G476" s="473">
        <v>360000</v>
      </c>
      <c r="H476" s="472"/>
      <c r="I476" s="473">
        <v>0</v>
      </c>
      <c r="J476" s="473">
        <v>0</v>
      </c>
      <c r="K476" s="473">
        <v>0</v>
      </c>
      <c r="L476" s="473">
        <v>0</v>
      </c>
      <c r="M476" s="473">
        <v>0</v>
      </c>
      <c r="N476" s="473">
        <v>0</v>
      </c>
      <c r="O476" s="473">
        <v>0</v>
      </c>
      <c r="P476" s="473">
        <v>0</v>
      </c>
      <c r="Q476" s="473">
        <v>360000</v>
      </c>
      <c r="R476" s="472"/>
    </row>
    <row r="477" spans="1:18" ht="14.45" hidden="1" customHeight="1" x14ac:dyDescent="0.25">
      <c r="A477" s="472">
        <v>733</v>
      </c>
      <c r="B477" s="472" t="s">
        <v>1635</v>
      </c>
      <c r="C477" s="472">
        <v>331</v>
      </c>
      <c r="D477" s="472" t="s">
        <v>1793</v>
      </c>
      <c r="E477" s="472">
        <v>331</v>
      </c>
      <c r="F477" s="472" t="s">
        <v>468</v>
      </c>
      <c r="G477" s="473">
        <v>540000</v>
      </c>
      <c r="H477" s="473"/>
      <c r="I477" s="473">
        <v>0</v>
      </c>
      <c r="J477" s="473">
        <v>0</v>
      </c>
      <c r="K477" s="473">
        <v>0</v>
      </c>
      <c r="L477" s="473">
        <v>0</v>
      </c>
      <c r="M477" s="473">
        <v>0</v>
      </c>
      <c r="N477" s="473">
        <v>0</v>
      </c>
      <c r="O477" s="473">
        <v>0</v>
      </c>
      <c r="P477" s="473">
        <v>0</v>
      </c>
      <c r="Q477" s="473">
        <v>540000</v>
      </c>
      <c r="R477" s="472"/>
    </row>
    <row r="478" spans="1:18" ht="14.45" hidden="1" customHeight="1" x14ac:dyDescent="0.25">
      <c r="A478" s="472">
        <v>49</v>
      </c>
      <c r="B478" s="472" t="s">
        <v>1635</v>
      </c>
      <c r="C478" s="472">
        <v>332</v>
      </c>
      <c r="D478" s="472" t="s">
        <v>1813</v>
      </c>
      <c r="E478" s="472">
        <v>332</v>
      </c>
      <c r="F478" s="472" t="s">
        <v>469</v>
      </c>
      <c r="G478" s="473">
        <v>100000</v>
      </c>
      <c r="H478" s="472"/>
      <c r="I478" s="473">
        <v>0</v>
      </c>
      <c r="J478" s="473">
        <v>0</v>
      </c>
      <c r="K478" s="473">
        <v>0</v>
      </c>
      <c r="L478" s="473">
        <v>0</v>
      </c>
      <c r="M478" s="473">
        <v>0</v>
      </c>
      <c r="N478" s="473">
        <v>0</v>
      </c>
      <c r="O478" s="473">
        <v>0</v>
      </c>
      <c r="P478" s="473">
        <v>0</v>
      </c>
      <c r="Q478" s="473">
        <v>100000</v>
      </c>
      <c r="R478" s="472"/>
    </row>
    <row r="479" spans="1:18" ht="14.45" hidden="1" customHeight="1" x14ac:dyDescent="0.25">
      <c r="A479" s="472">
        <v>268</v>
      </c>
      <c r="B479" s="472" t="s">
        <v>1635</v>
      </c>
      <c r="C479" s="472">
        <v>332</v>
      </c>
      <c r="D479" s="472" t="s">
        <v>1819</v>
      </c>
      <c r="E479" s="472">
        <v>332</v>
      </c>
      <c r="F479" s="472" t="s">
        <v>469</v>
      </c>
      <c r="G479" s="473">
        <v>0</v>
      </c>
      <c r="H479" s="472"/>
      <c r="I479" s="473">
        <v>0</v>
      </c>
      <c r="J479" s="473">
        <v>0</v>
      </c>
      <c r="K479" s="473">
        <v>0</v>
      </c>
      <c r="L479" s="473">
        <v>0</v>
      </c>
      <c r="M479" s="473">
        <v>0</v>
      </c>
      <c r="N479" s="473">
        <v>0</v>
      </c>
      <c r="O479" s="473">
        <v>0</v>
      </c>
      <c r="P479" s="473">
        <v>0</v>
      </c>
      <c r="Q479" s="473">
        <v>0</v>
      </c>
      <c r="R479" s="472"/>
    </row>
    <row r="480" spans="1:18" ht="14.45" hidden="1" customHeight="1" x14ac:dyDescent="0.25">
      <c r="A480" s="472">
        <v>203</v>
      </c>
      <c r="B480" s="472" t="s">
        <v>1635</v>
      </c>
      <c r="C480" s="472">
        <v>334</v>
      </c>
      <c r="D480" s="472" t="s">
        <v>1817</v>
      </c>
      <c r="E480" s="472">
        <v>334</v>
      </c>
      <c r="F480" s="472" t="s">
        <v>471</v>
      </c>
      <c r="G480" s="473">
        <v>0</v>
      </c>
      <c r="H480" s="472"/>
      <c r="I480" s="473">
        <v>0</v>
      </c>
      <c r="J480" s="473">
        <v>0</v>
      </c>
      <c r="K480" s="473">
        <v>0</v>
      </c>
      <c r="L480" s="473">
        <v>0</v>
      </c>
      <c r="M480" s="473">
        <v>0</v>
      </c>
      <c r="N480" s="473">
        <v>0</v>
      </c>
      <c r="O480" s="473">
        <v>0</v>
      </c>
      <c r="P480" s="473">
        <v>0</v>
      </c>
      <c r="Q480" s="473">
        <v>0</v>
      </c>
      <c r="R480" s="472"/>
    </row>
    <row r="481" spans="1:18" ht="14.45" hidden="1" customHeight="1" x14ac:dyDescent="0.25">
      <c r="A481" s="472">
        <v>269</v>
      </c>
      <c r="B481" s="472" t="s">
        <v>1635</v>
      </c>
      <c r="C481" s="472">
        <v>334</v>
      </c>
      <c r="D481" s="472" t="s">
        <v>1819</v>
      </c>
      <c r="E481" s="472">
        <v>334</v>
      </c>
      <c r="F481" s="472" t="s">
        <v>471</v>
      </c>
      <c r="G481" s="473">
        <v>0</v>
      </c>
      <c r="H481" s="472"/>
      <c r="I481" s="473">
        <v>0</v>
      </c>
      <c r="J481" s="473">
        <v>0</v>
      </c>
      <c r="K481" s="473">
        <v>0</v>
      </c>
      <c r="L481" s="473">
        <v>0</v>
      </c>
      <c r="M481" s="473">
        <v>0</v>
      </c>
      <c r="N481" s="473">
        <v>0</v>
      </c>
      <c r="O481" s="473">
        <v>0</v>
      </c>
      <c r="P481" s="473">
        <v>0</v>
      </c>
      <c r="Q481" s="473">
        <v>0</v>
      </c>
      <c r="R481" s="472"/>
    </row>
    <row r="482" spans="1:18" ht="14.45" hidden="1" customHeight="1" x14ac:dyDescent="0.25">
      <c r="A482" s="472">
        <v>401</v>
      </c>
      <c r="B482" s="472" t="s">
        <v>1635</v>
      </c>
      <c r="C482" s="472">
        <v>334</v>
      </c>
      <c r="D482" s="472" t="s">
        <v>1822</v>
      </c>
      <c r="E482" s="472">
        <v>334</v>
      </c>
      <c r="F482" s="472" t="s">
        <v>471</v>
      </c>
      <c r="G482" s="473">
        <v>10000</v>
      </c>
      <c r="H482" s="472"/>
      <c r="I482" s="473">
        <v>0</v>
      </c>
      <c r="J482" s="473">
        <v>0</v>
      </c>
      <c r="K482" s="473">
        <v>0</v>
      </c>
      <c r="L482" s="473">
        <v>0</v>
      </c>
      <c r="M482" s="473">
        <v>0</v>
      </c>
      <c r="N482" s="473">
        <v>0</v>
      </c>
      <c r="O482" s="473">
        <v>0</v>
      </c>
      <c r="P482" s="473">
        <v>0</v>
      </c>
      <c r="Q482" s="473">
        <v>10000</v>
      </c>
      <c r="R482" s="472"/>
    </row>
    <row r="483" spans="1:18" ht="14.45" customHeight="1" x14ac:dyDescent="0.25">
      <c r="A483" s="472">
        <v>586</v>
      </c>
      <c r="B483" s="472" t="s">
        <v>1635</v>
      </c>
      <c r="C483" s="472">
        <v>334</v>
      </c>
      <c r="D483" s="472" t="s">
        <v>1828</v>
      </c>
      <c r="E483" s="472">
        <v>334</v>
      </c>
      <c r="F483" s="472" t="s">
        <v>471</v>
      </c>
      <c r="G483" s="473">
        <v>0</v>
      </c>
      <c r="H483" s="472"/>
      <c r="I483" s="473">
        <v>0</v>
      </c>
      <c r="J483" s="473">
        <v>0</v>
      </c>
      <c r="K483" s="473">
        <v>0</v>
      </c>
      <c r="L483" s="473">
        <v>0</v>
      </c>
      <c r="M483" s="473">
        <v>0</v>
      </c>
      <c r="N483" s="473">
        <v>0</v>
      </c>
      <c r="O483" s="473">
        <v>0</v>
      </c>
      <c r="P483" s="473">
        <v>0</v>
      </c>
      <c r="Q483" s="473">
        <v>0</v>
      </c>
      <c r="R483" s="472"/>
    </row>
    <row r="484" spans="1:18" ht="14.45" hidden="1" customHeight="1" x14ac:dyDescent="0.25">
      <c r="A484" s="472">
        <v>625</v>
      </c>
      <c r="B484" s="472" t="s">
        <v>1635</v>
      </c>
      <c r="C484" s="472">
        <v>334</v>
      </c>
      <c r="D484" s="472" t="s">
        <v>1829</v>
      </c>
      <c r="E484" s="472">
        <v>334</v>
      </c>
      <c r="F484" s="472" t="s">
        <v>471</v>
      </c>
      <c r="G484" s="473">
        <v>10000</v>
      </c>
      <c r="H484" s="472"/>
      <c r="I484" s="473">
        <v>0</v>
      </c>
      <c r="J484" s="473">
        <v>0</v>
      </c>
      <c r="K484" s="473">
        <v>0</v>
      </c>
      <c r="L484" s="473">
        <v>0</v>
      </c>
      <c r="M484" s="473">
        <v>0</v>
      </c>
      <c r="N484" s="473">
        <v>0</v>
      </c>
      <c r="O484" s="473">
        <v>0</v>
      </c>
      <c r="P484" s="473">
        <v>0</v>
      </c>
      <c r="Q484" s="473">
        <v>10000</v>
      </c>
      <c r="R484" s="472"/>
    </row>
    <row r="485" spans="1:18" ht="14.45" hidden="1" customHeight="1" x14ac:dyDescent="0.25">
      <c r="A485" s="472">
        <v>656</v>
      </c>
      <c r="B485" s="472" t="s">
        <v>1635</v>
      </c>
      <c r="C485" s="472">
        <v>334</v>
      </c>
      <c r="D485" s="472" t="s">
        <v>1252</v>
      </c>
      <c r="E485" s="472">
        <v>334</v>
      </c>
      <c r="F485" s="472" t="s">
        <v>471</v>
      </c>
      <c r="G485" s="473">
        <v>8000</v>
      </c>
      <c r="H485" s="473">
        <v>0</v>
      </c>
      <c r="I485" s="473">
        <v>0</v>
      </c>
      <c r="J485" s="473">
        <v>0</v>
      </c>
      <c r="K485" s="473">
        <v>0</v>
      </c>
      <c r="L485" s="473">
        <v>0</v>
      </c>
      <c r="M485" s="473">
        <v>0</v>
      </c>
      <c r="N485" s="473">
        <v>0</v>
      </c>
      <c r="O485" s="473">
        <v>0</v>
      </c>
      <c r="P485" s="473">
        <v>0</v>
      </c>
      <c r="Q485" s="473">
        <v>8000</v>
      </c>
      <c r="R485" s="472"/>
    </row>
    <row r="486" spans="1:18" ht="14.45" hidden="1" customHeight="1" x14ac:dyDescent="0.25">
      <c r="A486" s="472">
        <v>695</v>
      </c>
      <c r="B486" s="472" t="s">
        <v>1635</v>
      </c>
      <c r="C486" s="472">
        <v>334</v>
      </c>
      <c r="D486" s="472" t="s">
        <v>1830</v>
      </c>
      <c r="E486" s="472">
        <v>334</v>
      </c>
      <c r="F486" s="472" t="s">
        <v>471</v>
      </c>
      <c r="G486" s="473">
        <v>5000</v>
      </c>
      <c r="H486" s="473"/>
      <c r="I486" s="473">
        <v>0</v>
      </c>
      <c r="J486" s="473">
        <v>0</v>
      </c>
      <c r="K486" s="473">
        <v>0</v>
      </c>
      <c r="L486" s="473">
        <v>0</v>
      </c>
      <c r="M486" s="473">
        <v>0</v>
      </c>
      <c r="N486" s="473">
        <v>0</v>
      </c>
      <c r="O486" s="473">
        <v>0</v>
      </c>
      <c r="P486" s="473">
        <v>0</v>
      </c>
      <c r="Q486" s="473">
        <v>5000</v>
      </c>
      <c r="R486" s="472"/>
    </row>
    <row r="487" spans="1:18" ht="14.45" hidden="1" customHeight="1" x14ac:dyDescent="0.25">
      <c r="A487" s="472">
        <v>734</v>
      </c>
      <c r="B487" s="472" t="s">
        <v>1635</v>
      </c>
      <c r="C487" s="472">
        <v>334</v>
      </c>
      <c r="D487" s="472" t="s">
        <v>1831</v>
      </c>
      <c r="E487" s="472">
        <v>334</v>
      </c>
      <c r="F487" s="472" t="s">
        <v>471</v>
      </c>
      <c r="G487" s="473">
        <v>10000</v>
      </c>
      <c r="H487" s="473"/>
      <c r="I487" s="473">
        <v>0</v>
      </c>
      <c r="J487" s="473">
        <v>0</v>
      </c>
      <c r="K487" s="473">
        <v>0</v>
      </c>
      <c r="L487" s="473">
        <v>0</v>
      </c>
      <c r="M487" s="473">
        <v>0</v>
      </c>
      <c r="N487" s="473">
        <v>0</v>
      </c>
      <c r="O487" s="473">
        <v>0</v>
      </c>
      <c r="P487" s="473">
        <v>0</v>
      </c>
      <c r="Q487" s="473">
        <v>10000</v>
      </c>
      <c r="R487" s="472"/>
    </row>
    <row r="488" spans="1:18" ht="14.45" hidden="1" customHeight="1" x14ac:dyDescent="0.25">
      <c r="A488" s="489">
        <v>1192</v>
      </c>
      <c r="B488" s="472" t="s">
        <v>1635</v>
      </c>
      <c r="C488" s="472">
        <v>334</v>
      </c>
      <c r="D488" s="489" t="s">
        <v>1793</v>
      </c>
      <c r="E488" s="472">
        <v>334</v>
      </c>
      <c r="F488" s="472" t="s">
        <v>471</v>
      </c>
      <c r="G488" s="473">
        <v>10000</v>
      </c>
      <c r="H488" s="473"/>
      <c r="I488" s="473"/>
      <c r="J488" s="473"/>
      <c r="K488" s="473"/>
      <c r="L488" s="473"/>
      <c r="M488" s="473"/>
      <c r="N488" s="473"/>
      <c r="O488" s="473"/>
      <c r="P488" s="473"/>
      <c r="Q488" s="473">
        <v>10000</v>
      </c>
      <c r="R488" s="472" t="s">
        <v>1925</v>
      </c>
    </row>
    <row r="489" spans="1:18" ht="14.45" hidden="1" customHeight="1" x14ac:dyDescent="0.25">
      <c r="A489" s="489">
        <v>1222</v>
      </c>
      <c r="B489" s="472" t="s">
        <v>1635</v>
      </c>
      <c r="C489" s="472">
        <v>334</v>
      </c>
      <c r="D489" s="472" t="s">
        <v>1912</v>
      </c>
      <c r="E489" s="472">
        <v>334</v>
      </c>
      <c r="F489" s="472" t="s">
        <v>471</v>
      </c>
      <c r="G489" s="473">
        <v>20000</v>
      </c>
      <c r="H489" s="473"/>
      <c r="I489" s="473"/>
      <c r="J489" s="473"/>
      <c r="K489" s="473"/>
      <c r="L489" s="473"/>
      <c r="M489" s="473"/>
      <c r="N489" s="473"/>
      <c r="O489" s="473"/>
      <c r="P489" s="473"/>
      <c r="Q489" s="473">
        <v>20000</v>
      </c>
      <c r="R489" s="472"/>
    </row>
    <row r="490" spans="1:18" ht="14.45" hidden="1" customHeight="1" x14ac:dyDescent="0.25">
      <c r="A490" s="472">
        <v>204</v>
      </c>
      <c r="B490" s="472" t="s">
        <v>1635</v>
      </c>
      <c r="C490" s="472">
        <v>336</v>
      </c>
      <c r="D490" s="472" t="s">
        <v>1817</v>
      </c>
      <c r="E490" s="472">
        <v>336</v>
      </c>
      <c r="F490" s="472" t="s">
        <v>473</v>
      </c>
      <c r="G490" s="473">
        <v>0</v>
      </c>
      <c r="H490" s="472"/>
      <c r="I490" s="473">
        <v>0</v>
      </c>
      <c r="J490" s="473">
        <v>0</v>
      </c>
      <c r="K490" s="473">
        <v>0</v>
      </c>
      <c r="L490" s="473">
        <v>0</v>
      </c>
      <c r="M490" s="473">
        <v>0</v>
      </c>
      <c r="N490" s="473">
        <v>0</v>
      </c>
      <c r="O490" s="473">
        <v>0</v>
      </c>
      <c r="P490" s="473">
        <v>0</v>
      </c>
      <c r="Q490" s="473">
        <v>0</v>
      </c>
      <c r="R490" s="472"/>
    </row>
    <row r="491" spans="1:18" ht="14.45" hidden="1" customHeight="1" x14ac:dyDescent="0.25">
      <c r="A491" s="472">
        <v>270</v>
      </c>
      <c r="B491" s="472" t="s">
        <v>1635</v>
      </c>
      <c r="C491" s="472">
        <v>336</v>
      </c>
      <c r="D491" s="472" t="s">
        <v>1819</v>
      </c>
      <c r="E491" s="472">
        <v>336</v>
      </c>
      <c r="F491" s="472" t="s">
        <v>473</v>
      </c>
      <c r="G491" s="473">
        <v>0</v>
      </c>
      <c r="H491" s="472"/>
      <c r="I491" s="473">
        <v>0</v>
      </c>
      <c r="J491" s="473">
        <v>0</v>
      </c>
      <c r="K491" s="473">
        <v>0</v>
      </c>
      <c r="L491" s="473">
        <v>0</v>
      </c>
      <c r="M491" s="473">
        <v>0</v>
      </c>
      <c r="N491" s="473">
        <v>0</v>
      </c>
      <c r="O491" s="473">
        <v>0</v>
      </c>
      <c r="P491" s="473">
        <v>0</v>
      </c>
      <c r="Q491" s="473">
        <v>0</v>
      </c>
      <c r="R491" s="472"/>
    </row>
    <row r="492" spans="1:18" ht="14.45" hidden="1" customHeight="1" x14ac:dyDescent="0.25">
      <c r="A492" s="472">
        <v>735</v>
      </c>
      <c r="B492" s="472" t="s">
        <v>1635</v>
      </c>
      <c r="C492" s="472">
        <v>336</v>
      </c>
      <c r="D492" s="472" t="s">
        <v>1831</v>
      </c>
      <c r="E492" s="472">
        <v>336</v>
      </c>
      <c r="F492" s="472" t="s">
        <v>473</v>
      </c>
      <c r="G492" s="473">
        <v>0</v>
      </c>
      <c r="H492" s="473"/>
      <c r="I492" s="473">
        <v>0</v>
      </c>
      <c r="J492" s="473">
        <v>0</v>
      </c>
      <c r="K492" s="473">
        <v>0</v>
      </c>
      <c r="L492" s="473">
        <v>0</v>
      </c>
      <c r="M492" s="473">
        <v>0</v>
      </c>
      <c r="N492" s="473">
        <v>0</v>
      </c>
      <c r="O492" s="473">
        <v>0</v>
      </c>
      <c r="P492" s="473">
        <v>0</v>
      </c>
      <c r="Q492" s="473">
        <v>0</v>
      </c>
      <c r="R492" s="472"/>
    </row>
    <row r="493" spans="1:18" ht="14.45" hidden="1" customHeight="1" x14ac:dyDescent="0.25">
      <c r="A493" s="472">
        <v>271</v>
      </c>
      <c r="B493" s="472" t="s">
        <v>1635</v>
      </c>
      <c r="C493" s="472">
        <v>338</v>
      </c>
      <c r="D493" s="472" t="s">
        <v>1819</v>
      </c>
      <c r="E493" s="472">
        <v>338</v>
      </c>
      <c r="F493" s="472" t="s">
        <v>475</v>
      </c>
      <c r="G493" s="473">
        <v>0</v>
      </c>
      <c r="H493" s="472"/>
      <c r="I493" s="473">
        <v>0</v>
      </c>
      <c r="J493" s="473">
        <v>0</v>
      </c>
      <c r="K493" s="473">
        <v>0</v>
      </c>
      <c r="L493" s="473">
        <v>0</v>
      </c>
      <c r="M493" s="473">
        <v>0</v>
      </c>
      <c r="N493" s="473">
        <v>0</v>
      </c>
      <c r="O493" s="473">
        <v>0</v>
      </c>
      <c r="P493" s="473">
        <v>0</v>
      </c>
      <c r="Q493" s="473">
        <v>0</v>
      </c>
      <c r="R493" s="472"/>
    </row>
    <row r="494" spans="1:18" ht="14.45" hidden="1" customHeight="1" x14ac:dyDescent="0.25">
      <c r="A494" s="489">
        <v>1193</v>
      </c>
      <c r="B494" s="472" t="s">
        <v>1635</v>
      </c>
      <c r="C494" s="472">
        <v>341</v>
      </c>
      <c r="D494" s="489" t="s">
        <v>1793</v>
      </c>
      <c r="E494" s="472">
        <v>341</v>
      </c>
      <c r="F494" s="472" t="s">
        <v>478</v>
      </c>
      <c r="G494" s="473">
        <v>42000</v>
      </c>
      <c r="H494" s="473"/>
      <c r="I494" s="473"/>
      <c r="J494" s="473"/>
      <c r="K494" s="473"/>
      <c r="L494" s="473"/>
      <c r="M494" s="473"/>
      <c r="N494" s="473"/>
      <c r="O494" s="473"/>
      <c r="P494" s="473"/>
      <c r="Q494" s="473">
        <v>42000</v>
      </c>
      <c r="R494" s="472" t="s">
        <v>1925</v>
      </c>
    </row>
    <row r="495" spans="1:18" ht="14.45" hidden="1" customHeight="1" x14ac:dyDescent="0.25">
      <c r="A495" s="489">
        <v>1194</v>
      </c>
      <c r="B495" s="472" t="s">
        <v>1635</v>
      </c>
      <c r="C495" s="472">
        <v>344</v>
      </c>
      <c r="D495" s="489" t="s">
        <v>1793</v>
      </c>
      <c r="E495" s="472">
        <v>344</v>
      </c>
      <c r="F495" s="472" t="s">
        <v>481</v>
      </c>
      <c r="G495" s="473">
        <v>30000</v>
      </c>
      <c r="H495" s="473"/>
      <c r="I495" s="473"/>
      <c r="J495" s="473"/>
      <c r="K495" s="473"/>
      <c r="L495" s="473"/>
      <c r="M495" s="473"/>
      <c r="N495" s="473"/>
      <c r="O495" s="473"/>
      <c r="P495" s="473"/>
      <c r="Q495" s="473">
        <v>30000</v>
      </c>
      <c r="R495" s="472" t="s">
        <v>1925</v>
      </c>
    </row>
    <row r="496" spans="1:18" ht="14.45" hidden="1" customHeight="1" x14ac:dyDescent="0.25">
      <c r="A496" s="489">
        <v>1195</v>
      </c>
      <c r="B496" s="472" t="s">
        <v>1635</v>
      </c>
      <c r="C496" s="472">
        <v>345</v>
      </c>
      <c r="D496" s="489" t="s">
        <v>1793</v>
      </c>
      <c r="E496" s="472">
        <v>345</v>
      </c>
      <c r="F496" s="472" t="s">
        <v>482</v>
      </c>
      <c r="G496" s="473">
        <v>180000</v>
      </c>
      <c r="H496" s="473"/>
      <c r="I496" s="473"/>
      <c r="J496" s="473"/>
      <c r="K496" s="473"/>
      <c r="L496" s="473"/>
      <c r="M496" s="473"/>
      <c r="N496" s="473"/>
      <c r="O496" s="473"/>
      <c r="P496" s="473"/>
      <c r="Q496" s="473">
        <v>180000</v>
      </c>
      <c r="R496" s="472" t="s">
        <v>1925</v>
      </c>
    </row>
    <row r="497" spans="1:18" ht="14.45" hidden="1" customHeight="1" x14ac:dyDescent="0.25">
      <c r="A497" s="472">
        <v>364</v>
      </c>
      <c r="B497" s="472" t="s">
        <v>1635</v>
      </c>
      <c r="C497" s="472">
        <v>347</v>
      </c>
      <c r="D497" s="472" t="s">
        <v>1821</v>
      </c>
      <c r="E497" s="472">
        <v>347</v>
      </c>
      <c r="F497" s="472" t="s">
        <v>484</v>
      </c>
      <c r="G497" s="473">
        <v>0</v>
      </c>
      <c r="H497" s="473">
        <v>0</v>
      </c>
      <c r="I497" s="473">
        <v>0</v>
      </c>
      <c r="J497" s="473">
        <v>0</v>
      </c>
      <c r="K497" s="473">
        <v>0</v>
      </c>
      <c r="L497" s="473">
        <v>0</v>
      </c>
      <c r="M497" s="473">
        <v>0</v>
      </c>
      <c r="N497" s="473">
        <v>0</v>
      </c>
      <c r="O497" s="473">
        <v>0</v>
      </c>
      <c r="P497" s="473">
        <v>0</v>
      </c>
      <c r="Q497" s="473">
        <v>0</v>
      </c>
      <c r="R497" s="472"/>
    </row>
    <row r="498" spans="1:18" ht="14.45" hidden="1" customHeight="1" x14ac:dyDescent="0.25">
      <c r="A498" s="472">
        <v>163</v>
      </c>
      <c r="B498" s="472" t="s">
        <v>1635</v>
      </c>
      <c r="C498" s="472">
        <v>351</v>
      </c>
      <c r="D498" s="472" t="s">
        <v>1816</v>
      </c>
      <c r="E498" s="472">
        <v>351</v>
      </c>
      <c r="F498" s="472" t="s">
        <v>488</v>
      </c>
      <c r="G498" s="473">
        <v>0</v>
      </c>
      <c r="H498" s="473"/>
      <c r="I498" s="473"/>
      <c r="J498" s="473"/>
      <c r="K498" s="473"/>
      <c r="L498" s="473"/>
      <c r="M498" s="473"/>
      <c r="N498" s="473"/>
      <c r="O498" s="473"/>
      <c r="P498" s="473"/>
      <c r="Q498" s="473">
        <v>0</v>
      </c>
      <c r="R498" s="472"/>
    </row>
    <row r="499" spans="1:18" ht="14.45" hidden="1" customHeight="1" x14ac:dyDescent="0.25">
      <c r="A499" s="472">
        <v>273</v>
      </c>
      <c r="B499" s="472" t="s">
        <v>1635</v>
      </c>
      <c r="C499" s="472">
        <v>351</v>
      </c>
      <c r="D499" s="472" t="s">
        <v>1819</v>
      </c>
      <c r="E499" s="472">
        <v>351</v>
      </c>
      <c r="F499" s="472" t="s">
        <v>488</v>
      </c>
      <c r="G499" s="473">
        <v>15000</v>
      </c>
      <c r="H499" s="472"/>
      <c r="I499" s="473">
        <v>0</v>
      </c>
      <c r="J499" s="473">
        <v>0</v>
      </c>
      <c r="K499" s="473">
        <v>0</v>
      </c>
      <c r="L499" s="473">
        <v>0</v>
      </c>
      <c r="M499" s="473">
        <v>0</v>
      </c>
      <c r="N499" s="473">
        <v>0</v>
      </c>
      <c r="O499" s="473">
        <v>0</v>
      </c>
      <c r="P499" s="473">
        <v>0</v>
      </c>
      <c r="Q499" s="473">
        <v>15000</v>
      </c>
      <c r="R499" s="472"/>
    </row>
    <row r="500" spans="1:18" ht="14.45" hidden="1" customHeight="1" x14ac:dyDescent="0.25">
      <c r="A500" s="472">
        <v>366</v>
      </c>
      <c r="B500" s="472" t="s">
        <v>1635</v>
      </c>
      <c r="C500" s="472">
        <v>351</v>
      </c>
      <c r="D500" s="472" t="s">
        <v>1821</v>
      </c>
      <c r="E500" s="472">
        <v>351</v>
      </c>
      <c r="F500" s="472" t="s">
        <v>488</v>
      </c>
      <c r="G500" s="473">
        <v>0</v>
      </c>
      <c r="H500" s="473">
        <v>0</v>
      </c>
      <c r="I500" s="473">
        <v>0</v>
      </c>
      <c r="J500" s="473">
        <v>0</v>
      </c>
      <c r="K500" s="473">
        <v>0</v>
      </c>
      <c r="L500" s="473">
        <v>0</v>
      </c>
      <c r="M500" s="473">
        <v>0</v>
      </c>
      <c r="N500" s="473">
        <v>0</v>
      </c>
      <c r="O500" s="473">
        <v>0</v>
      </c>
      <c r="P500" s="473">
        <v>0</v>
      </c>
      <c r="Q500" s="473">
        <v>0</v>
      </c>
      <c r="R500" s="472"/>
    </row>
    <row r="501" spans="1:18" ht="14.45" hidden="1" customHeight="1" x14ac:dyDescent="0.25">
      <c r="A501" s="472">
        <v>454</v>
      </c>
      <c r="B501" s="472" t="s">
        <v>1635</v>
      </c>
      <c r="C501" s="472">
        <v>351</v>
      </c>
      <c r="D501" s="472" t="s">
        <v>1824</v>
      </c>
      <c r="E501" s="472">
        <v>351</v>
      </c>
      <c r="F501" s="472" t="s">
        <v>488</v>
      </c>
      <c r="G501" s="473">
        <v>20000</v>
      </c>
      <c r="H501" s="472"/>
      <c r="I501" s="473">
        <v>0</v>
      </c>
      <c r="J501" s="473">
        <v>0</v>
      </c>
      <c r="K501" s="473">
        <v>0</v>
      </c>
      <c r="L501" s="473">
        <v>0</v>
      </c>
      <c r="M501" s="473">
        <v>0</v>
      </c>
      <c r="N501" s="473">
        <v>0</v>
      </c>
      <c r="O501" s="473">
        <v>0</v>
      </c>
      <c r="P501" s="473">
        <v>0</v>
      </c>
      <c r="Q501" s="473">
        <v>20000</v>
      </c>
      <c r="R501" s="472"/>
    </row>
    <row r="502" spans="1:18" ht="14.45" hidden="1" customHeight="1" x14ac:dyDescent="0.25">
      <c r="A502" s="472">
        <v>543</v>
      </c>
      <c r="B502" s="472" t="s">
        <v>1635</v>
      </c>
      <c r="C502" s="472">
        <v>351</v>
      </c>
      <c r="D502" s="472" t="s">
        <v>1827</v>
      </c>
      <c r="E502" s="472">
        <v>351</v>
      </c>
      <c r="F502" s="472" t="s">
        <v>488</v>
      </c>
      <c r="G502" s="473">
        <v>10000</v>
      </c>
      <c r="H502" s="473">
        <v>0</v>
      </c>
      <c r="I502" s="473">
        <v>0</v>
      </c>
      <c r="J502" s="473">
        <v>0</v>
      </c>
      <c r="K502" s="473">
        <v>0</v>
      </c>
      <c r="L502" s="473">
        <v>0</v>
      </c>
      <c r="M502" s="473">
        <v>0</v>
      </c>
      <c r="N502" s="473">
        <v>0</v>
      </c>
      <c r="O502" s="473">
        <v>0</v>
      </c>
      <c r="P502" s="473">
        <v>0</v>
      </c>
      <c r="Q502" s="473">
        <v>10000</v>
      </c>
      <c r="R502" s="472"/>
    </row>
    <row r="503" spans="1:18" ht="14.45" customHeight="1" x14ac:dyDescent="0.25">
      <c r="A503" s="472">
        <v>588</v>
      </c>
      <c r="B503" s="472" t="s">
        <v>1635</v>
      </c>
      <c r="C503" s="472">
        <v>351</v>
      </c>
      <c r="D503" s="472" t="s">
        <v>1828</v>
      </c>
      <c r="E503" s="472">
        <v>351</v>
      </c>
      <c r="F503" s="472" t="s">
        <v>488</v>
      </c>
      <c r="G503" s="473">
        <v>0</v>
      </c>
      <c r="H503" s="472"/>
      <c r="I503" s="473">
        <v>0</v>
      </c>
      <c r="J503" s="473">
        <v>0</v>
      </c>
      <c r="K503" s="473">
        <v>0</v>
      </c>
      <c r="L503" s="473">
        <v>0</v>
      </c>
      <c r="M503" s="473">
        <v>0</v>
      </c>
      <c r="N503" s="473">
        <v>0</v>
      </c>
      <c r="O503" s="473">
        <v>0</v>
      </c>
      <c r="P503" s="473">
        <v>0</v>
      </c>
      <c r="Q503" s="473">
        <v>0</v>
      </c>
      <c r="R503" s="472"/>
    </row>
    <row r="504" spans="1:18" ht="14.45" hidden="1" customHeight="1" x14ac:dyDescent="0.25">
      <c r="A504" s="472">
        <v>627</v>
      </c>
      <c r="B504" s="472" t="s">
        <v>1635</v>
      </c>
      <c r="C504" s="472">
        <v>351</v>
      </c>
      <c r="D504" s="472" t="s">
        <v>1829</v>
      </c>
      <c r="E504" s="472">
        <v>351</v>
      </c>
      <c r="F504" s="472" t="s">
        <v>488</v>
      </c>
      <c r="G504" s="473">
        <v>10000</v>
      </c>
      <c r="H504" s="472"/>
      <c r="I504" s="473">
        <v>0</v>
      </c>
      <c r="J504" s="473">
        <v>0</v>
      </c>
      <c r="K504" s="473">
        <v>0</v>
      </c>
      <c r="L504" s="473">
        <v>0</v>
      </c>
      <c r="M504" s="473">
        <v>0</v>
      </c>
      <c r="N504" s="473">
        <v>0</v>
      </c>
      <c r="O504" s="473">
        <v>0</v>
      </c>
      <c r="P504" s="473">
        <v>0</v>
      </c>
      <c r="Q504" s="473">
        <v>10000</v>
      </c>
      <c r="R504" s="472"/>
    </row>
    <row r="505" spans="1:18" ht="14.45" hidden="1" customHeight="1" x14ac:dyDescent="0.25">
      <c r="A505" s="472">
        <v>658</v>
      </c>
      <c r="B505" s="472" t="s">
        <v>1635</v>
      </c>
      <c r="C505" s="472">
        <v>351</v>
      </c>
      <c r="D505" s="472" t="s">
        <v>1252</v>
      </c>
      <c r="E505" s="472">
        <v>351</v>
      </c>
      <c r="F505" s="472" t="s">
        <v>488</v>
      </c>
      <c r="G505" s="473">
        <v>6000</v>
      </c>
      <c r="H505" s="473">
        <v>0</v>
      </c>
      <c r="I505" s="473">
        <v>0</v>
      </c>
      <c r="J505" s="473">
        <v>0</v>
      </c>
      <c r="K505" s="473">
        <v>0</v>
      </c>
      <c r="L505" s="473">
        <v>0</v>
      </c>
      <c r="M505" s="473">
        <v>0</v>
      </c>
      <c r="N505" s="473">
        <v>0</v>
      </c>
      <c r="O505" s="473">
        <v>0</v>
      </c>
      <c r="P505" s="473">
        <v>0</v>
      </c>
      <c r="Q505" s="473">
        <v>6000</v>
      </c>
      <c r="R505" s="472"/>
    </row>
    <row r="506" spans="1:18" ht="14.45" hidden="1" customHeight="1" x14ac:dyDescent="0.25">
      <c r="A506" s="489">
        <v>1196</v>
      </c>
      <c r="B506" s="472" t="s">
        <v>1635</v>
      </c>
      <c r="C506" s="472">
        <v>351</v>
      </c>
      <c r="D506" s="489" t="s">
        <v>1793</v>
      </c>
      <c r="E506" s="472">
        <v>351</v>
      </c>
      <c r="F506" s="472" t="s">
        <v>488</v>
      </c>
      <c r="G506" s="473">
        <v>5000</v>
      </c>
      <c r="H506" s="473"/>
      <c r="I506" s="473"/>
      <c r="J506" s="473"/>
      <c r="K506" s="473"/>
      <c r="L506" s="473"/>
      <c r="M506" s="473"/>
      <c r="N506" s="473"/>
      <c r="O506" s="473"/>
      <c r="P506" s="473"/>
      <c r="Q506" s="473">
        <v>5000</v>
      </c>
      <c r="R506" s="472" t="s">
        <v>1925</v>
      </c>
    </row>
    <row r="507" spans="1:18" ht="14.45" hidden="1" customHeight="1" x14ac:dyDescent="0.25">
      <c r="A507" s="472">
        <v>274</v>
      </c>
      <c r="B507" s="472" t="s">
        <v>1635</v>
      </c>
      <c r="C507" s="472">
        <v>352</v>
      </c>
      <c r="D507" s="472" t="s">
        <v>1819</v>
      </c>
      <c r="E507" s="472">
        <v>352</v>
      </c>
      <c r="F507" s="472" t="s">
        <v>489</v>
      </c>
      <c r="G507" s="473">
        <v>5000</v>
      </c>
      <c r="H507" s="472"/>
      <c r="I507" s="473">
        <v>0</v>
      </c>
      <c r="J507" s="473">
        <v>0</v>
      </c>
      <c r="K507" s="473">
        <v>0</v>
      </c>
      <c r="L507" s="473">
        <v>0</v>
      </c>
      <c r="M507" s="473">
        <v>0</v>
      </c>
      <c r="N507" s="473">
        <v>0</v>
      </c>
      <c r="O507" s="473">
        <v>0</v>
      </c>
      <c r="P507" s="473">
        <v>0</v>
      </c>
      <c r="Q507" s="473">
        <v>5000</v>
      </c>
      <c r="R507" s="472"/>
    </row>
    <row r="508" spans="1:18" ht="14.45" hidden="1" customHeight="1" x14ac:dyDescent="0.25">
      <c r="A508" s="472">
        <v>659</v>
      </c>
      <c r="B508" s="472" t="s">
        <v>1635</v>
      </c>
      <c r="C508" s="472">
        <v>352</v>
      </c>
      <c r="D508" s="472" t="s">
        <v>1252</v>
      </c>
      <c r="E508" s="472">
        <v>352</v>
      </c>
      <c r="F508" s="472" t="s">
        <v>489</v>
      </c>
      <c r="G508" s="473">
        <v>5000</v>
      </c>
      <c r="H508" s="473">
        <v>0</v>
      </c>
      <c r="I508" s="473">
        <v>0</v>
      </c>
      <c r="J508" s="473">
        <v>0</v>
      </c>
      <c r="K508" s="473">
        <v>0</v>
      </c>
      <c r="L508" s="473">
        <v>0</v>
      </c>
      <c r="M508" s="473">
        <v>0</v>
      </c>
      <c r="N508" s="473">
        <v>0</v>
      </c>
      <c r="O508" s="473">
        <v>0</v>
      </c>
      <c r="P508" s="473">
        <v>0</v>
      </c>
      <c r="Q508" s="473">
        <v>5000</v>
      </c>
      <c r="R508" s="472"/>
    </row>
    <row r="509" spans="1:18" ht="14.45" hidden="1" customHeight="1" x14ac:dyDescent="0.25">
      <c r="A509" s="489">
        <v>1197</v>
      </c>
      <c r="B509" s="472" t="s">
        <v>1635</v>
      </c>
      <c r="C509" s="472">
        <v>352</v>
      </c>
      <c r="D509" s="489" t="s">
        <v>1793</v>
      </c>
      <c r="E509" s="472">
        <v>352</v>
      </c>
      <c r="F509" s="472" t="s">
        <v>489</v>
      </c>
      <c r="G509" s="473">
        <v>6000</v>
      </c>
      <c r="H509" s="473"/>
      <c r="I509" s="473"/>
      <c r="J509" s="473"/>
      <c r="K509" s="473"/>
      <c r="L509" s="473"/>
      <c r="M509" s="473"/>
      <c r="N509" s="473"/>
      <c r="O509" s="473"/>
      <c r="P509" s="473"/>
      <c r="Q509" s="473">
        <v>6000</v>
      </c>
      <c r="R509" s="472" t="s">
        <v>1925</v>
      </c>
    </row>
    <row r="510" spans="1:18" ht="14.45" hidden="1" customHeight="1" x14ac:dyDescent="0.25">
      <c r="A510" s="489">
        <v>1223</v>
      </c>
      <c r="B510" s="472" t="s">
        <v>1635</v>
      </c>
      <c r="C510" s="472">
        <v>352</v>
      </c>
      <c r="D510" s="472" t="s">
        <v>1912</v>
      </c>
      <c r="E510" s="472">
        <v>352</v>
      </c>
      <c r="F510" s="472" t="s">
        <v>489</v>
      </c>
      <c r="G510" s="473">
        <v>20000</v>
      </c>
      <c r="H510" s="473"/>
      <c r="I510" s="473"/>
      <c r="J510" s="473"/>
      <c r="K510" s="473"/>
      <c r="L510" s="473"/>
      <c r="M510" s="473"/>
      <c r="N510" s="473"/>
      <c r="O510" s="473"/>
      <c r="P510" s="473"/>
      <c r="Q510" s="473">
        <v>20000</v>
      </c>
      <c r="R510" s="472"/>
    </row>
    <row r="511" spans="1:18" ht="14.45" hidden="1" customHeight="1" x14ac:dyDescent="0.25">
      <c r="A511" s="489">
        <v>1249</v>
      </c>
      <c r="B511" s="472" t="s">
        <v>1635</v>
      </c>
      <c r="C511" s="472">
        <v>352</v>
      </c>
      <c r="D511" s="472" t="s">
        <v>1804</v>
      </c>
      <c r="E511" s="472">
        <v>352</v>
      </c>
      <c r="F511" s="472" t="s">
        <v>489</v>
      </c>
      <c r="G511" s="473">
        <v>3600</v>
      </c>
      <c r="H511" s="473"/>
      <c r="I511" s="473"/>
      <c r="J511" s="473"/>
      <c r="K511" s="473"/>
      <c r="L511" s="473"/>
      <c r="M511" s="473"/>
      <c r="N511" s="473"/>
      <c r="O511" s="473"/>
      <c r="P511" s="473"/>
      <c r="Q511" s="473">
        <v>3600</v>
      </c>
      <c r="R511" s="472"/>
    </row>
    <row r="512" spans="1:18" ht="14.45" hidden="1" customHeight="1" x14ac:dyDescent="0.25">
      <c r="A512" s="472">
        <v>51</v>
      </c>
      <c r="B512" s="472" t="s">
        <v>1635</v>
      </c>
      <c r="C512" s="472">
        <v>353</v>
      </c>
      <c r="D512" s="472" t="s">
        <v>1813</v>
      </c>
      <c r="E512" s="472">
        <v>353</v>
      </c>
      <c r="F512" s="472" t="s">
        <v>490</v>
      </c>
      <c r="G512" s="473">
        <v>12000</v>
      </c>
      <c r="H512" s="472"/>
      <c r="I512" s="473">
        <v>0</v>
      </c>
      <c r="J512" s="473">
        <v>0</v>
      </c>
      <c r="K512" s="473">
        <v>0</v>
      </c>
      <c r="L512" s="473">
        <v>0</v>
      </c>
      <c r="M512" s="473">
        <v>0</v>
      </c>
      <c r="N512" s="473">
        <v>0</v>
      </c>
      <c r="O512" s="473">
        <v>0</v>
      </c>
      <c r="P512" s="473">
        <v>0</v>
      </c>
      <c r="Q512" s="473">
        <v>12000</v>
      </c>
      <c r="R512" s="472"/>
    </row>
    <row r="513" spans="1:18" ht="14.45" hidden="1" customHeight="1" x14ac:dyDescent="0.25">
      <c r="A513" s="472">
        <v>97</v>
      </c>
      <c r="B513" s="472" t="s">
        <v>1635</v>
      </c>
      <c r="C513" s="472">
        <v>353</v>
      </c>
      <c r="D513" s="472" t="s">
        <v>1814</v>
      </c>
      <c r="E513" s="472">
        <v>353</v>
      </c>
      <c r="F513" s="472" t="s">
        <v>490</v>
      </c>
      <c r="G513" s="473">
        <v>0</v>
      </c>
      <c r="H513" s="472"/>
      <c r="I513" s="473">
        <v>0</v>
      </c>
      <c r="J513" s="473">
        <v>0</v>
      </c>
      <c r="K513" s="473">
        <v>0</v>
      </c>
      <c r="L513" s="473">
        <v>0</v>
      </c>
      <c r="M513" s="473">
        <v>0</v>
      </c>
      <c r="N513" s="473">
        <v>0</v>
      </c>
      <c r="O513" s="473">
        <v>0</v>
      </c>
      <c r="P513" s="473">
        <v>0</v>
      </c>
      <c r="Q513" s="473">
        <v>0</v>
      </c>
      <c r="R513" s="472"/>
    </row>
    <row r="514" spans="1:18" ht="14.45" hidden="1" customHeight="1" x14ac:dyDescent="0.25">
      <c r="A514" s="472">
        <v>130</v>
      </c>
      <c r="B514" s="472" t="s">
        <v>1635</v>
      </c>
      <c r="C514" s="472">
        <v>353</v>
      </c>
      <c r="D514" s="472" t="s">
        <v>1815</v>
      </c>
      <c r="E514" s="472">
        <v>353</v>
      </c>
      <c r="F514" s="472" t="s">
        <v>490</v>
      </c>
      <c r="G514" s="473"/>
      <c r="H514" s="473"/>
      <c r="I514" s="473"/>
      <c r="J514" s="473"/>
      <c r="K514" s="473"/>
      <c r="L514" s="473"/>
      <c r="M514" s="473"/>
      <c r="N514" s="473"/>
      <c r="O514" s="473"/>
      <c r="P514" s="473"/>
      <c r="Q514" s="473">
        <v>0</v>
      </c>
      <c r="R514" s="472"/>
    </row>
    <row r="515" spans="1:18" ht="14.45" hidden="1" customHeight="1" x14ac:dyDescent="0.25">
      <c r="A515" s="472">
        <v>164</v>
      </c>
      <c r="B515" s="472" t="s">
        <v>1635</v>
      </c>
      <c r="C515" s="472">
        <v>353</v>
      </c>
      <c r="D515" s="472" t="s">
        <v>1816</v>
      </c>
      <c r="E515" s="472">
        <v>353</v>
      </c>
      <c r="F515" s="472" t="s">
        <v>490</v>
      </c>
      <c r="G515" s="473">
        <v>3000</v>
      </c>
      <c r="H515" s="473"/>
      <c r="I515" s="473"/>
      <c r="J515" s="473"/>
      <c r="K515" s="473"/>
      <c r="L515" s="473"/>
      <c r="M515" s="473"/>
      <c r="N515" s="473"/>
      <c r="O515" s="473"/>
      <c r="P515" s="473"/>
      <c r="Q515" s="473">
        <v>3000</v>
      </c>
      <c r="R515" s="472"/>
    </row>
    <row r="516" spans="1:18" ht="14.45" hidden="1" customHeight="1" x14ac:dyDescent="0.25">
      <c r="A516" s="472">
        <v>275</v>
      </c>
      <c r="B516" s="472" t="s">
        <v>1635</v>
      </c>
      <c r="C516" s="472">
        <v>353</v>
      </c>
      <c r="D516" s="472" t="s">
        <v>1819</v>
      </c>
      <c r="E516" s="472">
        <v>353</v>
      </c>
      <c r="F516" s="472" t="s">
        <v>490</v>
      </c>
      <c r="G516" s="473">
        <v>3000</v>
      </c>
      <c r="H516" s="472"/>
      <c r="I516" s="473">
        <v>0</v>
      </c>
      <c r="J516" s="473">
        <v>0</v>
      </c>
      <c r="K516" s="473">
        <v>0</v>
      </c>
      <c r="L516" s="473">
        <v>0</v>
      </c>
      <c r="M516" s="473">
        <v>0</v>
      </c>
      <c r="N516" s="473">
        <v>0</v>
      </c>
      <c r="O516" s="473">
        <v>0</v>
      </c>
      <c r="P516" s="473">
        <v>0</v>
      </c>
      <c r="Q516" s="473">
        <v>3000</v>
      </c>
      <c r="R516" s="472"/>
    </row>
    <row r="517" spans="1:18" ht="14.45" hidden="1" customHeight="1" x14ac:dyDescent="0.25">
      <c r="A517" s="472">
        <v>319</v>
      </c>
      <c r="B517" s="472" t="s">
        <v>1635</v>
      </c>
      <c r="C517" s="472">
        <v>353</v>
      </c>
      <c r="D517" s="472" t="s">
        <v>1820</v>
      </c>
      <c r="E517" s="472">
        <v>353</v>
      </c>
      <c r="F517" s="472" t="s">
        <v>490</v>
      </c>
      <c r="G517" s="473">
        <v>8000</v>
      </c>
      <c r="H517" s="472"/>
      <c r="I517" s="473">
        <v>0</v>
      </c>
      <c r="J517" s="473">
        <v>0</v>
      </c>
      <c r="K517" s="473">
        <v>0</v>
      </c>
      <c r="L517" s="473">
        <v>0</v>
      </c>
      <c r="M517" s="473">
        <v>0</v>
      </c>
      <c r="N517" s="473">
        <v>0</v>
      </c>
      <c r="O517" s="473">
        <v>0</v>
      </c>
      <c r="P517" s="473">
        <v>0</v>
      </c>
      <c r="Q517" s="473">
        <v>8000</v>
      </c>
      <c r="R517" s="472"/>
    </row>
    <row r="518" spans="1:18" ht="14.45" hidden="1" customHeight="1" x14ac:dyDescent="0.25">
      <c r="A518" s="472">
        <v>367</v>
      </c>
      <c r="B518" s="472" t="s">
        <v>1635</v>
      </c>
      <c r="C518" s="472">
        <v>353</v>
      </c>
      <c r="D518" s="472" t="s">
        <v>1821</v>
      </c>
      <c r="E518" s="472">
        <v>353</v>
      </c>
      <c r="F518" s="472" t="s">
        <v>490</v>
      </c>
      <c r="G518" s="473">
        <v>1500</v>
      </c>
      <c r="H518" s="473">
        <v>0</v>
      </c>
      <c r="I518" s="473">
        <v>0</v>
      </c>
      <c r="J518" s="473">
        <v>0</v>
      </c>
      <c r="K518" s="473">
        <v>0</v>
      </c>
      <c r="L518" s="473">
        <v>0</v>
      </c>
      <c r="M518" s="473">
        <v>0</v>
      </c>
      <c r="N518" s="473">
        <v>0</v>
      </c>
      <c r="O518" s="473">
        <v>0</v>
      </c>
      <c r="P518" s="473">
        <v>0</v>
      </c>
      <c r="Q518" s="473">
        <v>1500</v>
      </c>
      <c r="R518" s="472"/>
    </row>
    <row r="519" spans="1:18" ht="14.45" hidden="1" customHeight="1" x14ac:dyDescent="0.25">
      <c r="A519" s="472">
        <v>403</v>
      </c>
      <c r="B519" s="472" t="s">
        <v>1635</v>
      </c>
      <c r="C519" s="472">
        <v>353</v>
      </c>
      <c r="D519" s="472" t="s">
        <v>1822</v>
      </c>
      <c r="E519" s="472">
        <v>353</v>
      </c>
      <c r="F519" s="472" t="s">
        <v>490</v>
      </c>
      <c r="G519" s="473">
        <v>3000</v>
      </c>
      <c r="H519" s="472"/>
      <c r="I519" s="473">
        <v>0</v>
      </c>
      <c r="J519" s="473">
        <v>0</v>
      </c>
      <c r="K519" s="473">
        <v>0</v>
      </c>
      <c r="L519" s="473">
        <v>0</v>
      </c>
      <c r="M519" s="473">
        <v>0</v>
      </c>
      <c r="N519" s="473">
        <v>0</v>
      </c>
      <c r="O519" s="473">
        <v>0</v>
      </c>
      <c r="P519" s="473">
        <v>0</v>
      </c>
      <c r="Q519" s="473">
        <v>3000</v>
      </c>
      <c r="R519" s="472"/>
    </row>
    <row r="520" spans="1:18" ht="14.45" hidden="1" customHeight="1" x14ac:dyDescent="0.25">
      <c r="A520" s="472">
        <v>455</v>
      </c>
      <c r="B520" s="472" t="s">
        <v>1635</v>
      </c>
      <c r="C520" s="472">
        <v>353</v>
      </c>
      <c r="D520" s="472" t="s">
        <v>1824</v>
      </c>
      <c r="E520" s="472">
        <v>353</v>
      </c>
      <c r="F520" s="472" t="s">
        <v>490</v>
      </c>
      <c r="G520" s="473">
        <v>3000</v>
      </c>
      <c r="H520" s="472"/>
      <c r="I520" s="473">
        <v>0</v>
      </c>
      <c r="J520" s="473">
        <v>0</v>
      </c>
      <c r="K520" s="473">
        <v>0</v>
      </c>
      <c r="L520" s="473">
        <v>0</v>
      </c>
      <c r="M520" s="473">
        <v>0</v>
      </c>
      <c r="N520" s="473">
        <v>0</v>
      </c>
      <c r="O520" s="473">
        <v>0</v>
      </c>
      <c r="P520" s="473">
        <v>0</v>
      </c>
      <c r="Q520" s="473">
        <v>3000</v>
      </c>
      <c r="R520" s="472"/>
    </row>
    <row r="521" spans="1:18" ht="14.45" hidden="1" customHeight="1" x14ac:dyDescent="0.25">
      <c r="A521" s="472">
        <v>520</v>
      </c>
      <c r="B521" s="472" t="s">
        <v>1635</v>
      </c>
      <c r="C521" s="472">
        <v>353</v>
      </c>
      <c r="D521" s="472" t="s">
        <v>1826</v>
      </c>
      <c r="E521" s="472">
        <v>353</v>
      </c>
      <c r="F521" s="472" t="s">
        <v>490</v>
      </c>
      <c r="G521" s="473">
        <v>5000</v>
      </c>
      <c r="H521" s="472"/>
      <c r="I521" s="473">
        <v>0</v>
      </c>
      <c r="J521" s="473">
        <v>0</v>
      </c>
      <c r="K521" s="473">
        <v>0</v>
      </c>
      <c r="L521" s="473">
        <v>0</v>
      </c>
      <c r="M521" s="473">
        <v>0</v>
      </c>
      <c r="N521" s="473">
        <v>0</v>
      </c>
      <c r="O521" s="473">
        <v>0</v>
      </c>
      <c r="P521" s="473">
        <v>0</v>
      </c>
      <c r="Q521" s="473">
        <v>5000</v>
      </c>
      <c r="R521" s="472"/>
    </row>
    <row r="522" spans="1:18" ht="14.45" hidden="1" customHeight="1" x14ac:dyDescent="0.25">
      <c r="A522" s="472">
        <v>544</v>
      </c>
      <c r="B522" s="472" t="s">
        <v>1635</v>
      </c>
      <c r="C522" s="472">
        <v>353</v>
      </c>
      <c r="D522" s="472" t="s">
        <v>1827</v>
      </c>
      <c r="E522" s="472">
        <v>353</v>
      </c>
      <c r="F522" s="472" t="s">
        <v>490</v>
      </c>
      <c r="G522" s="473">
        <v>5000</v>
      </c>
      <c r="H522" s="473">
        <v>0</v>
      </c>
      <c r="I522" s="473">
        <v>0</v>
      </c>
      <c r="J522" s="473">
        <v>0</v>
      </c>
      <c r="K522" s="473">
        <v>0</v>
      </c>
      <c r="L522" s="473">
        <v>0</v>
      </c>
      <c r="M522" s="473">
        <v>0</v>
      </c>
      <c r="N522" s="473">
        <v>0</v>
      </c>
      <c r="O522" s="473">
        <v>0</v>
      </c>
      <c r="P522" s="473">
        <v>0</v>
      </c>
      <c r="Q522" s="473">
        <v>5000</v>
      </c>
      <c r="R522" s="472"/>
    </row>
    <row r="523" spans="1:18" ht="14.45" customHeight="1" x14ac:dyDescent="0.25">
      <c r="A523" s="472">
        <v>589</v>
      </c>
      <c r="B523" s="472" t="s">
        <v>1635</v>
      </c>
      <c r="C523" s="472">
        <v>353</v>
      </c>
      <c r="D523" s="472" t="s">
        <v>1828</v>
      </c>
      <c r="E523" s="472">
        <v>353</v>
      </c>
      <c r="F523" s="472" t="s">
        <v>490</v>
      </c>
      <c r="G523" s="473">
        <v>6000</v>
      </c>
      <c r="H523" s="472"/>
      <c r="I523" s="473">
        <v>0</v>
      </c>
      <c r="J523" s="473">
        <v>0</v>
      </c>
      <c r="K523" s="473">
        <v>0</v>
      </c>
      <c r="L523" s="473">
        <v>0</v>
      </c>
      <c r="M523" s="473">
        <v>0</v>
      </c>
      <c r="N523" s="473">
        <v>0</v>
      </c>
      <c r="O523" s="473">
        <v>0</v>
      </c>
      <c r="P523" s="473">
        <v>0</v>
      </c>
      <c r="Q523" s="473">
        <v>6000</v>
      </c>
      <c r="R523" s="472"/>
    </row>
    <row r="524" spans="1:18" ht="14.45" hidden="1" customHeight="1" x14ac:dyDescent="0.25">
      <c r="A524" s="472">
        <v>628</v>
      </c>
      <c r="B524" s="472" t="s">
        <v>1635</v>
      </c>
      <c r="C524" s="472">
        <v>353</v>
      </c>
      <c r="D524" s="472" t="s">
        <v>1829</v>
      </c>
      <c r="E524" s="472">
        <v>353</v>
      </c>
      <c r="F524" s="472" t="s">
        <v>490</v>
      </c>
      <c r="G524" s="473">
        <v>1500</v>
      </c>
      <c r="H524" s="472"/>
      <c r="I524" s="473">
        <v>0</v>
      </c>
      <c r="J524" s="473">
        <v>0</v>
      </c>
      <c r="K524" s="473">
        <v>0</v>
      </c>
      <c r="L524" s="473">
        <v>0</v>
      </c>
      <c r="M524" s="473">
        <v>0</v>
      </c>
      <c r="N524" s="473">
        <v>0</v>
      </c>
      <c r="O524" s="473">
        <v>0</v>
      </c>
      <c r="P524" s="473">
        <v>0</v>
      </c>
      <c r="Q524" s="473">
        <v>1500</v>
      </c>
      <c r="R524" s="472"/>
    </row>
    <row r="525" spans="1:18" ht="14.45" hidden="1" customHeight="1" x14ac:dyDescent="0.25">
      <c r="A525" s="472">
        <v>660</v>
      </c>
      <c r="B525" s="472" t="s">
        <v>1635</v>
      </c>
      <c r="C525" s="472">
        <v>353</v>
      </c>
      <c r="D525" s="472" t="s">
        <v>1252</v>
      </c>
      <c r="E525" s="472">
        <v>353</v>
      </c>
      <c r="F525" s="472" t="s">
        <v>490</v>
      </c>
      <c r="G525" s="473">
        <v>6000</v>
      </c>
      <c r="H525" s="473">
        <v>0</v>
      </c>
      <c r="I525" s="473">
        <v>0</v>
      </c>
      <c r="J525" s="473">
        <v>0</v>
      </c>
      <c r="K525" s="473">
        <v>0</v>
      </c>
      <c r="L525" s="473">
        <v>0</v>
      </c>
      <c r="M525" s="473">
        <v>0</v>
      </c>
      <c r="N525" s="473">
        <v>0</v>
      </c>
      <c r="O525" s="473">
        <v>0</v>
      </c>
      <c r="P525" s="473">
        <v>0</v>
      </c>
      <c r="Q525" s="473">
        <v>6000</v>
      </c>
      <c r="R525" s="472"/>
    </row>
    <row r="526" spans="1:18" ht="14.45" hidden="1" customHeight="1" x14ac:dyDescent="0.25">
      <c r="A526" s="472">
        <v>697</v>
      </c>
      <c r="B526" s="472" t="s">
        <v>1635</v>
      </c>
      <c r="C526" s="472">
        <v>353</v>
      </c>
      <c r="D526" s="472" t="s">
        <v>1830</v>
      </c>
      <c r="E526" s="472">
        <v>353</v>
      </c>
      <c r="F526" s="472" t="s">
        <v>490</v>
      </c>
      <c r="G526" s="473">
        <v>2000</v>
      </c>
      <c r="H526" s="473"/>
      <c r="I526" s="473">
        <v>0</v>
      </c>
      <c r="J526" s="473">
        <v>0</v>
      </c>
      <c r="K526" s="473">
        <v>0</v>
      </c>
      <c r="L526" s="473">
        <v>0</v>
      </c>
      <c r="M526" s="473">
        <v>0</v>
      </c>
      <c r="N526" s="473">
        <v>0</v>
      </c>
      <c r="O526" s="473">
        <v>0</v>
      </c>
      <c r="P526" s="473">
        <v>0</v>
      </c>
      <c r="Q526" s="473">
        <v>2000</v>
      </c>
      <c r="R526" s="472"/>
    </row>
    <row r="527" spans="1:18" ht="14.45" hidden="1" customHeight="1" x14ac:dyDescent="0.25">
      <c r="A527" s="489">
        <v>1178</v>
      </c>
      <c r="B527" s="472" t="s">
        <v>1635</v>
      </c>
      <c r="C527" s="472">
        <v>353</v>
      </c>
      <c r="D527" s="489" t="s">
        <v>1819</v>
      </c>
      <c r="E527" s="472">
        <v>353</v>
      </c>
      <c r="F527" s="472" t="s">
        <v>490</v>
      </c>
      <c r="G527" s="473">
        <v>0</v>
      </c>
      <c r="H527" s="473"/>
      <c r="I527" s="473"/>
      <c r="J527" s="473"/>
      <c r="K527" s="473"/>
      <c r="L527" s="473"/>
      <c r="M527" s="473"/>
      <c r="N527" s="473"/>
      <c r="O527" s="473"/>
      <c r="P527" s="473"/>
      <c r="Q527" s="473">
        <v>0</v>
      </c>
      <c r="R527" s="472" t="s">
        <v>1921</v>
      </c>
    </row>
    <row r="528" spans="1:18" ht="14.45" hidden="1" customHeight="1" x14ac:dyDescent="0.25">
      <c r="A528" s="489">
        <v>1198</v>
      </c>
      <c r="B528" s="472" t="s">
        <v>1635</v>
      </c>
      <c r="C528" s="472">
        <v>353</v>
      </c>
      <c r="D528" s="489" t="s">
        <v>1793</v>
      </c>
      <c r="E528" s="472">
        <v>353</v>
      </c>
      <c r="F528" s="472" t="s">
        <v>490</v>
      </c>
      <c r="G528" s="473">
        <v>12000</v>
      </c>
      <c r="H528" s="473"/>
      <c r="I528" s="473"/>
      <c r="J528" s="473"/>
      <c r="K528" s="473"/>
      <c r="L528" s="473"/>
      <c r="M528" s="473"/>
      <c r="N528" s="473"/>
      <c r="O528" s="473"/>
      <c r="P528" s="473"/>
      <c r="Q528" s="473">
        <v>12000</v>
      </c>
      <c r="R528" s="472" t="s">
        <v>1925</v>
      </c>
    </row>
    <row r="529" spans="1:18" ht="14.45" hidden="1" customHeight="1" x14ac:dyDescent="0.25">
      <c r="A529" s="489">
        <v>1224</v>
      </c>
      <c r="B529" s="472" t="s">
        <v>1635</v>
      </c>
      <c r="C529" s="472">
        <v>353</v>
      </c>
      <c r="D529" s="472" t="s">
        <v>1912</v>
      </c>
      <c r="E529" s="472">
        <v>353</v>
      </c>
      <c r="F529" s="472" t="s">
        <v>490</v>
      </c>
      <c r="G529" s="473">
        <v>12000</v>
      </c>
      <c r="H529" s="473"/>
      <c r="I529" s="473"/>
      <c r="J529" s="473"/>
      <c r="K529" s="473"/>
      <c r="L529" s="473"/>
      <c r="M529" s="473"/>
      <c r="N529" s="473"/>
      <c r="O529" s="473"/>
      <c r="P529" s="473"/>
      <c r="Q529" s="473">
        <v>12000</v>
      </c>
      <c r="R529" s="472"/>
    </row>
    <row r="530" spans="1:18" ht="14.45" hidden="1" customHeight="1" x14ac:dyDescent="0.25">
      <c r="A530" s="489">
        <v>1250</v>
      </c>
      <c r="B530" s="472" t="s">
        <v>1635</v>
      </c>
      <c r="C530" s="472">
        <v>353</v>
      </c>
      <c r="D530" s="472" t="s">
        <v>1804</v>
      </c>
      <c r="E530" s="472">
        <v>353</v>
      </c>
      <c r="F530" s="472" t="s">
        <v>490</v>
      </c>
      <c r="G530" s="473">
        <v>7500</v>
      </c>
      <c r="H530" s="473"/>
      <c r="I530" s="473"/>
      <c r="J530" s="473"/>
      <c r="K530" s="473"/>
      <c r="L530" s="473"/>
      <c r="M530" s="473"/>
      <c r="N530" s="473"/>
      <c r="O530" s="473"/>
      <c r="P530" s="473"/>
      <c r="Q530" s="473">
        <v>7500</v>
      </c>
      <c r="R530" s="472"/>
    </row>
    <row r="531" spans="1:18" ht="14.45" hidden="1" customHeight="1" x14ac:dyDescent="0.25">
      <c r="A531" s="472">
        <v>19</v>
      </c>
      <c r="B531" s="472" t="s">
        <v>1635</v>
      </c>
      <c r="C531" s="472">
        <v>355</v>
      </c>
      <c r="D531" s="472" t="s">
        <v>1811</v>
      </c>
      <c r="E531" s="472">
        <v>355</v>
      </c>
      <c r="F531" s="472" t="s">
        <v>494</v>
      </c>
      <c r="G531" s="473">
        <v>30000</v>
      </c>
      <c r="H531" s="472"/>
      <c r="I531" s="473">
        <v>0</v>
      </c>
      <c r="J531" s="473">
        <v>0</v>
      </c>
      <c r="K531" s="473">
        <v>0</v>
      </c>
      <c r="L531" s="473">
        <v>0</v>
      </c>
      <c r="M531" s="473">
        <v>0</v>
      </c>
      <c r="N531" s="473">
        <v>0</v>
      </c>
      <c r="O531" s="473">
        <v>0</v>
      </c>
      <c r="P531" s="473">
        <v>0</v>
      </c>
      <c r="Q531" s="473">
        <v>30000</v>
      </c>
      <c r="R531" s="472"/>
    </row>
    <row r="532" spans="1:18" ht="14.45" hidden="1" customHeight="1" x14ac:dyDescent="0.25">
      <c r="A532" s="472">
        <v>231</v>
      </c>
      <c r="B532" s="472" t="s">
        <v>1635</v>
      </c>
      <c r="C532" s="472">
        <v>355</v>
      </c>
      <c r="D532" s="472" t="s">
        <v>1818</v>
      </c>
      <c r="E532" s="472">
        <v>355</v>
      </c>
      <c r="F532" s="472" t="s">
        <v>492</v>
      </c>
      <c r="G532" s="473">
        <v>300000</v>
      </c>
      <c r="H532" s="472"/>
      <c r="I532" s="473">
        <v>0</v>
      </c>
      <c r="J532" s="473">
        <v>0</v>
      </c>
      <c r="K532" s="473">
        <v>0</v>
      </c>
      <c r="L532" s="473">
        <v>0</v>
      </c>
      <c r="M532" s="473">
        <v>0</v>
      </c>
      <c r="N532" s="473">
        <v>0</v>
      </c>
      <c r="O532" s="473">
        <v>0</v>
      </c>
      <c r="P532" s="473">
        <v>0</v>
      </c>
      <c r="Q532" s="473">
        <v>300000</v>
      </c>
      <c r="R532" s="472"/>
    </row>
    <row r="533" spans="1:18" ht="14.45" hidden="1" customHeight="1" x14ac:dyDescent="0.25">
      <c r="A533" s="472">
        <v>276</v>
      </c>
      <c r="B533" s="472" t="s">
        <v>1635</v>
      </c>
      <c r="C533" s="472">
        <v>355</v>
      </c>
      <c r="D533" s="472" t="s">
        <v>1819</v>
      </c>
      <c r="E533" s="472">
        <v>355</v>
      </c>
      <c r="F533" s="472" t="s">
        <v>492</v>
      </c>
      <c r="G533" s="473">
        <v>15000</v>
      </c>
      <c r="H533" s="472"/>
      <c r="I533" s="473">
        <v>0</v>
      </c>
      <c r="J533" s="473">
        <v>0</v>
      </c>
      <c r="K533" s="473">
        <v>0</v>
      </c>
      <c r="L533" s="473">
        <v>0</v>
      </c>
      <c r="M533" s="473">
        <v>0</v>
      </c>
      <c r="N533" s="473">
        <v>0</v>
      </c>
      <c r="O533" s="473">
        <v>0</v>
      </c>
      <c r="P533" s="473">
        <v>0</v>
      </c>
      <c r="Q533" s="473">
        <v>15000</v>
      </c>
      <c r="R533" s="472"/>
    </row>
    <row r="534" spans="1:18" ht="14.45" hidden="1" customHeight="1" x14ac:dyDescent="0.25">
      <c r="A534" s="472">
        <v>404</v>
      </c>
      <c r="B534" s="472" t="s">
        <v>1635</v>
      </c>
      <c r="C534" s="472">
        <v>355</v>
      </c>
      <c r="D534" s="472" t="s">
        <v>1822</v>
      </c>
      <c r="E534" s="472">
        <v>355</v>
      </c>
      <c r="F534" s="472" t="s">
        <v>492</v>
      </c>
      <c r="G534" s="473">
        <v>20000</v>
      </c>
      <c r="H534" s="472"/>
      <c r="I534" s="473">
        <v>0</v>
      </c>
      <c r="J534" s="473">
        <v>0</v>
      </c>
      <c r="K534" s="473">
        <v>0</v>
      </c>
      <c r="L534" s="473">
        <v>0</v>
      </c>
      <c r="M534" s="473">
        <v>0</v>
      </c>
      <c r="N534" s="473">
        <v>0</v>
      </c>
      <c r="O534" s="473">
        <v>0</v>
      </c>
      <c r="P534" s="473">
        <v>0</v>
      </c>
      <c r="Q534" s="473">
        <v>20000</v>
      </c>
      <c r="R534" s="472"/>
    </row>
    <row r="535" spans="1:18" ht="14.45" hidden="1" customHeight="1" x14ac:dyDescent="0.25">
      <c r="A535" s="472">
        <v>431</v>
      </c>
      <c r="B535" s="472" t="s">
        <v>1635</v>
      </c>
      <c r="C535" s="472">
        <v>355</v>
      </c>
      <c r="D535" s="472" t="s">
        <v>1823</v>
      </c>
      <c r="E535" s="472">
        <v>355</v>
      </c>
      <c r="F535" s="472" t="s">
        <v>492</v>
      </c>
      <c r="G535" s="473">
        <v>70000</v>
      </c>
      <c r="H535" s="472"/>
      <c r="I535" s="473">
        <v>0</v>
      </c>
      <c r="J535" s="473">
        <v>0</v>
      </c>
      <c r="K535" s="473">
        <v>0</v>
      </c>
      <c r="L535" s="473">
        <v>0</v>
      </c>
      <c r="M535" s="473">
        <v>0</v>
      </c>
      <c r="N535" s="473">
        <v>0</v>
      </c>
      <c r="O535" s="473">
        <v>0</v>
      </c>
      <c r="P535" s="473">
        <v>0</v>
      </c>
      <c r="Q535" s="473">
        <v>70000</v>
      </c>
      <c r="R535" s="472"/>
    </row>
    <row r="536" spans="1:18" ht="14.45" hidden="1" customHeight="1" x14ac:dyDescent="0.25">
      <c r="A536" s="472">
        <v>456</v>
      </c>
      <c r="B536" s="472" t="s">
        <v>1635</v>
      </c>
      <c r="C536" s="472">
        <v>355</v>
      </c>
      <c r="D536" s="472" t="s">
        <v>1824</v>
      </c>
      <c r="E536" s="472">
        <v>355</v>
      </c>
      <c r="F536" s="472" t="s">
        <v>492</v>
      </c>
      <c r="G536" s="473">
        <v>25000</v>
      </c>
      <c r="H536" s="472"/>
      <c r="I536" s="473">
        <v>0</v>
      </c>
      <c r="J536" s="473">
        <v>0</v>
      </c>
      <c r="K536" s="473">
        <v>0</v>
      </c>
      <c r="L536" s="473">
        <v>0</v>
      </c>
      <c r="M536" s="473">
        <v>0</v>
      </c>
      <c r="N536" s="473">
        <v>0</v>
      </c>
      <c r="O536" s="473">
        <v>0</v>
      </c>
      <c r="P536" s="473">
        <v>0</v>
      </c>
      <c r="Q536" s="473">
        <v>25000</v>
      </c>
      <c r="R536" s="472"/>
    </row>
    <row r="537" spans="1:18" ht="14.45" hidden="1" customHeight="1" x14ac:dyDescent="0.25">
      <c r="A537" s="472">
        <v>488</v>
      </c>
      <c r="B537" s="472" t="s">
        <v>1635</v>
      </c>
      <c r="C537" s="472">
        <v>355</v>
      </c>
      <c r="D537" s="472" t="s">
        <v>1825</v>
      </c>
      <c r="E537" s="472">
        <v>355</v>
      </c>
      <c r="F537" s="472" t="s">
        <v>492</v>
      </c>
      <c r="G537" s="473">
        <v>5000</v>
      </c>
      <c r="H537" s="472"/>
      <c r="I537" s="473">
        <v>0</v>
      </c>
      <c r="J537" s="473">
        <v>0</v>
      </c>
      <c r="K537" s="473">
        <v>0</v>
      </c>
      <c r="L537" s="473">
        <v>0</v>
      </c>
      <c r="M537" s="473">
        <v>0</v>
      </c>
      <c r="N537" s="473">
        <v>0</v>
      </c>
      <c r="O537" s="473">
        <v>0</v>
      </c>
      <c r="P537" s="473">
        <v>0</v>
      </c>
      <c r="Q537" s="473">
        <v>5000</v>
      </c>
      <c r="R537" s="472"/>
    </row>
    <row r="538" spans="1:18" ht="14.45" customHeight="1" x14ac:dyDescent="0.25">
      <c r="A538" s="472">
        <v>590</v>
      </c>
      <c r="B538" s="472" t="s">
        <v>1635</v>
      </c>
      <c r="C538" s="472">
        <v>355</v>
      </c>
      <c r="D538" s="472" t="s">
        <v>1828</v>
      </c>
      <c r="E538" s="472">
        <v>355</v>
      </c>
      <c r="F538" s="472" t="s">
        <v>492</v>
      </c>
      <c r="G538" s="473">
        <v>10000</v>
      </c>
      <c r="H538" s="472"/>
      <c r="I538" s="473">
        <v>0</v>
      </c>
      <c r="J538" s="473">
        <v>0</v>
      </c>
      <c r="K538" s="473">
        <v>0</v>
      </c>
      <c r="L538" s="473">
        <v>0</v>
      </c>
      <c r="M538" s="473">
        <v>0</v>
      </c>
      <c r="N538" s="473">
        <v>0</v>
      </c>
      <c r="O538" s="473">
        <v>0</v>
      </c>
      <c r="P538" s="473">
        <v>0</v>
      </c>
      <c r="Q538" s="473">
        <v>10000</v>
      </c>
      <c r="R538" s="472"/>
    </row>
    <row r="539" spans="1:18" ht="14.45" hidden="1" customHeight="1" x14ac:dyDescent="0.25">
      <c r="A539" s="472">
        <v>629</v>
      </c>
      <c r="B539" s="472" t="s">
        <v>1635</v>
      </c>
      <c r="C539" s="472">
        <v>355</v>
      </c>
      <c r="D539" s="472" t="s">
        <v>1829</v>
      </c>
      <c r="E539" s="472">
        <v>355</v>
      </c>
      <c r="F539" s="472" t="s">
        <v>492</v>
      </c>
      <c r="G539" s="473">
        <v>25000</v>
      </c>
      <c r="H539" s="472"/>
      <c r="I539" s="473">
        <v>0</v>
      </c>
      <c r="J539" s="473">
        <v>0</v>
      </c>
      <c r="K539" s="473">
        <v>0</v>
      </c>
      <c r="L539" s="473">
        <v>0</v>
      </c>
      <c r="M539" s="473">
        <v>0</v>
      </c>
      <c r="N539" s="473">
        <v>0</v>
      </c>
      <c r="O539" s="473">
        <v>0</v>
      </c>
      <c r="P539" s="473">
        <v>0</v>
      </c>
      <c r="Q539" s="473">
        <v>25000</v>
      </c>
      <c r="R539" s="472"/>
    </row>
    <row r="540" spans="1:18" ht="14.45" hidden="1" customHeight="1" x14ac:dyDescent="0.25">
      <c r="A540" s="489">
        <v>1225</v>
      </c>
      <c r="B540" s="472" t="s">
        <v>1635</v>
      </c>
      <c r="C540" s="472">
        <v>355</v>
      </c>
      <c r="D540" s="472" t="s">
        <v>1912</v>
      </c>
      <c r="E540" s="472">
        <v>355</v>
      </c>
      <c r="F540" s="472" t="s">
        <v>492</v>
      </c>
      <c r="G540" s="473">
        <v>200000</v>
      </c>
      <c r="H540" s="473"/>
      <c r="I540" s="473"/>
      <c r="J540" s="473"/>
      <c r="K540" s="473"/>
      <c r="L540" s="473"/>
      <c r="M540" s="473"/>
      <c r="N540" s="473"/>
      <c r="O540" s="473"/>
      <c r="P540" s="473"/>
      <c r="Q540" s="473">
        <v>200000</v>
      </c>
      <c r="R540" s="472"/>
    </row>
    <row r="541" spans="1:18" ht="14.45" hidden="1" customHeight="1" x14ac:dyDescent="0.25">
      <c r="A541" s="472">
        <v>52</v>
      </c>
      <c r="B541" s="472" t="s">
        <v>1635</v>
      </c>
      <c r="C541" s="472">
        <v>357</v>
      </c>
      <c r="D541" s="472" t="s">
        <v>1813</v>
      </c>
      <c r="E541" s="472">
        <v>357</v>
      </c>
      <c r="F541" s="472" t="s">
        <v>494</v>
      </c>
      <c r="G541" s="473">
        <v>0</v>
      </c>
      <c r="H541" s="472"/>
      <c r="I541" s="473">
        <v>0</v>
      </c>
      <c r="J541" s="473">
        <v>0</v>
      </c>
      <c r="K541" s="473">
        <v>0</v>
      </c>
      <c r="L541" s="473">
        <v>0</v>
      </c>
      <c r="M541" s="473">
        <v>0</v>
      </c>
      <c r="N541" s="473">
        <v>0</v>
      </c>
      <c r="O541" s="473">
        <v>0</v>
      </c>
      <c r="P541" s="473">
        <v>0</v>
      </c>
      <c r="Q541" s="473">
        <v>0</v>
      </c>
      <c r="R541" s="472"/>
    </row>
    <row r="542" spans="1:18" ht="14.45" hidden="1" customHeight="1" x14ac:dyDescent="0.25">
      <c r="A542" s="472">
        <v>98</v>
      </c>
      <c r="B542" s="472" t="s">
        <v>1635</v>
      </c>
      <c r="C542" s="472">
        <v>357</v>
      </c>
      <c r="D542" s="472" t="s">
        <v>1814</v>
      </c>
      <c r="E542" s="472">
        <v>357</v>
      </c>
      <c r="F542" s="472" t="s">
        <v>494</v>
      </c>
      <c r="G542" s="473">
        <v>300000</v>
      </c>
      <c r="H542" s="472"/>
      <c r="I542" s="473">
        <v>0</v>
      </c>
      <c r="J542" s="473">
        <v>0</v>
      </c>
      <c r="K542" s="473">
        <v>0</v>
      </c>
      <c r="L542" s="473">
        <v>0</v>
      </c>
      <c r="M542" s="473">
        <v>0</v>
      </c>
      <c r="N542" s="473">
        <v>0</v>
      </c>
      <c r="O542" s="473">
        <v>0</v>
      </c>
      <c r="P542" s="473">
        <v>0</v>
      </c>
      <c r="Q542" s="473">
        <v>300000</v>
      </c>
      <c r="R542" s="472"/>
    </row>
    <row r="543" spans="1:18" ht="14.45" hidden="1" customHeight="1" x14ac:dyDescent="0.25">
      <c r="A543" s="472">
        <v>432</v>
      </c>
      <c r="B543" s="472" t="s">
        <v>1635</v>
      </c>
      <c r="C543" s="472">
        <v>357</v>
      </c>
      <c r="D543" s="472" t="s">
        <v>1823</v>
      </c>
      <c r="E543" s="472">
        <v>357</v>
      </c>
      <c r="F543" s="472" t="s">
        <v>494</v>
      </c>
      <c r="G543" s="473">
        <v>50000</v>
      </c>
      <c r="H543" s="472"/>
      <c r="I543" s="473">
        <v>0</v>
      </c>
      <c r="J543" s="473">
        <v>0</v>
      </c>
      <c r="K543" s="473">
        <v>0</v>
      </c>
      <c r="L543" s="473">
        <v>0</v>
      </c>
      <c r="M543" s="473">
        <v>0</v>
      </c>
      <c r="N543" s="473">
        <v>0</v>
      </c>
      <c r="O543" s="473">
        <v>0</v>
      </c>
      <c r="P543" s="473">
        <v>0</v>
      </c>
      <c r="Q543" s="473">
        <v>50000</v>
      </c>
      <c r="R543" s="472"/>
    </row>
    <row r="544" spans="1:18" ht="14.45" hidden="1" customHeight="1" x14ac:dyDescent="0.25">
      <c r="A544" s="472">
        <v>165</v>
      </c>
      <c r="B544" s="472" t="s">
        <v>1635</v>
      </c>
      <c r="C544" s="472">
        <v>358</v>
      </c>
      <c r="D544" s="472" t="s">
        <v>1816</v>
      </c>
      <c r="E544" s="472">
        <v>358</v>
      </c>
      <c r="F544" s="472" t="s">
        <v>495</v>
      </c>
      <c r="G544" s="473"/>
      <c r="H544" s="473"/>
      <c r="I544" s="473"/>
      <c r="J544" s="473"/>
      <c r="K544" s="473"/>
      <c r="L544" s="473"/>
      <c r="M544" s="473"/>
      <c r="N544" s="473"/>
      <c r="O544" s="473"/>
      <c r="P544" s="473"/>
      <c r="Q544" s="473">
        <v>0</v>
      </c>
      <c r="R544" s="472"/>
    </row>
    <row r="545" spans="1:18" ht="14.45" hidden="1" customHeight="1" x14ac:dyDescent="0.25">
      <c r="A545" s="472">
        <v>545</v>
      </c>
      <c r="B545" s="472" t="s">
        <v>1635</v>
      </c>
      <c r="C545" s="472">
        <v>358</v>
      </c>
      <c r="D545" s="472" t="s">
        <v>1827</v>
      </c>
      <c r="E545" s="472">
        <v>358</v>
      </c>
      <c r="F545" s="472" t="s">
        <v>495</v>
      </c>
      <c r="G545" s="473">
        <v>0</v>
      </c>
      <c r="H545" s="473">
        <v>0</v>
      </c>
      <c r="I545" s="473">
        <v>0</v>
      </c>
      <c r="J545" s="473">
        <v>0</v>
      </c>
      <c r="K545" s="473">
        <v>0</v>
      </c>
      <c r="L545" s="473">
        <v>0</v>
      </c>
      <c r="M545" s="473">
        <v>0</v>
      </c>
      <c r="N545" s="473">
        <v>0</v>
      </c>
      <c r="O545" s="473">
        <v>0</v>
      </c>
      <c r="P545" s="473">
        <v>0</v>
      </c>
      <c r="Q545" s="473">
        <v>0</v>
      </c>
      <c r="R545" s="472"/>
    </row>
    <row r="546" spans="1:18" ht="14.45" hidden="1" customHeight="1" x14ac:dyDescent="0.25">
      <c r="A546" s="489">
        <v>1226</v>
      </c>
      <c r="B546" s="472" t="s">
        <v>1635</v>
      </c>
      <c r="C546" s="472">
        <v>358</v>
      </c>
      <c r="D546" s="472" t="s">
        <v>1912</v>
      </c>
      <c r="E546" s="472">
        <v>358</v>
      </c>
      <c r="F546" s="472" t="s">
        <v>495</v>
      </c>
      <c r="G546" s="473">
        <v>12000</v>
      </c>
      <c r="H546" s="473"/>
      <c r="I546" s="473"/>
      <c r="J546" s="473"/>
      <c r="K546" s="473"/>
      <c r="L546" s="473"/>
      <c r="M546" s="473"/>
      <c r="N546" s="473"/>
      <c r="O546" s="473"/>
      <c r="P546" s="473"/>
      <c r="Q546" s="473">
        <v>12000</v>
      </c>
      <c r="R546" s="472"/>
    </row>
    <row r="547" spans="1:18" ht="14.45" hidden="1" customHeight="1" x14ac:dyDescent="0.25">
      <c r="A547" s="472">
        <v>277</v>
      </c>
      <c r="B547" s="472" t="s">
        <v>1635</v>
      </c>
      <c r="C547" s="472">
        <v>359</v>
      </c>
      <c r="D547" s="472" t="s">
        <v>1819</v>
      </c>
      <c r="E547" s="472">
        <v>359</v>
      </c>
      <c r="F547" s="472" t="s">
        <v>496</v>
      </c>
      <c r="G547" s="473">
        <v>0</v>
      </c>
      <c r="H547" s="472"/>
      <c r="I547" s="473">
        <v>0</v>
      </c>
      <c r="J547" s="473">
        <v>0</v>
      </c>
      <c r="K547" s="473">
        <v>0</v>
      </c>
      <c r="L547" s="473">
        <v>0</v>
      </c>
      <c r="M547" s="473">
        <v>0</v>
      </c>
      <c r="N547" s="473">
        <v>0</v>
      </c>
      <c r="O547" s="473">
        <v>0</v>
      </c>
      <c r="P547" s="473">
        <v>0</v>
      </c>
      <c r="Q547" s="473">
        <v>0</v>
      </c>
      <c r="R547" s="472"/>
    </row>
    <row r="548" spans="1:18" ht="14.45" hidden="1" customHeight="1" x14ac:dyDescent="0.25">
      <c r="A548" s="472">
        <v>320</v>
      </c>
      <c r="B548" s="472" t="s">
        <v>1635</v>
      </c>
      <c r="C548" s="472">
        <v>359</v>
      </c>
      <c r="D548" s="472" t="s">
        <v>1820</v>
      </c>
      <c r="E548" s="472">
        <v>359</v>
      </c>
      <c r="F548" s="472" t="s">
        <v>496</v>
      </c>
      <c r="G548" s="473">
        <v>0</v>
      </c>
      <c r="H548" s="472"/>
      <c r="I548" s="473">
        <v>0</v>
      </c>
      <c r="J548" s="473">
        <v>0</v>
      </c>
      <c r="K548" s="473">
        <v>0</v>
      </c>
      <c r="L548" s="473">
        <v>0</v>
      </c>
      <c r="M548" s="473">
        <v>0</v>
      </c>
      <c r="N548" s="473">
        <v>0</v>
      </c>
      <c r="O548" s="473">
        <v>0</v>
      </c>
      <c r="P548" s="473">
        <v>0</v>
      </c>
      <c r="Q548" s="473">
        <v>0</v>
      </c>
      <c r="R548" s="472"/>
    </row>
    <row r="549" spans="1:18" ht="14.45" hidden="1" customHeight="1" x14ac:dyDescent="0.25">
      <c r="A549" s="472">
        <v>489</v>
      </c>
      <c r="B549" s="472" t="s">
        <v>1635</v>
      </c>
      <c r="C549" s="472">
        <v>359</v>
      </c>
      <c r="D549" s="472" t="s">
        <v>1825</v>
      </c>
      <c r="E549" s="472">
        <v>359</v>
      </c>
      <c r="F549" s="472" t="s">
        <v>496</v>
      </c>
      <c r="G549" s="473">
        <v>2000</v>
      </c>
      <c r="H549" s="472"/>
      <c r="I549" s="473">
        <v>0</v>
      </c>
      <c r="J549" s="473">
        <v>0</v>
      </c>
      <c r="K549" s="473">
        <v>0</v>
      </c>
      <c r="L549" s="473">
        <v>0</v>
      </c>
      <c r="M549" s="473">
        <v>0</v>
      </c>
      <c r="N549" s="473">
        <v>0</v>
      </c>
      <c r="O549" s="473">
        <v>0</v>
      </c>
      <c r="P549" s="473">
        <v>0</v>
      </c>
      <c r="Q549" s="473">
        <v>2000</v>
      </c>
      <c r="R549" s="472"/>
    </row>
    <row r="550" spans="1:18" ht="14.45" hidden="1" customHeight="1" x14ac:dyDescent="0.25">
      <c r="A550" s="489">
        <v>1251</v>
      </c>
      <c r="B550" s="472" t="s">
        <v>1635</v>
      </c>
      <c r="C550" s="472">
        <v>359</v>
      </c>
      <c r="D550" s="472" t="s">
        <v>1804</v>
      </c>
      <c r="E550" s="472">
        <v>359</v>
      </c>
      <c r="F550" s="472" t="s">
        <v>496</v>
      </c>
      <c r="G550" s="473">
        <v>0</v>
      </c>
      <c r="H550" s="473"/>
      <c r="I550" s="473"/>
      <c r="J550" s="473"/>
      <c r="K550" s="473"/>
      <c r="L550" s="473"/>
      <c r="M550" s="473"/>
      <c r="N550" s="473"/>
      <c r="O550" s="473"/>
      <c r="P550" s="473"/>
      <c r="Q550" s="473">
        <v>0</v>
      </c>
      <c r="R550" s="472"/>
    </row>
    <row r="551" spans="1:18" ht="14.45" hidden="1" customHeight="1" x14ac:dyDescent="0.25">
      <c r="A551" s="472">
        <v>167</v>
      </c>
      <c r="B551" s="472" t="s">
        <v>1635</v>
      </c>
      <c r="C551" s="472">
        <v>361</v>
      </c>
      <c r="D551" s="472" t="s">
        <v>1816</v>
      </c>
      <c r="E551" s="472">
        <v>361</v>
      </c>
      <c r="F551" s="472" t="s">
        <v>498</v>
      </c>
      <c r="G551" s="473">
        <v>0</v>
      </c>
      <c r="H551" s="473"/>
      <c r="I551" s="473"/>
      <c r="J551" s="473"/>
      <c r="K551" s="473"/>
      <c r="L551" s="473"/>
      <c r="M551" s="473"/>
      <c r="N551" s="473"/>
      <c r="O551" s="473"/>
      <c r="P551" s="473"/>
      <c r="Q551" s="473">
        <v>0</v>
      </c>
      <c r="R551" s="472"/>
    </row>
    <row r="552" spans="1:18" ht="14.45" hidden="1" customHeight="1" x14ac:dyDescent="0.25">
      <c r="A552" s="472">
        <v>206</v>
      </c>
      <c r="B552" s="472" t="s">
        <v>1635</v>
      </c>
      <c r="C552" s="472">
        <v>361</v>
      </c>
      <c r="D552" s="472" t="s">
        <v>1817</v>
      </c>
      <c r="E552" s="472">
        <v>361</v>
      </c>
      <c r="F552" s="472" t="s">
        <v>498</v>
      </c>
      <c r="G552" s="473">
        <v>150000</v>
      </c>
      <c r="H552" s="472"/>
      <c r="I552" s="473">
        <v>0</v>
      </c>
      <c r="J552" s="473">
        <v>0</v>
      </c>
      <c r="K552" s="473">
        <v>0</v>
      </c>
      <c r="L552" s="473">
        <v>0</v>
      </c>
      <c r="M552" s="473">
        <v>0</v>
      </c>
      <c r="N552" s="473">
        <v>0</v>
      </c>
      <c r="O552" s="473">
        <v>0</v>
      </c>
      <c r="P552" s="473">
        <v>0</v>
      </c>
      <c r="Q552" s="473">
        <v>150000</v>
      </c>
      <c r="R552" s="472"/>
    </row>
    <row r="553" spans="1:18" ht="14.45" hidden="1" customHeight="1" x14ac:dyDescent="0.25">
      <c r="A553" s="472">
        <v>279</v>
      </c>
      <c r="B553" s="472" t="s">
        <v>1635</v>
      </c>
      <c r="C553" s="472">
        <v>361</v>
      </c>
      <c r="D553" s="472" t="s">
        <v>1819</v>
      </c>
      <c r="E553" s="472">
        <v>361</v>
      </c>
      <c r="F553" s="472" t="s">
        <v>498</v>
      </c>
      <c r="G553" s="473">
        <v>20000</v>
      </c>
      <c r="H553" s="472"/>
      <c r="I553" s="473">
        <v>0</v>
      </c>
      <c r="J553" s="473">
        <v>0</v>
      </c>
      <c r="K553" s="473">
        <v>0</v>
      </c>
      <c r="L553" s="473">
        <v>0</v>
      </c>
      <c r="M553" s="473">
        <v>0</v>
      </c>
      <c r="N553" s="473">
        <v>0</v>
      </c>
      <c r="O553" s="473">
        <v>0</v>
      </c>
      <c r="P553" s="473">
        <v>0</v>
      </c>
      <c r="Q553" s="473">
        <v>20000</v>
      </c>
      <c r="R553" s="472"/>
    </row>
    <row r="554" spans="1:18" ht="14.45" hidden="1" customHeight="1" x14ac:dyDescent="0.25">
      <c r="A554" s="472">
        <v>322</v>
      </c>
      <c r="B554" s="472" t="s">
        <v>1635</v>
      </c>
      <c r="C554" s="472">
        <v>361</v>
      </c>
      <c r="D554" s="472" t="s">
        <v>1820</v>
      </c>
      <c r="E554" s="472">
        <v>361</v>
      </c>
      <c r="F554" s="472" t="s">
        <v>498</v>
      </c>
      <c r="G554" s="473">
        <v>3000</v>
      </c>
      <c r="H554" s="472"/>
      <c r="I554" s="473">
        <v>0</v>
      </c>
      <c r="J554" s="473">
        <v>0</v>
      </c>
      <c r="K554" s="473">
        <v>0</v>
      </c>
      <c r="L554" s="473">
        <v>0</v>
      </c>
      <c r="M554" s="473">
        <v>0</v>
      </c>
      <c r="N554" s="473">
        <v>0</v>
      </c>
      <c r="O554" s="473">
        <v>0</v>
      </c>
      <c r="P554" s="473">
        <v>0</v>
      </c>
      <c r="Q554" s="473">
        <v>3000</v>
      </c>
      <c r="R554" s="472"/>
    </row>
    <row r="555" spans="1:18" ht="14.45" hidden="1" customHeight="1" x14ac:dyDescent="0.25">
      <c r="A555" s="472">
        <v>458</v>
      </c>
      <c r="B555" s="472" t="s">
        <v>1635</v>
      </c>
      <c r="C555" s="472">
        <v>361</v>
      </c>
      <c r="D555" s="472" t="s">
        <v>1824</v>
      </c>
      <c r="E555" s="472">
        <v>361</v>
      </c>
      <c r="F555" s="472" t="s">
        <v>498</v>
      </c>
      <c r="G555" s="473">
        <v>0</v>
      </c>
      <c r="H555" s="472"/>
      <c r="I555" s="473">
        <v>0</v>
      </c>
      <c r="J555" s="473">
        <v>0</v>
      </c>
      <c r="K555" s="473">
        <v>0</v>
      </c>
      <c r="L555" s="473">
        <v>0</v>
      </c>
      <c r="M555" s="473">
        <v>0</v>
      </c>
      <c r="N555" s="473">
        <v>0</v>
      </c>
      <c r="O555" s="473">
        <v>0</v>
      </c>
      <c r="P555" s="473">
        <v>0</v>
      </c>
      <c r="Q555" s="473">
        <v>0</v>
      </c>
      <c r="R555" s="472"/>
    </row>
    <row r="556" spans="1:18" ht="14.45" hidden="1" customHeight="1" x14ac:dyDescent="0.25">
      <c r="A556" s="472">
        <v>547</v>
      </c>
      <c r="B556" s="472" t="s">
        <v>1635</v>
      </c>
      <c r="C556" s="472">
        <v>361</v>
      </c>
      <c r="D556" s="472" t="s">
        <v>1827</v>
      </c>
      <c r="E556" s="472">
        <v>361</v>
      </c>
      <c r="F556" s="472" t="s">
        <v>498</v>
      </c>
      <c r="G556" s="473">
        <v>0</v>
      </c>
      <c r="H556" s="473">
        <v>0</v>
      </c>
      <c r="I556" s="473">
        <v>0</v>
      </c>
      <c r="J556" s="473">
        <v>0</v>
      </c>
      <c r="K556" s="473">
        <v>0</v>
      </c>
      <c r="L556" s="473">
        <v>0</v>
      </c>
      <c r="M556" s="473">
        <v>0</v>
      </c>
      <c r="N556" s="473">
        <v>0</v>
      </c>
      <c r="O556" s="473">
        <v>0</v>
      </c>
      <c r="P556" s="473">
        <v>0</v>
      </c>
      <c r="Q556" s="473">
        <v>0</v>
      </c>
      <c r="R556" s="472"/>
    </row>
    <row r="557" spans="1:18" ht="14.45" customHeight="1" x14ac:dyDescent="0.25">
      <c r="A557" s="472">
        <v>592</v>
      </c>
      <c r="B557" s="472" t="s">
        <v>1635</v>
      </c>
      <c r="C557" s="472">
        <v>361</v>
      </c>
      <c r="D557" s="472" t="s">
        <v>1828</v>
      </c>
      <c r="E557" s="472">
        <v>361</v>
      </c>
      <c r="F557" s="472" t="s">
        <v>498</v>
      </c>
      <c r="G557" s="473">
        <v>0</v>
      </c>
      <c r="H557" s="472"/>
      <c r="I557" s="473">
        <v>0</v>
      </c>
      <c r="J557" s="473">
        <v>0</v>
      </c>
      <c r="K557" s="473">
        <v>0</v>
      </c>
      <c r="L557" s="473">
        <v>0</v>
      </c>
      <c r="M557" s="473">
        <v>0</v>
      </c>
      <c r="N557" s="473">
        <v>0</v>
      </c>
      <c r="O557" s="473">
        <v>0</v>
      </c>
      <c r="P557" s="473">
        <v>0</v>
      </c>
      <c r="Q557" s="473">
        <v>0</v>
      </c>
      <c r="R557" s="472"/>
    </row>
    <row r="558" spans="1:18" ht="14.45" hidden="1" customHeight="1" x14ac:dyDescent="0.25">
      <c r="A558" s="472">
        <v>631</v>
      </c>
      <c r="B558" s="472" t="s">
        <v>1635</v>
      </c>
      <c r="C558" s="472">
        <v>361</v>
      </c>
      <c r="D558" s="472" t="s">
        <v>1829</v>
      </c>
      <c r="E558" s="472">
        <v>361</v>
      </c>
      <c r="F558" s="472" t="s">
        <v>498</v>
      </c>
      <c r="G558" s="473">
        <v>20000</v>
      </c>
      <c r="H558" s="472"/>
      <c r="I558" s="473">
        <v>0</v>
      </c>
      <c r="J558" s="473">
        <v>0</v>
      </c>
      <c r="K558" s="473">
        <v>0</v>
      </c>
      <c r="L558" s="473">
        <v>0</v>
      </c>
      <c r="M558" s="473">
        <v>0</v>
      </c>
      <c r="N558" s="473">
        <v>0</v>
      </c>
      <c r="O558" s="473">
        <v>0</v>
      </c>
      <c r="P558" s="473">
        <v>0</v>
      </c>
      <c r="Q558" s="473">
        <v>20000</v>
      </c>
      <c r="R558" s="472"/>
    </row>
    <row r="559" spans="1:18" ht="14.45" hidden="1" customHeight="1" x14ac:dyDescent="0.25">
      <c r="A559" s="472">
        <v>662</v>
      </c>
      <c r="B559" s="472" t="s">
        <v>1635</v>
      </c>
      <c r="C559" s="472">
        <v>361</v>
      </c>
      <c r="D559" s="472" t="s">
        <v>1252</v>
      </c>
      <c r="E559" s="472">
        <v>361</v>
      </c>
      <c r="F559" s="472" t="s">
        <v>498</v>
      </c>
      <c r="G559" s="473">
        <v>48000</v>
      </c>
      <c r="H559" s="473">
        <v>0</v>
      </c>
      <c r="I559" s="473">
        <v>0</v>
      </c>
      <c r="J559" s="473">
        <v>0</v>
      </c>
      <c r="K559" s="473">
        <v>0</v>
      </c>
      <c r="L559" s="473">
        <v>0</v>
      </c>
      <c r="M559" s="473">
        <v>0</v>
      </c>
      <c r="N559" s="473">
        <v>0</v>
      </c>
      <c r="O559" s="473">
        <v>0</v>
      </c>
      <c r="P559" s="473">
        <v>0</v>
      </c>
      <c r="Q559" s="473">
        <v>48000</v>
      </c>
      <c r="R559" s="472"/>
    </row>
    <row r="560" spans="1:18" ht="14.45" hidden="1" customHeight="1" x14ac:dyDescent="0.25">
      <c r="A560" s="472">
        <v>907</v>
      </c>
      <c r="B560" s="472" t="s">
        <v>1635</v>
      </c>
      <c r="C560" s="472">
        <v>361</v>
      </c>
      <c r="D560" s="472" t="s">
        <v>1834</v>
      </c>
      <c r="E560" s="472">
        <v>361</v>
      </c>
      <c r="F560" s="472" t="s">
        <v>498</v>
      </c>
      <c r="G560" s="473">
        <v>0</v>
      </c>
      <c r="H560" s="473"/>
      <c r="I560" s="473"/>
      <c r="J560" s="473"/>
      <c r="K560" s="473"/>
      <c r="L560" s="473"/>
      <c r="M560" s="473"/>
      <c r="N560" s="473"/>
      <c r="O560" s="473"/>
      <c r="P560" s="473"/>
      <c r="Q560" s="473">
        <v>0</v>
      </c>
      <c r="R560" s="472"/>
    </row>
    <row r="561" spans="1:18" ht="14.45" hidden="1" customHeight="1" x14ac:dyDescent="0.25">
      <c r="A561" s="472">
        <v>1075</v>
      </c>
      <c r="B561" s="472" t="s">
        <v>1635</v>
      </c>
      <c r="C561" s="472">
        <v>361</v>
      </c>
      <c r="D561" s="472" t="s">
        <v>1833</v>
      </c>
      <c r="E561" s="472">
        <v>361</v>
      </c>
      <c r="F561" s="472" t="s">
        <v>498</v>
      </c>
      <c r="G561" s="473">
        <v>12000</v>
      </c>
      <c r="H561" s="473"/>
      <c r="I561" s="473"/>
      <c r="J561" s="473"/>
      <c r="K561" s="473"/>
      <c r="L561" s="473"/>
      <c r="M561" s="473"/>
      <c r="N561" s="473"/>
      <c r="O561" s="473"/>
      <c r="P561" s="473"/>
      <c r="Q561" s="473">
        <v>12000</v>
      </c>
      <c r="R561" s="472"/>
    </row>
    <row r="562" spans="1:18" ht="14.45" hidden="1" customHeight="1" x14ac:dyDescent="0.25">
      <c r="A562" s="489">
        <v>1252</v>
      </c>
      <c r="B562" s="472" t="s">
        <v>1635</v>
      </c>
      <c r="C562" s="472">
        <v>361</v>
      </c>
      <c r="D562" s="472" t="s">
        <v>1804</v>
      </c>
      <c r="E562" s="472">
        <v>361</v>
      </c>
      <c r="F562" s="472" t="s">
        <v>498</v>
      </c>
      <c r="G562" s="473">
        <v>0</v>
      </c>
      <c r="H562" s="473"/>
      <c r="I562" s="473"/>
      <c r="J562" s="473"/>
      <c r="K562" s="473"/>
      <c r="L562" s="473"/>
      <c r="M562" s="473"/>
      <c r="N562" s="473"/>
      <c r="O562" s="473"/>
      <c r="P562" s="473"/>
      <c r="Q562" s="473">
        <v>0</v>
      </c>
      <c r="R562" s="472"/>
    </row>
    <row r="563" spans="1:18" ht="14.45" hidden="1" customHeight="1" x14ac:dyDescent="0.25">
      <c r="A563" s="489">
        <v>1234</v>
      </c>
      <c r="B563" s="472" t="s">
        <v>1635</v>
      </c>
      <c r="C563" s="472">
        <v>362</v>
      </c>
      <c r="D563" s="472" t="s">
        <v>1794</v>
      </c>
      <c r="E563" s="472">
        <v>362</v>
      </c>
      <c r="F563" s="472" t="s">
        <v>499</v>
      </c>
      <c r="G563" s="473">
        <v>0</v>
      </c>
      <c r="H563" s="473"/>
      <c r="I563" s="473"/>
      <c r="J563" s="473"/>
      <c r="K563" s="473"/>
      <c r="L563" s="473"/>
      <c r="M563" s="473"/>
      <c r="N563" s="473"/>
      <c r="O563" s="473"/>
      <c r="P563" s="473"/>
      <c r="Q563" s="473">
        <v>0</v>
      </c>
      <c r="R563" s="472"/>
    </row>
    <row r="564" spans="1:18" ht="14.45" hidden="1" customHeight="1" x14ac:dyDescent="0.25">
      <c r="A564" s="472">
        <v>207</v>
      </c>
      <c r="B564" s="472" t="s">
        <v>1635</v>
      </c>
      <c r="C564" s="472">
        <v>363</v>
      </c>
      <c r="D564" s="472" t="s">
        <v>1817</v>
      </c>
      <c r="E564" s="472">
        <v>363</v>
      </c>
      <c r="F564" s="472" t="s">
        <v>500</v>
      </c>
      <c r="G564" s="473">
        <v>24000</v>
      </c>
      <c r="H564" s="472"/>
      <c r="I564" s="473">
        <v>0</v>
      </c>
      <c r="J564" s="473">
        <v>0</v>
      </c>
      <c r="K564" s="473">
        <v>0</v>
      </c>
      <c r="L564" s="473">
        <v>0</v>
      </c>
      <c r="M564" s="473">
        <v>0</v>
      </c>
      <c r="N564" s="473">
        <v>0</v>
      </c>
      <c r="O564" s="473">
        <v>0</v>
      </c>
      <c r="P564" s="473">
        <v>0</v>
      </c>
      <c r="Q564" s="473">
        <v>24000</v>
      </c>
      <c r="R564" s="472"/>
    </row>
    <row r="565" spans="1:18" ht="14.45" hidden="1" customHeight="1" x14ac:dyDescent="0.25">
      <c r="A565" s="489">
        <v>1253</v>
      </c>
      <c r="B565" s="472" t="s">
        <v>1635</v>
      </c>
      <c r="C565" s="472">
        <v>363</v>
      </c>
      <c r="D565" s="472" t="s">
        <v>1804</v>
      </c>
      <c r="E565" s="472">
        <v>363</v>
      </c>
      <c r="F565" s="472" t="s">
        <v>500</v>
      </c>
      <c r="G565" s="473">
        <v>0</v>
      </c>
      <c r="H565" s="473"/>
      <c r="I565" s="473"/>
      <c r="J565" s="473"/>
      <c r="K565" s="473"/>
      <c r="L565" s="473"/>
      <c r="M565" s="473"/>
      <c r="N565" s="473"/>
      <c r="O565" s="473"/>
      <c r="P565" s="473"/>
      <c r="Q565" s="473">
        <v>0</v>
      </c>
      <c r="R565" s="472"/>
    </row>
    <row r="566" spans="1:18" ht="14.45" hidden="1" customHeight="1" x14ac:dyDescent="0.25">
      <c r="A566" s="472">
        <v>168</v>
      </c>
      <c r="B566" s="472" t="s">
        <v>1635</v>
      </c>
      <c r="C566" s="472">
        <v>364</v>
      </c>
      <c r="D566" s="472" t="s">
        <v>1816</v>
      </c>
      <c r="E566" s="472">
        <v>364</v>
      </c>
      <c r="F566" s="472" t="s">
        <v>501</v>
      </c>
      <c r="G566" s="473"/>
      <c r="H566" s="473"/>
      <c r="I566" s="473"/>
      <c r="J566" s="473"/>
      <c r="K566" s="473"/>
      <c r="L566" s="473"/>
      <c r="M566" s="473"/>
      <c r="N566" s="473"/>
      <c r="O566" s="473"/>
      <c r="P566" s="473"/>
      <c r="Q566" s="473">
        <v>0</v>
      </c>
      <c r="R566" s="472"/>
    </row>
    <row r="567" spans="1:18" ht="14.45" hidden="1" customHeight="1" x14ac:dyDescent="0.25">
      <c r="A567" s="472">
        <v>208</v>
      </c>
      <c r="B567" s="472" t="s">
        <v>1635</v>
      </c>
      <c r="C567" s="472">
        <v>364</v>
      </c>
      <c r="D567" s="472" t="s">
        <v>1817</v>
      </c>
      <c r="E567" s="472">
        <v>364</v>
      </c>
      <c r="F567" s="472" t="s">
        <v>501</v>
      </c>
      <c r="G567" s="473">
        <v>5000</v>
      </c>
      <c r="H567" s="472"/>
      <c r="I567" s="473">
        <v>0</v>
      </c>
      <c r="J567" s="473">
        <v>0</v>
      </c>
      <c r="K567" s="473">
        <v>0</v>
      </c>
      <c r="L567" s="473">
        <v>0</v>
      </c>
      <c r="M567" s="473">
        <v>0</v>
      </c>
      <c r="N567" s="473">
        <v>0</v>
      </c>
      <c r="O567" s="473">
        <v>0</v>
      </c>
      <c r="P567" s="473">
        <v>0</v>
      </c>
      <c r="Q567" s="473">
        <v>5000</v>
      </c>
      <c r="R567" s="472"/>
    </row>
    <row r="568" spans="1:18" ht="14.45" hidden="1" customHeight="1" x14ac:dyDescent="0.25">
      <c r="A568" s="472">
        <v>280</v>
      </c>
      <c r="B568" s="472" t="s">
        <v>1635</v>
      </c>
      <c r="C568" s="472">
        <v>364</v>
      </c>
      <c r="D568" s="472" t="s">
        <v>1819</v>
      </c>
      <c r="E568" s="472">
        <v>364</v>
      </c>
      <c r="F568" s="472" t="s">
        <v>501</v>
      </c>
      <c r="G568" s="473">
        <v>0</v>
      </c>
      <c r="H568" s="472"/>
      <c r="I568" s="473">
        <v>0</v>
      </c>
      <c r="J568" s="473">
        <v>0</v>
      </c>
      <c r="K568" s="473">
        <v>0</v>
      </c>
      <c r="L568" s="473">
        <v>0</v>
      </c>
      <c r="M568" s="473">
        <v>0</v>
      </c>
      <c r="N568" s="473">
        <v>0</v>
      </c>
      <c r="O568" s="473">
        <v>0</v>
      </c>
      <c r="P568" s="473">
        <v>0</v>
      </c>
      <c r="Q568" s="473">
        <v>0</v>
      </c>
      <c r="R568" s="472"/>
    </row>
    <row r="569" spans="1:18" ht="14.45" hidden="1" customHeight="1" x14ac:dyDescent="0.25">
      <c r="A569" s="472">
        <v>548</v>
      </c>
      <c r="B569" s="472" t="s">
        <v>1635</v>
      </c>
      <c r="C569" s="472">
        <v>364</v>
      </c>
      <c r="D569" s="472" t="s">
        <v>1827</v>
      </c>
      <c r="E569" s="472">
        <v>364</v>
      </c>
      <c r="F569" s="472" t="s">
        <v>501</v>
      </c>
      <c r="G569" s="473">
        <v>0</v>
      </c>
      <c r="H569" s="473">
        <v>0</v>
      </c>
      <c r="I569" s="473">
        <v>0</v>
      </c>
      <c r="J569" s="473">
        <v>0</v>
      </c>
      <c r="K569" s="473">
        <v>0</v>
      </c>
      <c r="L569" s="473">
        <v>0</v>
      </c>
      <c r="M569" s="473">
        <v>0</v>
      </c>
      <c r="N569" s="473">
        <v>0</v>
      </c>
      <c r="O569" s="473">
        <v>0</v>
      </c>
      <c r="P569" s="473">
        <v>0</v>
      </c>
      <c r="Q569" s="473">
        <v>0</v>
      </c>
      <c r="R569" s="472"/>
    </row>
    <row r="570" spans="1:18" ht="14.45" hidden="1" customHeight="1" x14ac:dyDescent="0.25">
      <c r="A570" s="489">
        <v>1254</v>
      </c>
      <c r="B570" s="472" t="s">
        <v>1635</v>
      </c>
      <c r="C570" s="472">
        <v>364</v>
      </c>
      <c r="D570" s="472" t="s">
        <v>1804</v>
      </c>
      <c r="E570" s="472">
        <v>364</v>
      </c>
      <c r="F570" s="472" t="s">
        <v>501</v>
      </c>
      <c r="G570" s="473">
        <v>0</v>
      </c>
      <c r="H570" s="473"/>
      <c r="I570" s="473"/>
      <c r="J570" s="473"/>
      <c r="K570" s="473"/>
      <c r="L570" s="473"/>
      <c r="M570" s="473"/>
      <c r="N570" s="473"/>
      <c r="O570" s="473"/>
      <c r="P570" s="473"/>
      <c r="Q570" s="473">
        <v>0</v>
      </c>
      <c r="R570" s="472"/>
    </row>
    <row r="571" spans="1:18" ht="14.45" hidden="1" customHeight="1" x14ac:dyDescent="0.25">
      <c r="A571" s="472">
        <v>209</v>
      </c>
      <c r="B571" s="472" t="s">
        <v>1635</v>
      </c>
      <c r="C571" s="472">
        <v>365</v>
      </c>
      <c r="D571" s="472" t="s">
        <v>1817</v>
      </c>
      <c r="E571" s="472">
        <v>365</v>
      </c>
      <c r="F571" s="472" t="s">
        <v>502</v>
      </c>
      <c r="G571" s="473">
        <v>30000</v>
      </c>
      <c r="H571" s="472"/>
      <c r="I571" s="473">
        <v>0</v>
      </c>
      <c r="J571" s="473">
        <v>0</v>
      </c>
      <c r="K571" s="473">
        <v>0</v>
      </c>
      <c r="L571" s="473">
        <v>0</v>
      </c>
      <c r="M571" s="473">
        <v>0</v>
      </c>
      <c r="N571" s="473">
        <v>0</v>
      </c>
      <c r="O571" s="473">
        <v>0</v>
      </c>
      <c r="P571" s="473">
        <v>0</v>
      </c>
      <c r="Q571" s="473">
        <v>30000</v>
      </c>
      <c r="R571" s="472"/>
    </row>
    <row r="572" spans="1:18" ht="14.45" hidden="1" customHeight="1" x14ac:dyDescent="0.25">
      <c r="A572" s="472">
        <v>210</v>
      </c>
      <c r="B572" s="472" t="s">
        <v>1635</v>
      </c>
      <c r="C572" s="472">
        <v>366</v>
      </c>
      <c r="D572" s="472" t="s">
        <v>1817</v>
      </c>
      <c r="E572" s="472">
        <v>366</v>
      </c>
      <c r="F572" s="472" t="s">
        <v>503</v>
      </c>
      <c r="G572" s="473">
        <v>12000</v>
      </c>
      <c r="H572" s="472"/>
      <c r="I572" s="473">
        <v>0</v>
      </c>
      <c r="J572" s="473">
        <v>0</v>
      </c>
      <c r="K572" s="473">
        <v>0</v>
      </c>
      <c r="L572" s="473">
        <v>0</v>
      </c>
      <c r="M572" s="473">
        <v>0</v>
      </c>
      <c r="N572" s="473">
        <v>0</v>
      </c>
      <c r="O572" s="473">
        <v>0</v>
      </c>
      <c r="P572" s="473">
        <v>0</v>
      </c>
      <c r="Q572" s="473">
        <v>12000</v>
      </c>
      <c r="R572" s="472"/>
    </row>
    <row r="573" spans="1:18" ht="14.45" hidden="1" customHeight="1" x14ac:dyDescent="0.25">
      <c r="A573" s="472">
        <v>912</v>
      </c>
      <c r="B573" s="472" t="s">
        <v>1635</v>
      </c>
      <c r="C573" s="472">
        <v>366</v>
      </c>
      <c r="D573" s="472" t="s">
        <v>1834</v>
      </c>
      <c r="E573" s="472">
        <v>366</v>
      </c>
      <c r="F573" s="472" t="s">
        <v>503</v>
      </c>
      <c r="G573" s="473">
        <v>0</v>
      </c>
      <c r="H573" s="473"/>
      <c r="I573" s="473"/>
      <c r="J573" s="473"/>
      <c r="K573" s="473"/>
      <c r="L573" s="473"/>
      <c r="M573" s="473"/>
      <c r="N573" s="473"/>
      <c r="O573" s="473"/>
      <c r="P573" s="473"/>
      <c r="Q573" s="473">
        <v>0</v>
      </c>
      <c r="R573" s="472"/>
    </row>
    <row r="574" spans="1:18" ht="14.45" hidden="1" customHeight="1" x14ac:dyDescent="0.25">
      <c r="A574" s="489">
        <v>1255</v>
      </c>
      <c r="B574" s="472" t="s">
        <v>1635</v>
      </c>
      <c r="C574" s="472">
        <v>366</v>
      </c>
      <c r="D574" s="472" t="s">
        <v>1804</v>
      </c>
      <c r="E574" s="472">
        <v>366</v>
      </c>
      <c r="F574" s="472" t="s">
        <v>503</v>
      </c>
      <c r="G574" s="473">
        <v>0</v>
      </c>
      <c r="H574" s="473"/>
      <c r="I574" s="473"/>
      <c r="J574" s="473"/>
      <c r="K574" s="473"/>
      <c r="L574" s="473"/>
      <c r="M574" s="473"/>
      <c r="N574" s="473"/>
      <c r="O574" s="473"/>
      <c r="P574" s="473"/>
      <c r="Q574" s="473">
        <v>0</v>
      </c>
      <c r="R574" s="472"/>
    </row>
    <row r="575" spans="1:18" ht="14.45" hidden="1" customHeight="1" x14ac:dyDescent="0.25">
      <c r="A575" s="472">
        <v>211</v>
      </c>
      <c r="B575" s="472" t="s">
        <v>1635</v>
      </c>
      <c r="C575" s="472">
        <v>369</v>
      </c>
      <c r="D575" s="472" t="s">
        <v>1817</v>
      </c>
      <c r="E575" s="472">
        <v>369</v>
      </c>
      <c r="F575" s="472" t="s">
        <v>504</v>
      </c>
      <c r="G575" s="473">
        <v>0</v>
      </c>
      <c r="H575" s="472"/>
      <c r="I575" s="473">
        <v>0</v>
      </c>
      <c r="J575" s="473">
        <v>0</v>
      </c>
      <c r="K575" s="473">
        <v>0</v>
      </c>
      <c r="L575" s="473">
        <v>0</v>
      </c>
      <c r="M575" s="473">
        <v>0</v>
      </c>
      <c r="N575" s="473">
        <v>0</v>
      </c>
      <c r="O575" s="473">
        <v>0</v>
      </c>
      <c r="P575" s="473">
        <v>0</v>
      </c>
      <c r="Q575" s="473">
        <v>0</v>
      </c>
      <c r="R575" s="472"/>
    </row>
    <row r="576" spans="1:18" ht="14.45" hidden="1" customHeight="1" x14ac:dyDescent="0.25">
      <c r="A576" s="472">
        <v>281</v>
      </c>
      <c r="B576" s="472" t="s">
        <v>1635</v>
      </c>
      <c r="C576" s="472">
        <v>369</v>
      </c>
      <c r="D576" s="472" t="s">
        <v>1819</v>
      </c>
      <c r="E576" s="472">
        <v>369</v>
      </c>
      <c r="F576" s="472" t="s">
        <v>504</v>
      </c>
      <c r="G576" s="473">
        <v>0</v>
      </c>
      <c r="H576" s="472"/>
      <c r="I576" s="473">
        <v>0</v>
      </c>
      <c r="J576" s="473">
        <v>0</v>
      </c>
      <c r="K576" s="473">
        <v>0</v>
      </c>
      <c r="L576" s="473">
        <v>0</v>
      </c>
      <c r="M576" s="473">
        <v>0</v>
      </c>
      <c r="N576" s="473">
        <v>0</v>
      </c>
      <c r="O576" s="473">
        <v>0</v>
      </c>
      <c r="P576" s="473">
        <v>0</v>
      </c>
      <c r="Q576" s="473">
        <v>0</v>
      </c>
      <c r="R576" s="472"/>
    </row>
    <row r="577" spans="1:18" ht="14.45" hidden="1" customHeight="1" x14ac:dyDescent="0.25">
      <c r="A577" s="472">
        <v>323</v>
      </c>
      <c r="B577" s="472" t="s">
        <v>1635</v>
      </c>
      <c r="C577" s="472">
        <v>369</v>
      </c>
      <c r="D577" s="472" t="s">
        <v>1820</v>
      </c>
      <c r="E577" s="472">
        <v>369</v>
      </c>
      <c r="F577" s="472" t="s">
        <v>504</v>
      </c>
      <c r="G577" s="473">
        <v>0</v>
      </c>
      <c r="H577" s="472"/>
      <c r="I577" s="473">
        <v>0</v>
      </c>
      <c r="J577" s="473">
        <v>0</v>
      </c>
      <c r="K577" s="473">
        <v>0</v>
      </c>
      <c r="L577" s="473">
        <v>0</v>
      </c>
      <c r="M577" s="473">
        <v>0</v>
      </c>
      <c r="N577" s="473">
        <v>0</v>
      </c>
      <c r="O577" s="473">
        <v>0</v>
      </c>
      <c r="P577" s="473">
        <v>0</v>
      </c>
      <c r="Q577" s="473">
        <v>0</v>
      </c>
      <c r="R577" s="472"/>
    </row>
    <row r="578" spans="1:18" ht="14.45" hidden="1" customHeight="1" x14ac:dyDescent="0.25">
      <c r="A578" s="472">
        <v>54</v>
      </c>
      <c r="B578" s="472" t="s">
        <v>1635</v>
      </c>
      <c r="C578" s="472">
        <v>371</v>
      </c>
      <c r="D578" s="472" t="s">
        <v>1813</v>
      </c>
      <c r="E578" s="472">
        <v>371</v>
      </c>
      <c r="F578" s="472" t="s">
        <v>506</v>
      </c>
      <c r="G578" s="473">
        <v>30000</v>
      </c>
      <c r="H578" s="472"/>
      <c r="I578" s="473">
        <v>0</v>
      </c>
      <c r="J578" s="473">
        <v>0</v>
      </c>
      <c r="K578" s="473">
        <v>0</v>
      </c>
      <c r="L578" s="473">
        <v>0</v>
      </c>
      <c r="M578" s="473">
        <v>0</v>
      </c>
      <c r="N578" s="473">
        <v>0</v>
      </c>
      <c r="O578" s="473">
        <v>0</v>
      </c>
      <c r="P578" s="473">
        <v>0</v>
      </c>
      <c r="Q578" s="473">
        <v>30000</v>
      </c>
      <c r="R578" s="472"/>
    </row>
    <row r="579" spans="1:18" ht="14.45" customHeight="1" x14ac:dyDescent="0.25">
      <c r="A579" s="472">
        <v>594</v>
      </c>
      <c r="B579" s="472" t="s">
        <v>1635</v>
      </c>
      <c r="C579" s="472">
        <v>371</v>
      </c>
      <c r="D579" s="472" t="s">
        <v>1828</v>
      </c>
      <c r="E579" s="472">
        <v>371</v>
      </c>
      <c r="F579" s="472" t="s">
        <v>506</v>
      </c>
      <c r="G579" s="473">
        <v>15000</v>
      </c>
      <c r="H579" s="472"/>
      <c r="I579" s="473">
        <v>0</v>
      </c>
      <c r="J579" s="473">
        <v>0</v>
      </c>
      <c r="K579" s="473">
        <v>0</v>
      </c>
      <c r="L579" s="473">
        <v>0</v>
      </c>
      <c r="M579" s="473">
        <v>0</v>
      </c>
      <c r="N579" s="473">
        <v>0</v>
      </c>
      <c r="O579" s="473">
        <v>0</v>
      </c>
      <c r="P579" s="473">
        <v>0</v>
      </c>
      <c r="Q579" s="473">
        <v>15000</v>
      </c>
      <c r="R579" s="472"/>
    </row>
    <row r="580" spans="1:18" ht="14.45" hidden="1" customHeight="1" x14ac:dyDescent="0.25">
      <c r="A580" s="472">
        <v>664</v>
      </c>
      <c r="B580" s="472" t="s">
        <v>1635</v>
      </c>
      <c r="C580" s="472">
        <v>371</v>
      </c>
      <c r="D580" s="472" t="s">
        <v>1252</v>
      </c>
      <c r="E580" s="472">
        <v>371</v>
      </c>
      <c r="F580" s="472" t="s">
        <v>506</v>
      </c>
      <c r="G580" s="473">
        <v>21000</v>
      </c>
      <c r="H580" s="473">
        <v>0</v>
      </c>
      <c r="I580" s="473">
        <v>0</v>
      </c>
      <c r="J580" s="473">
        <v>0</v>
      </c>
      <c r="K580" s="473">
        <v>0</v>
      </c>
      <c r="L580" s="473">
        <v>0</v>
      </c>
      <c r="M580" s="473">
        <v>0</v>
      </c>
      <c r="N580" s="473">
        <v>0</v>
      </c>
      <c r="O580" s="473">
        <v>0</v>
      </c>
      <c r="P580" s="473">
        <v>0</v>
      </c>
      <c r="Q580" s="473">
        <v>21000</v>
      </c>
      <c r="R580" s="472"/>
    </row>
    <row r="581" spans="1:18" ht="14.45" hidden="1" customHeight="1" x14ac:dyDescent="0.25">
      <c r="A581" s="472">
        <v>737</v>
      </c>
      <c r="B581" s="472" t="s">
        <v>1635</v>
      </c>
      <c r="C581" s="472">
        <v>371</v>
      </c>
      <c r="D581" s="472" t="s">
        <v>1831</v>
      </c>
      <c r="E581" s="472">
        <v>371</v>
      </c>
      <c r="F581" s="472" t="s">
        <v>506</v>
      </c>
      <c r="G581" s="473">
        <v>0</v>
      </c>
      <c r="H581" s="473"/>
      <c r="I581" s="473">
        <v>0</v>
      </c>
      <c r="J581" s="473">
        <v>0</v>
      </c>
      <c r="K581" s="473">
        <v>0</v>
      </c>
      <c r="L581" s="473">
        <v>0</v>
      </c>
      <c r="M581" s="473">
        <v>0</v>
      </c>
      <c r="N581" s="473">
        <v>0</v>
      </c>
      <c r="O581" s="473">
        <v>0</v>
      </c>
      <c r="P581" s="473">
        <v>0</v>
      </c>
      <c r="Q581" s="473">
        <v>0</v>
      </c>
      <c r="R581" s="472"/>
    </row>
    <row r="582" spans="1:18" ht="14.45" hidden="1" customHeight="1" x14ac:dyDescent="0.25">
      <c r="A582" s="472">
        <v>915</v>
      </c>
      <c r="B582" s="472" t="s">
        <v>1635</v>
      </c>
      <c r="C582" s="472">
        <v>371</v>
      </c>
      <c r="D582" s="472" t="s">
        <v>1834</v>
      </c>
      <c r="E582" s="472">
        <v>371</v>
      </c>
      <c r="F582" s="472" t="s">
        <v>506</v>
      </c>
      <c r="G582" s="473">
        <v>30000</v>
      </c>
      <c r="H582" s="473"/>
      <c r="I582" s="473"/>
      <c r="J582" s="473"/>
      <c r="K582" s="473"/>
      <c r="L582" s="473"/>
      <c r="M582" s="473"/>
      <c r="N582" s="473"/>
      <c r="O582" s="473"/>
      <c r="P582" s="473"/>
      <c r="Q582" s="473">
        <v>30000</v>
      </c>
      <c r="R582" s="472"/>
    </row>
    <row r="583" spans="1:18" ht="14.45" hidden="1" customHeight="1" x14ac:dyDescent="0.25">
      <c r="A583" s="472">
        <v>55</v>
      </c>
      <c r="B583" s="472" t="s">
        <v>1635</v>
      </c>
      <c r="C583" s="472">
        <v>372</v>
      </c>
      <c r="D583" s="472" t="s">
        <v>1813</v>
      </c>
      <c r="E583" s="472">
        <v>372</v>
      </c>
      <c r="F583" s="472" t="s">
        <v>507</v>
      </c>
      <c r="G583" s="473">
        <v>0</v>
      </c>
      <c r="H583" s="472"/>
      <c r="I583" s="473">
        <v>0</v>
      </c>
      <c r="J583" s="473">
        <v>0</v>
      </c>
      <c r="K583" s="473">
        <v>0</v>
      </c>
      <c r="L583" s="473">
        <v>0</v>
      </c>
      <c r="M583" s="473">
        <v>0</v>
      </c>
      <c r="N583" s="473">
        <v>0</v>
      </c>
      <c r="O583" s="473">
        <v>0</v>
      </c>
      <c r="P583" s="473">
        <v>0</v>
      </c>
      <c r="Q583" s="473">
        <v>0</v>
      </c>
      <c r="R583" s="472"/>
    </row>
    <row r="584" spans="1:18" ht="14.45" hidden="1" customHeight="1" x14ac:dyDescent="0.25">
      <c r="A584" s="472">
        <v>132</v>
      </c>
      <c r="B584" s="472" t="s">
        <v>1635</v>
      </c>
      <c r="C584" s="472">
        <v>372</v>
      </c>
      <c r="D584" s="472" t="s">
        <v>1815</v>
      </c>
      <c r="E584" s="472">
        <v>372</v>
      </c>
      <c r="F584" s="472" t="s">
        <v>507</v>
      </c>
      <c r="G584" s="473"/>
      <c r="H584" s="473"/>
      <c r="I584" s="473"/>
      <c r="J584" s="473"/>
      <c r="K584" s="473"/>
      <c r="L584" s="473"/>
      <c r="M584" s="473"/>
      <c r="N584" s="473"/>
      <c r="O584" s="473"/>
      <c r="P584" s="473"/>
      <c r="Q584" s="473">
        <v>0</v>
      </c>
      <c r="R584" s="472"/>
    </row>
    <row r="585" spans="1:18" ht="14.45" hidden="1" customHeight="1" x14ac:dyDescent="0.25">
      <c r="A585" s="472">
        <v>170</v>
      </c>
      <c r="B585" s="472" t="s">
        <v>1635</v>
      </c>
      <c r="C585" s="472">
        <v>372</v>
      </c>
      <c r="D585" s="472" t="s">
        <v>1816</v>
      </c>
      <c r="E585" s="472">
        <v>372</v>
      </c>
      <c r="F585" s="472" t="s">
        <v>507</v>
      </c>
      <c r="G585" s="473"/>
      <c r="H585" s="473"/>
      <c r="I585" s="473"/>
      <c r="J585" s="473"/>
      <c r="K585" s="473"/>
      <c r="L585" s="473"/>
      <c r="M585" s="473"/>
      <c r="N585" s="473"/>
      <c r="O585" s="473"/>
      <c r="P585" s="473"/>
      <c r="Q585" s="473">
        <v>0</v>
      </c>
      <c r="R585" s="472"/>
    </row>
    <row r="586" spans="1:18" ht="14.45" hidden="1" customHeight="1" x14ac:dyDescent="0.25">
      <c r="A586" s="472">
        <v>283</v>
      </c>
      <c r="B586" s="472" t="s">
        <v>1635</v>
      </c>
      <c r="C586" s="472">
        <v>372</v>
      </c>
      <c r="D586" s="472" t="s">
        <v>1819</v>
      </c>
      <c r="E586" s="472">
        <v>372</v>
      </c>
      <c r="F586" s="472" t="s">
        <v>507</v>
      </c>
      <c r="G586" s="473">
        <v>0</v>
      </c>
      <c r="H586" s="472"/>
      <c r="I586" s="473">
        <v>0</v>
      </c>
      <c r="J586" s="473">
        <v>0</v>
      </c>
      <c r="K586" s="473">
        <v>0</v>
      </c>
      <c r="L586" s="473">
        <v>0</v>
      </c>
      <c r="M586" s="473">
        <v>0</v>
      </c>
      <c r="N586" s="473">
        <v>0</v>
      </c>
      <c r="O586" s="473">
        <v>0</v>
      </c>
      <c r="P586" s="473">
        <v>0</v>
      </c>
      <c r="Q586" s="473">
        <v>0</v>
      </c>
      <c r="R586" s="472"/>
    </row>
    <row r="587" spans="1:18" ht="14.45" hidden="1" customHeight="1" x14ac:dyDescent="0.25">
      <c r="A587" s="472">
        <v>325</v>
      </c>
      <c r="B587" s="472" t="s">
        <v>1635</v>
      </c>
      <c r="C587" s="472">
        <v>372</v>
      </c>
      <c r="D587" s="472" t="s">
        <v>1820</v>
      </c>
      <c r="E587" s="472">
        <v>372</v>
      </c>
      <c r="F587" s="472" t="s">
        <v>507</v>
      </c>
      <c r="G587" s="473">
        <v>2400</v>
      </c>
      <c r="H587" s="472"/>
      <c r="I587" s="473">
        <v>0</v>
      </c>
      <c r="J587" s="473">
        <v>0</v>
      </c>
      <c r="K587" s="473">
        <v>0</v>
      </c>
      <c r="L587" s="473">
        <v>0</v>
      </c>
      <c r="M587" s="473">
        <v>0</v>
      </c>
      <c r="N587" s="473">
        <v>0</v>
      </c>
      <c r="O587" s="473">
        <v>0</v>
      </c>
      <c r="P587" s="473">
        <v>0</v>
      </c>
      <c r="Q587" s="473">
        <v>2400</v>
      </c>
      <c r="R587" s="472"/>
    </row>
    <row r="588" spans="1:18" ht="14.45" hidden="1" customHeight="1" x14ac:dyDescent="0.25">
      <c r="A588" s="472">
        <v>369</v>
      </c>
      <c r="B588" s="472" t="s">
        <v>1635</v>
      </c>
      <c r="C588" s="472">
        <v>372</v>
      </c>
      <c r="D588" s="472" t="s">
        <v>1821</v>
      </c>
      <c r="E588" s="472">
        <v>372</v>
      </c>
      <c r="F588" s="472" t="s">
        <v>507</v>
      </c>
      <c r="G588" s="473">
        <v>0</v>
      </c>
      <c r="H588" s="473">
        <v>0</v>
      </c>
      <c r="I588" s="473">
        <v>0</v>
      </c>
      <c r="J588" s="473">
        <v>0</v>
      </c>
      <c r="K588" s="473">
        <v>0</v>
      </c>
      <c r="L588" s="473">
        <v>0</v>
      </c>
      <c r="M588" s="473">
        <v>0</v>
      </c>
      <c r="N588" s="473">
        <v>0</v>
      </c>
      <c r="O588" s="473">
        <v>0</v>
      </c>
      <c r="P588" s="473">
        <v>0</v>
      </c>
      <c r="Q588" s="473">
        <v>0</v>
      </c>
      <c r="R588" s="472"/>
    </row>
    <row r="589" spans="1:18" ht="14.45" hidden="1" customHeight="1" x14ac:dyDescent="0.25">
      <c r="A589" s="472">
        <v>406</v>
      </c>
      <c r="B589" s="472" t="s">
        <v>1635</v>
      </c>
      <c r="C589" s="472">
        <v>372</v>
      </c>
      <c r="D589" s="472" t="s">
        <v>1822</v>
      </c>
      <c r="E589" s="472">
        <v>372</v>
      </c>
      <c r="F589" s="472" t="s">
        <v>507</v>
      </c>
      <c r="G589" s="473">
        <v>10000</v>
      </c>
      <c r="H589" s="472"/>
      <c r="I589" s="473">
        <v>0</v>
      </c>
      <c r="J589" s="473">
        <v>0</v>
      </c>
      <c r="K589" s="473">
        <v>0</v>
      </c>
      <c r="L589" s="473">
        <v>0</v>
      </c>
      <c r="M589" s="473">
        <v>0</v>
      </c>
      <c r="N589" s="473">
        <v>0</v>
      </c>
      <c r="O589" s="473">
        <v>0</v>
      </c>
      <c r="P589" s="473">
        <v>0</v>
      </c>
      <c r="Q589" s="473">
        <v>10000</v>
      </c>
      <c r="R589" s="472"/>
    </row>
    <row r="590" spans="1:18" ht="14.45" hidden="1" customHeight="1" x14ac:dyDescent="0.25">
      <c r="A590" s="472">
        <v>460</v>
      </c>
      <c r="B590" s="472" t="s">
        <v>1635</v>
      </c>
      <c r="C590" s="472">
        <v>372</v>
      </c>
      <c r="D590" s="472" t="s">
        <v>1824</v>
      </c>
      <c r="E590" s="472">
        <v>372</v>
      </c>
      <c r="F590" s="472" t="s">
        <v>507</v>
      </c>
      <c r="G590" s="473">
        <v>5000</v>
      </c>
      <c r="H590" s="472"/>
      <c r="I590" s="473">
        <v>0</v>
      </c>
      <c r="J590" s="473">
        <v>0</v>
      </c>
      <c r="K590" s="473">
        <v>0</v>
      </c>
      <c r="L590" s="473">
        <v>0</v>
      </c>
      <c r="M590" s="473">
        <v>0</v>
      </c>
      <c r="N590" s="473">
        <v>0</v>
      </c>
      <c r="O590" s="473">
        <v>0</v>
      </c>
      <c r="P590" s="473">
        <v>0</v>
      </c>
      <c r="Q590" s="473">
        <v>5000</v>
      </c>
      <c r="R590" s="472"/>
    </row>
    <row r="591" spans="1:18" ht="14.45" hidden="1" customHeight="1" x14ac:dyDescent="0.25">
      <c r="A591" s="472">
        <v>491</v>
      </c>
      <c r="B591" s="472" t="s">
        <v>1635</v>
      </c>
      <c r="C591" s="472">
        <v>372</v>
      </c>
      <c r="D591" s="472" t="s">
        <v>1825</v>
      </c>
      <c r="E591" s="472">
        <v>372</v>
      </c>
      <c r="F591" s="472" t="s">
        <v>507</v>
      </c>
      <c r="G591" s="473">
        <v>5000</v>
      </c>
      <c r="H591" s="472"/>
      <c r="I591" s="473">
        <v>0</v>
      </c>
      <c r="J591" s="473">
        <v>0</v>
      </c>
      <c r="K591" s="473">
        <v>0</v>
      </c>
      <c r="L591" s="473">
        <v>0</v>
      </c>
      <c r="M591" s="473">
        <v>0</v>
      </c>
      <c r="N591" s="473">
        <v>0</v>
      </c>
      <c r="O591" s="473">
        <v>0</v>
      </c>
      <c r="P591" s="473">
        <v>0</v>
      </c>
      <c r="Q591" s="473">
        <v>5000</v>
      </c>
      <c r="R591" s="472"/>
    </row>
    <row r="592" spans="1:18" ht="14.45" hidden="1" customHeight="1" x14ac:dyDescent="0.25">
      <c r="A592" s="472">
        <v>550</v>
      </c>
      <c r="B592" s="472" t="s">
        <v>1635</v>
      </c>
      <c r="C592" s="472">
        <v>372</v>
      </c>
      <c r="D592" s="472" t="s">
        <v>1827</v>
      </c>
      <c r="E592" s="472">
        <v>372</v>
      </c>
      <c r="F592" s="472" t="s">
        <v>507</v>
      </c>
      <c r="G592" s="473">
        <v>15000</v>
      </c>
      <c r="H592" s="473">
        <v>0</v>
      </c>
      <c r="I592" s="473">
        <v>0</v>
      </c>
      <c r="J592" s="473">
        <v>0</v>
      </c>
      <c r="K592" s="473">
        <v>0</v>
      </c>
      <c r="L592" s="473">
        <v>0</v>
      </c>
      <c r="M592" s="473">
        <v>0</v>
      </c>
      <c r="N592" s="473">
        <v>0</v>
      </c>
      <c r="O592" s="473">
        <v>0</v>
      </c>
      <c r="P592" s="473">
        <v>0</v>
      </c>
      <c r="Q592" s="473">
        <v>15000</v>
      </c>
      <c r="R592" s="472"/>
    </row>
    <row r="593" spans="1:18" ht="14.45" customHeight="1" x14ac:dyDescent="0.25">
      <c r="A593" s="472">
        <v>595</v>
      </c>
      <c r="B593" s="472" t="s">
        <v>1635</v>
      </c>
      <c r="C593" s="472">
        <v>372</v>
      </c>
      <c r="D593" s="472" t="s">
        <v>1828</v>
      </c>
      <c r="E593" s="472">
        <v>372</v>
      </c>
      <c r="F593" s="472" t="s">
        <v>507</v>
      </c>
      <c r="G593" s="473">
        <v>0</v>
      </c>
      <c r="H593" s="472"/>
      <c r="I593" s="473">
        <v>0</v>
      </c>
      <c r="J593" s="473">
        <v>0</v>
      </c>
      <c r="K593" s="473">
        <v>0</v>
      </c>
      <c r="L593" s="473">
        <v>0</v>
      </c>
      <c r="M593" s="473">
        <v>0</v>
      </c>
      <c r="N593" s="473">
        <v>0</v>
      </c>
      <c r="O593" s="473">
        <v>0</v>
      </c>
      <c r="P593" s="473">
        <v>0</v>
      </c>
      <c r="Q593" s="473">
        <v>0</v>
      </c>
      <c r="R593" s="472"/>
    </row>
    <row r="594" spans="1:18" ht="14.45" hidden="1" customHeight="1" x14ac:dyDescent="0.25">
      <c r="A594" s="472">
        <v>633</v>
      </c>
      <c r="B594" s="472" t="s">
        <v>1635</v>
      </c>
      <c r="C594" s="472">
        <v>372</v>
      </c>
      <c r="D594" s="472" t="s">
        <v>1829</v>
      </c>
      <c r="E594" s="472">
        <v>372</v>
      </c>
      <c r="F594" s="472" t="s">
        <v>507</v>
      </c>
      <c r="G594" s="473">
        <v>5000</v>
      </c>
      <c r="H594" s="472"/>
      <c r="I594" s="473">
        <v>0</v>
      </c>
      <c r="J594" s="473">
        <v>0</v>
      </c>
      <c r="K594" s="473">
        <v>0</v>
      </c>
      <c r="L594" s="473">
        <v>0</v>
      </c>
      <c r="M594" s="473">
        <v>0</v>
      </c>
      <c r="N594" s="473">
        <v>0</v>
      </c>
      <c r="O594" s="473">
        <v>0</v>
      </c>
      <c r="P594" s="473">
        <v>0</v>
      </c>
      <c r="Q594" s="473">
        <v>5000</v>
      </c>
      <c r="R594" s="472"/>
    </row>
    <row r="595" spans="1:18" ht="14.45" hidden="1" customHeight="1" x14ac:dyDescent="0.25">
      <c r="A595" s="472">
        <v>665</v>
      </c>
      <c r="B595" s="472" t="s">
        <v>1635</v>
      </c>
      <c r="C595" s="472">
        <v>372</v>
      </c>
      <c r="D595" s="472" t="s">
        <v>1252</v>
      </c>
      <c r="E595" s="472">
        <v>372</v>
      </c>
      <c r="F595" s="472" t="s">
        <v>507</v>
      </c>
      <c r="G595" s="473">
        <v>30000</v>
      </c>
      <c r="H595" s="473">
        <v>0</v>
      </c>
      <c r="I595" s="473">
        <v>0</v>
      </c>
      <c r="J595" s="473">
        <v>0</v>
      </c>
      <c r="K595" s="473">
        <v>0</v>
      </c>
      <c r="L595" s="473">
        <v>0</v>
      </c>
      <c r="M595" s="473">
        <v>0</v>
      </c>
      <c r="N595" s="473">
        <v>0</v>
      </c>
      <c r="O595" s="473">
        <v>0</v>
      </c>
      <c r="P595" s="473">
        <v>0</v>
      </c>
      <c r="Q595" s="473">
        <v>30000</v>
      </c>
      <c r="R595" s="472"/>
    </row>
    <row r="596" spans="1:18" ht="14.45" hidden="1" customHeight="1" x14ac:dyDescent="0.25">
      <c r="A596" s="472">
        <v>699</v>
      </c>
      <c r="B596" s="472" t="s">
        <v>1635</v>
      </c>
      <c r="C596" s="472">
        <v>372</v>
      </c>
      <c r="D596" s="472" t="s">
        <v>1830</v>
      </c>
      <c r="E596" s="472">
        <v>372</v>
      </c>
      <c r="F596" s="472" t="s">
        <v>507</v>
      </c>
      <c r="G596" s="473">
        <v>2000</v>
      </c>
      <c r="H596" s="473"/>
      <c r="I596" s="473">
        <v>0</v>
      </c>
      <c r="J596" s="473">
        <v>0</v>
      </c>
      <c r="K596" s="473">
        <v>0</v>
      </c>
      <c r="L596" s="473">
        <v>0</v>
      </c>
      <c r="M596" s="473">
        <v>0</v>
      </c>
      <c r="N596" s="473">
        <v>0</v>
      </c>
      <c r="O596" s="473">
        <v>0</v>
      </c>
      <c r="P596" s="473">
        <v>0</v>
      </c>
      <c r="Q596" s="473">
        <v>2000</v>
      </c>
      <c r="R596" s="472"/>
    </row>
    <row r="597" spans="1:18" ht="14.45" hidden="1" customHeight="1" x14ac:dyDescent="0.25">
      <c r="A597" s="472">
        <v>738</v>
      </c>
      <c r="B597" s="472" t="s">
        <v>1635</v>
      </c>
      <c r="C597" s="472">
        <v>372</v>
      </c>
      <c r="D597" s="472" t="s">
        <v>1831</v>
      </c>
      <c r="E597" s="472">
        <v>372</v>
      </c>
      <c r="F597" s="472" t="s">
        <v>507</v>
      </c>
      <c r="G597" s="473">
        <v>4000</v>
      </c>
      <c r="H597" s="473"/>
      <c r="I597" s="473">
        <v>0</v>
      </c>
      <c r="J597" s="473">
        <v>0</v>
      </c>
      <c r="K597" s="473">
        <v>0</v>
      </c>
      <c r="L597" s="473">
        <v>0</v>
      </c>
      <c r="M597" s="473">
        <v>0</v>
      </c>
      <c r="N597" s="473">
        <v>0</v>
      </c>
      <c r="O597" s="473">
        <v>0</v>
      </c>
      <c r="P597" s="473">
        <v>0</v>
      </c>
      <c r="Q597" s="473">
        <v>4000</v>
      </c>
      <c r="R597" s="472"/>
    </row>
    <row r="598" spans="1:18" ht="14.45" hidden="1" customHeight="1" x14ac:dyDescent="0.25">
      <c r="A598" s="472">
        <v>916</v>
      </c>
      <c r="B598" s="472" t="s">
        <v>1635</v>
      </c>
      <c r="C598" s="472">
        <v>372</v>
      </c>
      <c r="D598" s="472" t="s">
        <v>1834</v>
      </c>
      <c r="E598" s="472">
        <v>372</v>
      </c>
      <c r="F598" s="472" t="s">
        <v>507</v>
      </c>
      <c r="G598" s="473">
        <v>24000</v>
      </c>
      <c r="H598" s="473"/>
      <c r="I598" s="473"/>
      <c r="J598" s="473"/>
      <c r="K598" s="473"/>
      <c r="L598" s="473"/>
      <c r="M598" s="473"/>
      <c r="N598" s="473"/>
      <c r="O598" s="473"/>
      <c r="P598" s="473"/>
      <c r="Q598" s="473">
        <v>24000</v>
      </c>
      <c r="R598" s="472"/>
    </row>
    <row r="599" spans="1:18" ht="14.45" hidden="1" customHeight="1" x14ac:dyDescent="0.25">
      <c r="A599" s="472">
        <v>1077</v>
      </c>
      <c r="B599" s="472" t="s">
        <v>1635</v>
      </c>
      <c r="C599" s="472">
        <v>372</v>
      </c>
      <c r="D599" s="472" t="s">
        <v>1833</v>
      </c>
      <c r="E599" s="472">
        <v>372</v>
      </c>
      <c r="F599" s="472" t="s">
        <v>507</v>
      </c>
      <c r="G599" s="473">
        <v>6000</v>
      </c>
      <c r="H599" s="473"/>
      <c r="I599" s="473"/>
      <c r="J599" s="473"/>
      <c r="K599" s="473"/>
      <c r="L599" s="473"/>
      <c r="M599" s="473"/>
      <c r="N599" s="473"/>
      <c r="O599" s="473"/>
      <c r="P599" s="473"/>
      <c r="Q599" s="473">
        <v>6000</v>
      </c>
      <c r="R599" s="472"/>
    </row>
    <row r="600" spans="1:18" ht="14.45" hidden="1" customHeight="1" x14ac:dyDescent="0.25">
      <c r="A600" s="489">
        <v>1199</v>
      </c>
      <c r="B600" s="472" t="s">
        <v>1635</v>
      </c>
      <c r="C600" s="472">
        <v>372</v>
      </c>
      <c r="D600" s="489" t="s">
        <v>1793</v>
      </c>
      <c r="E600" s="472">
        <v>372</v>
      </c>
      <c r="F600" s="472" t="s">
        <v>507</v>
      </c>
      <c r="G600" s="473">
        <v>12000</v>
      </c>
      <c r="H600" s="473"/>
      <c r="I600" s="473"/>
      <c r="J600" s="473"/>
      <c r="K600" s="473"/>
      <c r="L600" s="473"/>
      <c r="M600" s="473"/>
      <c r="N600" s="473"/>
      <c r="O600" s="473"/>
      <c r="P600" s="473"/>
      <c r="Q600" s="473">
        <v>12000</v>
      </c>
      <c r="R600" s="472" t="s">
        <v>1925</v>
      </c>
    </row>
    <row r="601" spans="1:18" ht="14.45" hidden="1" customHeight="1" x14ac:dyDescent="0.25">
      <c r="A601" s="489">
        <v>1227</v>
      </c>
      <c r="B601" s="472" t="s">
        <v>1635</v>
      </c>
      <c r="C601" s="472">
        <v>372</v>
      </c>
      <c r="D601" s="472" t="s">
        <v>1912</v>
      </c>
      <c r="E601" s="472">
        <v>372</v>
      </c>
      <c r="F601" s="472" t="s">
        <v>507</v>
      </c>
      <c r="G601" s="473">
        <v>50000</v>
      </c>
      <c r="H601" s="473"/>
      <c r="I601" s="473"/>
      <c r="J601" s="473"/>
      <c r="K601" s="473"/>
      <c r="L601" s="473"/>
      <c r="M601" s="473"/>
      <c r="N601" s="473"/>
      <c r="O601" s="473"/>
      <c r="P601" s="473"/>
      <c r="Q601" s="473">
        <v>50000</v>
      </c>
      <c r="R601" s="472"/>
    </row>
    <row r="602" spans="1:18" ht="14.45" hidden="1" customHeight="1" x14ac:dyDescent="0.25">
      <c r="A602" s="489">
        <v>1256</v>
      </c>
      <c r="B602" s="472" t="s">
        <v>1635</v>
      </c>
      <c r="C602" s="472">
        <v>372</v>
      </c>
      <c r="D602" s="472" t="s">
        <v>1804</v>
      </c>
      <c r="E602" s="472">
        <v>372</v>
      </c>
      <c r="F602" s="472" t="s">
        <v>507</v>
      </c>
      <c r="G602" s="473">
        <v>2000</v>
      </c>
      <c r="H602" s="473"/>
      <c r="I602" s="473"/>
      <c r="J602" s="473"/>
      <c r="K602" s="473"/>
      <c r="L602" s="473"/>
      <c r="M602" s="473"/>
      <c r="N602" s="473"/>
      <c r="O602" s="473"/>
      <c r="P602" s="473"/>
      <c r="Q602" s="473">
        <v>2000</v>
      </c>
      <c r="R602" s="472"/>
    </row>
    <row r="603" spans="1:18" ht="14.45" hidden="1" customHeight="1" x14ac:dyDescent="0.25">
      <c r="A603" s="472">
        <v>326</v>
      </c>
      <c r="B603" s="472" t="s">
        <v>1635</v>
      </c>
      <c r="C603" s="472">
        <v>374</v>
      </c>
      <c r="D603" s="472" t="s">
        <v>1820</v>
      </c>
      <c r="E603" s="472">
        <v>374</v>
      </c>
      <c r="F603" s="472" t="s">
        <v>509</v>
      </c>
      <c r="G603" s="473">
        <v>0</v>
      </c>
      <c r="H603" s="472"/>
      <c r="I603" s="473">
        <v>0</v>
      </c>
      <c r="J603" s="473">
        <v>0</v>
      </c>
      <c r="K603" s="473">
        <v>0</v>
      </c>
      <c r="L603" s="473">
        <v>0</v>
      </c>
      <c r="M603" s="473">
        <v>0</v>
      </c>
      <c r="N603" s="473">
        <v>0</v>
      </c>
      <c r="O603" s="473">
        <v>0</v>
      </c>
      <c r="P603" s="473">
        <v>0</v>
      </c>
      <c r="Q603" s="473">
        <v>0</v>
      </c>
      <c r="R603" s="472"/>
    </row>
    <row r="604" spans="1:18" ht="14.45" hidden="1" customHeight="1" x14ac:dyDescent="0.25">
      <c r="A604" s="472">
        <v>21</v>
      </c>
      <c r="B604" s="472" t="s">
        <v>1635</v>
      </c>
      <c r="C604" s="472">
        <v>375</v>
      </c>
      <c r="D604" s="472" t="s">
        <v>1811</v>
      </c>
      <c r="E604" s="472">
        <v>375</v>
      </c>
      <c r="F604" s="472" t="s">
        <v>510</v>
      </c>
      <c r="G604" s="473">
        <v>12000</v>
      </c>
      <c r="H604" s="472"/>
      <c r="I604" s="473">
        <v>0</v>
      </c>
      <c r="J604" s="473">
        <v>0</v>
      </c>
      <c r="K604" s="473">
        <v>0</v>
      </c>
      <c r="L604" s="473">
        <v>0</v>
      </c>
      <c r="M604" s="473">
        <v>0</v>
      </c>
      <c r="N604" s="473">
        <v>0</v>
      </c>
      <c r="O604" s="473">
        <v>0</v>
      </c>
      <c r="P604" s="473">
        <v>0</v>
      </c>
      <c r="Q604" s="473">
        <v>12000</v>
      </c>
      <c r="R604" s="472"/>
    </row>
    <row r="605" spans="1:18" ht="14.45" hidden="1" customHeight="1" x14ac:dyDescent="0.25">
      <c r="A605" s="472">
        <v>56</v>
      </c>
      <c r="B605" s="472" t="s">
        <v>1635</v>
      </c>
      <c r="C605" s="472">
        <v>375</v>
      </c>
      <c r="D605" s="472" t="s">
        <v>1813</v>
      </c>
      <c r="E605" s="472">
        <v>375</v>
      </c>
      <c r="F605" s="472" t="s">
        <v>510</v>
      </c>
      <c r="G605" s="473">
        <v>30000</v>
      </c>
      <c r="H605" s="472"/>
      <c r="I605" s="473">
        <v>0</v>
      </c>
      <c r="J605" s="473">
        <v>0</v>
      </c>
      <c r="K605" s="473">
        <v>0</v>
      </c>
      <c r="L605" s="473">
        <v>0</v>
      </c>
      <c r="M605" s="473">
        <v>0</v>
      </c>
      <c r="N605" s="473">
        <v>0</v>
      </c>
      <c r="O605" s="473">
        <v>0</v>
      </c>
      <c r="P605" s="473">
        <v>0</v>
      </c>
      <c r="Q605" s="473">
        <v>30000</v>
      </c>
      <c r="R605" s="472"/>
    </row>
    <row r="606" spans="1:18" ht="14.45" hidden="1" customHeight="1" x14ac:dyDescent="0.25">
      <c r="A606" s="472">
        <v>100</v>
      </c>
      <c r="B606" s="472" t="s">
        <v>1635</v>
      </c>
      <c r="C606" s="472">
        <v>375</v>
      </c>
      <c r="D606" s="472" t="s">
        <v>1814</v>
      </c>
      <c r="E606" s="472">
        <v>375</v>
      </c>
      <c r="F606" s="472" t="s">
        <v>510</v>
      </c>
      <c r="G606" s="473">
        <v>15000</v>
      </c>
      <c r="H606" s="472"/>
      <c r="I606" s="473">
        <v>0</v>
      </c>
      <c r="J606" s="473">
        <v>0</v>
      </c>
      <c r="K606" s="473">
        <v>0</v>
      </c>
      <c r="L606" s="473">
        <v>0</v>
      </c>
      <c r="M606" s="473">
        <v>0</v>
      </c>
      <c r="N606" s="473">
        <v>0</v>
      </c>
      <c r="O606" s="473">
        <v>0</v>
      </c>
      <c r="P606" s="473">
        <v>0</v>
      </c>
      <c r="Q606" s="473">
        <v>15000</v>
      </c>
      <c r="R606" s="472"/>
    </row>
    <row r="607" spans="1:18" ht="14.45" hidden="1" customHeight="1" x14ac:dyDescent="0.25">
      <c r="A607" s="472">
        <v>133</v>
      </c>
      <c r="B607" s="472" t="s">
        <v>1635</v>
      </c>
      <c r="C607" s="472">
        <v>375</v>
      </c>
      <c r="D607" s="472" t="s">
        <v>1815</v>
      </c>
      <c r="E607" s="472">
        <v>375</v>
      </c>
      <c r="F607" s="472" t="s">
        <v>510</v>
      </c>
      <c r="G607" s="473">
        <v>21600</v>
      </c>
      <c r="H607" s="473"/>
      <c r="I607" s="473"/>
      <c r="J607" s="473"/>
      <c r="K607" s="473"/>
      <c r="L607" s="473"/>
      <c r="M607" s="473"/>
      <c r="N607" s="473"/>
      <c r="O607" s="473"/>
      <c r="P607" s="473"/>
      <c r="Q607" s="473">
        <v>21600</v>
      </c>
      <c r="R607" s="472"/>
    </row>
    <row r="608" spans="1:18" ht="14.45" hidden="1" customHeight="1" x14ac:dyDescent="0.25">
      <c r="A608" s="472">
        <v>171</v>
      </c>
      <c r="B608" s="472" t="s">
        <v>1635</v>
      </c>
      <c r="C608" s="472">
        <v>375</v>
      </c>
      <c r="D608" s="472" t="s">
        <v>1816</v>
      </c>
      <c r="E608" s="472">
        <v>375</v>
      </c>
      <c r="F608" s="472" t="s">
        <v>510</v>
      </c>
      <c r="G608" s="473">
        <v>12000</v>
      </c>
      <c r="H608" s="473"/>
      <c r="I608" s="473"/>
      <c r="J608" s="473"/>
      <c r="K608" s="473"/>
      <c r="L608" s="473"/>
      <c r="M608" s="473"/>
      <c r="N608" s="473"/>
      <c r="O608" s="473"/>
      <c r="P608" s="473"/>
      <c r="Q608" s="473">
        <v>12000</v>
      </c>
      <c r="R608" s="472"/>
    </row>
    <row r="609" spans="1:18" ht="14.45" hidden="1" customHeight="1" x14ac:dyDescent="0.25">
      <c r="A609" s="472">
        <v>213</v>
      </c>
      <c r="B609" s="472" t="s">
        <v>1635</v>
      </c>
      <c r="C609" s="472">
        <v>375</v>
      </c>
      <c r="D609" s="472" t="s">
        <v>1817</v>
      </c>
      <c r="E609" s="472">
        <v>375</v>
      </c>
      <c r="F609" s="472" t="s">
        <v>510</v>
      </c>
      <c r="G609" s="473">
        <v>15000</v>
      </c>
      <c r="H609" s="472"/>
      <c r="I609" s="473">
        <v>0</v>
      </c>
      <c r="J609" s="473">
        <v>0</v>
      </c>
      <c r="K609" s="473">
        <v>0</v>
      </c>
      <c r="L609" s="473">
        <v>0</v>
      </c>
      <c r="M609" s="473">
        <v>0</v>
      </c>
      <c r="N609" s="473">
        <v>0</v>
      </c>
      <c r="O609" s="473">
        <v>0</v>
      </c>
      <c r="P609" s="473">
        <v>0</v>
      </c>
      <c r="Q609" s="473">
        <v>15000</v>
      </c>
      <c r="R609" s="472"/>
    </row>
    <row r="610" spans="1:18" ht="14.45" hidden="1" customHeight="1" x14ac:dyDescent="0.25">
      <c r="A610" s="472">
        <v>284</v>
      </c>
      <c r="B610" s="472" t="s">
        <v>1635</v>
      </c>
      <c r="C610" s="472">
        <v>375</v>
      </c>
      <c r="D610" s="472" t="s">
        <v>1819</v>
      </c>
      <c r="E610" s="472">
        <v>375</v>
      </c>
      <c r="F610" s="472" t="s">
        <v>510</v>
      </c>
      <c r="G610" s="473">
        <v>20000</v>
      </c>
      <c r="H610" s="472"/>
      <c r="I610" s="473">
        <v>0</v>
      </c>
      <c r="J610" s="473">
        <v>0</v>
      </c>
      <c r="K610" s="473">
        <v>0</v>
      </c>
      <c r="L610" s="473">
        <v>0</v>
      </c>
      <c r="M610" s="473">
        <v>0</v>
      </c>
      <c r="N610" s="473">
        <v>0</v>
      </c>
      <c r="O610" s="473">
        <v>0</v>
      </c>
      <c r="P610" s="473">
        <v>0</v>
      </c>
      <c r="Q610" s="473">
        <v>20000</v>
      </c>
      <c r="R610" s="472"/>
    </row>
    <row r="611" spans="1:18" ht="14.45" hidden="1" customHeight="1" x14ac:dyDescent="0.25">
      <c r="A611" s="472">
        <v>327</v>
      </c>
      <c r="B611" s="472" t="s">
        <v>1635</v>
      </c>
      <c r="C611" s="472">
        <v>375</v>
      </c>
      <c r="D611" s="472" t="s">
        <v>1820</v>
      </c>
      <c r="E611" s="472">
        <v>375</v>
      </c>
      <c r="F611" s="472" t="s">
        <v>510</v>
      </c>
      <c r="G611" s="473">
        <v>3000</v>
      </c>
      <c r="H611" s="472"/>
      <c r="I611" s="473">
        <v>0</v>
      </c>
      <c r="J611" s="473">
        <v>0</v>
      </c>
      <c r="K611" s="473">
        <v>0</v>
      </c>
      <c r="L611" s="473">
        <v>0</v>
      </c>
      <c r="M611" s="473">
        <v>0</v>
      </c>
      <c r="N611" s="473">
        <v>0</v>
      </c>
      <c r="O611" s="473">
        <v>0</v>
      </c>
      <c r="P611" s="473">
        <v>0</v>
      </c>
      <c r="Q611" s="473">
        <v>3000</v>
      </c>
      <c r="R611" s="472"/>
    </row>
    <row r="612" spans="1:18" ht="14.45" hidden="1" customHeight="1" x14ac:dyDescent="0.25">
      <c r="A612" s="472">
        <v>370</v>
      </c>
      <c r="B612" s="472" t="s">
        <v>1635</v>
      </c>
      <c r="C612" s="472">
        <v>375</v>
      </c>
      <c r="D612" s="472" t="s">
        <v>1821</v>
      </c>
      <c r="E612" s="472">
        <v>375</v>
      </c>
      <c r="F612" s="472" t="s">
        <v>510</v>
      </c>
      <c r="G612" s="473">
        <v>24000</v>
      </c>
      <c r="H612" s="473">
        <v>0</v>
      </c>
      <c r="I612" s="473">
        <v>0</v>
      </c>
      <c r="J612" s="473">
        <v>0</v>
      </c>
      <c r="K612" s="473">
        <v>0</v>
      </c>
      <c r="L612" s="473">
        <v>0</v>
      </c>
      <c r="M612" s="473">
        <v>0</v>
      </c>
      <c r="N612" s="473">
        <v>0</v>
      </c>
      <c r="O612" s="473">
        <v>0</v>
      </c>
      <c r="P612" s="473">
        <v>0</v>
      </c>
      <c r="Q612" s="473">
        <v>24000</v>
      </c>
      <c r="R612" s="472"/>
    </row>
    <row r="613" spans="1:18" ht="14.45" hidden="1" customHeight="1" x14ac:dyDescent="0.25">
      <c r="A613" s="472">
        <v>407</v>
      </c>
      <c r="B613" s="472" t="s">
        <v>1635</v>
      </c>
      <c r="C613" s="472">
        <v>375</v>
      </c>
      <c r="D613" s="472" t="s">
        <v>1822</v>
      </c>
      <c r="E613" s="472">
        <v>375</v>
      </c>
      <c r="F613" s="472" t="s">
        <v>510</v>
      </c>
      <c r="G613" s="473">
        <v>10000</v>
      </c>
      <c r="H613" s="472"/>
      <c r="I613" s="473">
        <v>0</v>
      </c>
      <c r="J613" s="473">
        <v>0</v>
      </c>
      <c r="K613" s="473">
        <v>0</v>
      </c>
      <c r="L613" s="473">
        <v>0</v>
      </c>
      <c r="M613" s="473">
        <v>0</v>
      </c>
      <c r="N613" s="473">
        <v>0</v>
      </c>
      <c r="O613" s="473">
        <v>0</v>
      </c>
      <c r="P613" s="473">
        <v>0</v>
      </c>
      <c r="Q613" s="473">
        <v>10000</v>
      </c>
      <c r="R613" s="472"/>
    </row>
    <row r="614" spans="1:18" ht="14.45" hidden="1" customHeight="1" x14ac:dyDescent="0.25">
      <c r="A614" s="472">
        <v>461</v>
      </c>
      <c r="B614" s="472" t="s">
        <v>1635</v>
      </c>
      <c r="C614" s="472">
        <v>375</v>
      </c>
      <c r="D614" s="472" t="s">
        <v>1824</v>
      </c>
      <c r="E614" s="472">
        <v>375</v>
      </c>
      <c r="F614" s="472" t="s">
        <v>510</v>
      </c>
      <c r="G614" s="473">
        <v>5000</v>
      </c>
      <c r="H614" s="472"/>
      <c r="I614" s="473">
        <v>0</v>
      </c>
      <c r="J614" s="473">
        <v>0</v>
      </c>
      <c r="K614" s="473">
        <v>0</v>
      </c>
      <c r="L614" s="473">
        <v>0</v>
      </c>
      <c r="M614" s="473">
        <v>0</v>
      </c>
      <c r="N614" s="473">
        <v>0</v>
      </c>
      <c r="O614" s="473">
        <v>0</v>
      </c>
      <c r="P614" s="473">
        <v>0</v>
      </c>
      <c r="Q614" s="473">
        <v>5000</v>
      </c>
      <c r="R614" s="472"/>
    </row>
    <row r="615" spans="1:18" ht="14.45" hidden="1" customHeight="1" x14ac:dyDescent="0.25">
      <c r="A615" s="472">
        <v>492</v>
      </c>
      <c r="B615" s="472" t="s">
        <v>1635</v>
      </c>
      <c r="C615" s="472">
        <v>375</v>
      </c>
      <c r="D615" s="472" t="s">
        <v>1825</v>
      </c>
      <c r="E615" s="472">
        <v>375</v>
      </c>
      <c r="F615" s="472" t="s">
        <v>510</v>
      </c>
      <c r="G615" s="473">
        <v>10000</v>
      </c>
      <c r="H615" s="472"/>
      <c r="I615" s="473">
        <v>0</v>
      </c>
      <c r="J615" s="473">
        <v>0</v>
      </c>
      <c r="K615" s="473">
        <v>0</v>
      </c>
      <c r="L615" s="473">
        <v>0</v>
      </c>
      <c r="M615" s="473">
        <v>0</v>
      </c>
      <c r="N615" s="473">
        <v>0</v>
      </c>
      <c r="O615" s="473">
        <v>0</v>
      </c>
      <c r="P615" s="473">
        <v>0</v>
      </c>
      <c r="Q615" s="473">
        <v>10000</v>
      </c>
      <c r="R615" s="472"/>
    </row>
    <row r="616" spans="1:18" ht="14.45" hidden="1" customHeight="1" x14ac:dyDescent="0.25">
      <c r="A616" s="472">
        <v>522</v>
      </c>
      <c r="B616" s="472" t="s">
        <v>1635</v>
      </c>
      <c r="C616" s="472">
        <v>375</v>
      </c>
      <c r="D616" s="472" t="s">
        <v>1826</v>
      </c>
      <c r="E616" s="472">
        <v>375</v>
      </c>
      <c r="F616" s="472" t="s">
        <v>510</v>
      </c>
      <c r="G616" s="473">
        <v>2000</v>
      </c>
      <c r="H616" s="472"/>
      <c r="I616" s="473">
        <v>0</v>
      </c>
      <c r="J616" s="473">
        <v>0</v>
      </c>
      <c r="K616" s="473">
        <v>0</v>
      </c>
      <c r="L616" s="473">
        <v>0</v>
      </c>
      <c r="M616" s="473">
        <v>0</v>
      </c>
      <c r="N616" s="473">
        <v>0</v>
      </c>
      <c r="O616" s="473">
        <v>0</v>
      </c>
      <c r="P616" s="473">
        <v>0</v>
      </c>
      <c r="Q616" s="473">
        <v>2000</v>
      </c>
      <c r="R616" s="472"/>
    </row>
    <row r="617" spans="1:18" ht="14.45" hidden="1" customHeight="1" x14ac:dyDescent="0.25">
      <c r="A617" s="472">
        <v>551</v>
      </c>
      <c r="B617" s="472" t="s">
        <v>1635</v>
      </c>
      <c r="C617" s="472">
        <v>375</v>
      </c>
      <c r="D617" s="472" t="s">
        <v>1827</v>
      </c>
      <c r="E617" s="472">
        <v>375</v>
      </c>
      <c r="F617" s="472" t="s">
        <v>510</v>
      </c>
      <c r="G617" s="473">
        <v>30000</v>
      </c>
      <c r="H617" s="473">
        <v>0</v>
      </c>
      <c r="I617" s="473">
        <v>0</v>
      </c>
      <c r="J617" s="473">
        <v>0</v>
      </c>
      <c r="K617" s="473">
        <v>0</v>
      </c>
      <c r="L617" s="473">
        <v>0</v>
      </c>
      <c r="M617" s="473">
        <v>0</v>
      </c>
      <c r="N617" s="473">
        <v>0</v>
      </c>
      <c r="O617" s="473">
        <v>0</v>
      </c>
      <c r="P617" s="473">
        <v>0</v>
      </c>
      <c r="Q617" s="473">
        <v>30000</v>
      </c>
      <c r="R617" s="472"/>
    </row>
    <row r="618" spans="1:18" ht="14.45" customHeight="1" x14ac:dyDescent="0.25">
      <c r="A618" s="472">
        <v>596</v>
      </c>
      <c r="B618" s="472" t="s">
        <v>1635</v>
      </c>
      <c r="C618" s="472">
        <v>375</v>
      </c>
      <c r="D618" s="472" t="s">
        <v>1828</v>
      </c>
      <c r="E618" s="472">
        <v>375</v>
      </c>
      <c r="F618" s="472" t="s">
        <v>510</v>
      </c>
      <c r="G618" s="473">
        <v>30000</v>
      </c>
      <c r="H618" s="472"/>
      <c r="I618" s="473">
        <v>0</v>
      </c>
      <c r="J618" s="473">
        <v>0</v>
      </c>
      <c r="K618" s="473">
        <v>0</v>
      </c>
      <c r="L618" s="473">
        <v>0</v>
      </c>
      <c r="M618" s="473">
        <v>0</v>
      </c>
      <c r="N618" s="473">
        <v>0</v>
      </c>
      <c r="O618" s="473">
        <v>0</v>
      </c>
      <c r="P618" s="473">
        <v>0</v>
      </c>
      <c r="Q618" s="473">
        <v>30000</v>
      </c>
      <c r="R618" s="472"/>
    </row>
    <row r="619" spans="1:18" ht="14.45" hidden="1" customHeight="1" x14ac:dyDescent="0.25">
      <c r="A619" s="472">
        <v>634</v>
      </c>
      <c r="B619" s="472" t="s">
        <v>1635</v>
      </c>
      <c r="C619" s="472">
        <v>375</v>
      </c>
      <c r="D619" s="472" t="s">
        <v>1829</v>
      </c>
      <c r="E619" s="472">
        <v>375</v>
      </c>
      <c r="F619" s="472" t="s">
        <v>510</v>
      </c>
      <c r="G619" s="473">
        <v>5000</v>
      </c>
      <c r="H619" s="472"/>
      <c r="I619" s="473">
        <v>0</v>
      </c>
      <c r="J619" s="473">
        <v>0</v>
      </c>
      <c r="K619" s="473">
        <v>0</v>
      </c>
      <c r="L619" s="473">
        <v>0</v>
      </c>
      <c r="M619" s="473">
        <v>0</v>
      </c>
      <c r="N619" s="473">
        <v>0</v>
      </c>
      <c r="O619" s="473">
        <v>0</v>
      </c>
      <c r="P619" s="473">
        <v>0</v>
      </c>
      <c r="Q619" s="473">
        <v>5000</v>
      </c>
      <c r="R619" s="472"/>
    </row>
    <row r="620" spans="1:18" ht="14.45" hidden="1" customHeight="1" x14ac:dyDescent="0.25">
      <c r="A620" s="472">
        <v>666</v>
      </c>
      <c r="B620" s="472" t="s">
        <v>1635</v>
      </c>
      <c r="C620" s="472">
        <v>375</v>
      </c>
      <c r="D620" s="472" t="s">
        <v>1252</v>
      </c>
      <c r="E620" s="472">
        <v>375</v>
      </c>
      <c r="F620" s="472" t="s">
        <v>510</v>
      </c>
      <c r="G620" s="473">
        <v>65000</v>
      </c>
      <c r="H620" s="473">
        <v>0</v>
      </c>
      <c r="I620" s="473">
        <v>0</v>
      </c>
      <c r="J620" s="473">
        <v>0</v>
      </c>
      <c r="K620" s="473">
        <v>0</v>
      </c>
      <c r="L620" s="473">
        <v>0</v>
      </c>
      <c r="M620" s="473">
        <v>0</v>
      </c>
      <c r="N620" s="473">
        <v>0</v>
      </c>
      <c r="O620" s="473">
        <v>0</v>
      </c>
      <c r="P620" s="473">
        <v>0</v>
      </c>
      <c r="Q620" s="473">
        <v>65000</v>
      </c>
      <c r="R620" s="472"/>
    </row>
    <row r="621" spans="1:18" ht="14.45" hidden="1" customHeight="1" x14ac:dyDescent="0.25">
      <c r="A621" s="472">
        <v>700</v>
      </c>
      <c r="B621" s="472" t="s">
        <v>1635</v>
      </c>
      <c r="C621" s="472">
        <v>375</v>
      </c>
      <c r="D621" s="472" t="s">
        <v>1830</v>
      </c>
      <c r="E621" s="472">
        <v>375</v>
      </c>
      <c r="F621" s="472" t="s">
        <v>510</v>
      </c>
      <c r="G621" s="473">
        <v>6000</v>
      </c>
      <c r="H621" s="473"/>
      <c r="I621" s="473">
        <v>0</v>
      </c>
      <c r="J621" s="473">
        <v>0</v>
      </c>
      <c r="K621" s="473">
        <v>0</v>
      </c>
      <c r="L621" s="473">
        <v>0</v>
      </c>
      <c r="M621" s="473">
        <v>0</v>
      </c>
      <c r="N621" s="473">
        <v>0</v>
      </c>
      <c r="O621" s="473">
        <v>0</v>
      </c>
      <c r="P621" s="473">
        <v>0</v>
      </c>
      <c r="Q621" s="473">
        <v>6000</v>
      </c>
      <c r="R621" s="472"/>
    </row>
    <row r="622" spans="1:18" ht="14.45" hidden="1" customHeight="1" x14ac:dyDescent="0.25">
      <c r="A622" s="472">
        <v>739</v>
      </c>
      <c r="B622" s="472" t="s">
        <v>1635</v>
      </c>
      <c r="C622" s="472">
        <v>375</v>
      </c>
      <c r="D622" s="472" t="s">
        <v>1831</v>
      </c>
      <c r="E622" s="472">
        <v>375</v>
      </c>
      <c r="F622" s="472" t="s">
        <v>510</v>
      </c>
      <c r="G622" s="473">
        <v>4000</v>
      </c>
      <c r="H622" s="473"/>
      <c r="I622" s="473">
        <v>0</v>
      </c>
      <c r="J622" s="473">
        <v>0</v>
      </c>
      <c r="K622" s="473">
        <v>0</v>
      </c>
      <c r="L622" s="473">
        <v>0</v>
      </c>
      <c r="M622" s="473">
        <v>0</v>
      </c>
      <c r="N622" s="473">
        <v>0</v>
      </c>
      <c r="O622" s="473">
        <v>0</v>
      </c>
      <c r="P622" s="473">
        <v>0</v>
      </c>
      <c r="Q622" s="473">
        <v>4000</v>
      </c>
      <c r="R622" s="472"/>
    </row>
    <row r="623" spans="1:18" ht="14.45" hidden="1" customHeight="1" x14ac:dyDescent="0.25">
      <c r="A623" s="472">
        <v>919</v>
      </c>
      <c r="B623" s="472" t="s">
        <v>1635</v>
      </c>
      <c r="C623" s="472">
        <v>375</v>
      </c>
      <c r="D623" s="472" t="s">
        <v>1834</v>
      </c>
      <c r="E623" s="472">
        <v>375</v>
      </c>
      <c r="F623" s="472" t="s">
        <v>510</v>
      </c>
      <c r="G623" s="473">
        <v>121400</v>
      </c>
      <c r="H623" s="473"/>
      <c r="I623" s="473"/>
      <c r="J623" s="473"/>
      <c r="K623" s="473"/>
      <c r="L623" s="473"/>
      <c r="M623" s="473"/>
      <c r="N623" s="473"/>
      <c r="O623" s="473"/>
      <c r="P623" s="473"/>
      <c r="Q623" s="473">
        <v>121400</v>
      </c>
      <c r="R623" s="472"/>
    </row>
    <row r="624" spans="1:18" ht="14.45" hidden="1" customHeight="1" x14ac:dyDescent="0.25">
      <c r="A624" s="472">
        <v>1078</v>
      </c>
      <c r="B624" s="472" t="s">
        <v>1635</v>
      </c>
      <c r="C624" s="472">
        <v>375</v>
      </c>
      <c r="D624" s="472" t="s">
        <v>1833</v>
      </c>
      <c r="E624" s="472">
        <v>375</v>
      </c>
      <c r="F624" s="472" t="s">
        <v>510</v>
      </c>
      <c r="G624" s="473">
        <v>36000</v>
      </c>
      <c r="H624" s="473"/>
      <c r="I624" s="473"/>
      <c r="J624" s="473"/>
      <c r="K624" s="473"/>
      <c r="L624" s="473"/>
      <c r="M624" s="473"/>
      <c r="N624" s="473"/>
      <c r="O624" s="473"/>
      <c r="P624" s="473"/>
      <c r="Q624" s="473">
        <v>36000</v>
      </c>
      <c r="R624" s="472"/>
    </row>
    <row r="625" spans="1:18" ht="14.45" hidden="1" customHeight="1" x14ac:dyDescent="0.25">
      <c r="A625" s="489">
        <v>1179</v>
      </c>
      <c r="B625" s="472" t="s">
        <v>1635</v>
      </c>
      <c r="C625" s="472">
        <v>375</v>
      </c>
      <c r="D625" s="489" t="s">
        <v>1819</v>
      </c>
      <c r="E625" s="472">
        <v>375</v>
      </c>
      <c r="F625" s="472" t="s">
        <v>510</v>
      </c>
      <c r="G625" s="473">
        <v>6000</v>
      </c>
      <c r="H625" s="473"/>
      <c r="I625" s="473"/>
      <c r="J625" s="473"/>
      <c r="K625" s="473"/>
      <c r="L625" s="473"/>
      <c r="M625" s="473"/>
      <c r="N625" s="473"/>
      <c r="O625" s="473"/>
      <c r="P625" s="473"/>
      <c r="Q625" s="473">
        <v>6000</v>
      </c>
      <c r="R625" s="472" t="s">
        <v>1921</v>
      </c>
    </row>
    <row r="626" spans="1:18" ht="14.45" hidden="1" customHeight="1" x14ac:dyDescent="0.25">
      <c r="A626" s="489">
        <v>1200</v>
      </c>
      <c r="B626" s="472" t="s">
        <v>1635</v>
      </c>
      <c r="C626" s="472">
        <v>375</v>
      </c>
      <c r="D626" s="489" t="s">
        <v>1793</v>
      </c>
      <c r="E626" s="472">
        <v>375</v>
      </c>
      <c r="F626" s="472" t="s">
        <v>510</v>
      </c>
      <c r="G626" s="473">
        <v>35000</v>
      </c>
      <c r="H626" s="473"/>
      <c r="I626" s="473"/>
      <c r="J626" s="473"/>
      <c r="K626" s="473"/>
      <c r="L626" s="473"/>
      <c r="M626" s="473"/>
      <c r="N626" s="473"/>
      <c r="O626" s="473"/>
      <c r="P626" s="473"/>
      <c r="Q626" s="473">
        <v>35000</v>
      </c>
      <c r="R626" s="472" t="s">
        <v>1925</v>
      </c>
    </row>
    <row r="627" spans="1:18" ht="14.45" hidden="1" customHeight="1" x14ac:dyDescent="0.25">
      <c r="A627" s="489">
        <v>1228</v>
      </c>
      <c r="B627" s="472" t="s">
        <v>1635</v>
      </c>
      <c r="C627" s="472">
        <v>375</v>
      </c>
      <c r="D627" s="472" t="s">
        <v>1912</v>
      </c>
      <c r="E627" s="472">
        <v>375</v>
      </c>
      <c r="F627" s="472" t="s">
        <v>510</v>
      </c>
      <c r="G627" s="473">
        <v>40000</v>
      </c>
      <c r="H627" s="473"/>
      <c r="I627" s="473"/>
      <c r="J627" s="473"/>
      <c r="K627" s="473"/>
      <c r="L627" s="473"/>
      <c r="M627" s="473"/>
      <c r="N627" s="473"/>
      <c r="O627" s="473"/>
      <c r="P627" s="473"/>
      <c r="Q627" s="473">
        <v>40000</v>
      </c>
      <c r="R627" s="472"/>
    </row>
    <row r="628" spans="1:18" ht="14.45" hidden="1" customHeight="1" x14ac:dyDescent="0.25">
      <c r="A628" s="489">
        <v>1235</v>
      </c>
      <c r="B628" s="472" t="s">
        <v>1635</v>
      </c>
      <c r="C628" s="472">
        <v>375</v>
      </c>
      <c r="D628" s="472" t="s">
        <v>1794</v>
      </c>
      <c r="E628" s="472">
        <v>375</v>
      </c>
      <c r="F628" s="472" t="s">
        <v>510</v>
      </c>
      <c r="G628" s="473">
        <v>4920</v>
      </c>
      <c r="H628" s="473"/>
      <c r="I628" s="473"/>
      <c r="J628" s="473"/>
      <c r="K628" s="473"/>
      <c r="L628" s="473"/>
      <c r="M628" s="473"/>
      <c r="N628" s="473"/>
      <c r="O628" s="473"/>
      <c r="P628" s="473"/>
      <c r="Q628" s="473">
        <v>4920</v>
      </c>
      <c r="R628" s="472"/>
    </row>
    <row r="629" spans="1:18" ht="14.45" hidden="1" customHeight="1" x14ac:dyDescent="0.25">
      <c r="A629" s="489">
        <v>1257</v>
      </c>
      <c r="B629" s="472" t="s">
        <v>1635</v>
      </c>
      <c r="C629" s="472">
        <v>375</v>
      </c>
      <c r="D629" s="472" t="s">
        <v>1804</v>
      </c>
      <c r="E629" s="472">
        <v>375</v>
      </c>
      <c r="F629" s="472" t="s">
        <v>510</v>
      </c>
      <c r="G629" s="473">
        <v>1500</v>
      </c>
      <c r="H629" s="473"/>
      <c r="I629" s="473"/>
      <c r="J629" s="473"/>
      <c r="K629" s="473"/>
      <c r="L629" s="473"/>
      <c r="M629" s="473"/>
      <c r="N629" s="473"/>
      <c r="O629" s="473"/>
      <c r="P629" s="473"/>
      <c r="Q629" s="473">
        <v>1500</v>
      </c>
      <c r="R629" s="472"/>
    </row>
    <row r="630" spans="1:18" ht="14.45" customHeight="1" x14ac:dyDescent="0.25">
      <c r="A630" s="472">
        <v>597</v>
      </c>
      <c r="B630" s="472" t="s">
        <v>1635</v>
      </c>
      <c r="C630" s="472">
        <v>376</v>
      </c>
      <c r="D630" s="472" t="s">
        <v>1828</v>
      </c>
      <c r="E630" s="472">
        <v>376</v>
      </c>
      <c r="F630" s="472" t="s">
        <v>511</v>
      </c>
      <c r="G630" s="473">
        <v>1000</v>
      </c>
      <c r="H630" s="472"/>
      <c r="I630" s="473">
        <v>0</v>
      </c>
      <c r="J630" s="473">
        <v>0</v>
      </c>
      <c r="K630" s="473">
        <v>0</v>
      </c>
      <c r="L630" s="473">
        <v>0</v>
      </c>
      <c r="M630" s="473">
        <v>0</v>
      </c>
      <c r="N630" s="473">
        <v>0</v>
      </c>
      <c r="O630" s="473">
        <v>0</v>
      </c>
      <c r="P630" s="473">
        <v>0</v>
      </c>
      <c r="Q630" s="473">
        <v>1000</v>
      </c>
      <c r="R630" s="472"/>
    </row>
    <row r="631" spans="1:18" ht="14.45" hidden="1" customHeight="1" x14ac:dyDescent="0.25">
      <c r="A631" s="472">
        <v>920</v>
      </c>
      <c r="B631" s="472" t="s">
        <v>1635</v>
      </c>
      <c r="C631" s="472">
        <v>376</v>
      </c>
      <c r="D631" s="472" t="s">
        <v>1834</v>
      </c>
      <c r="E631" s="472">
        <v>376</v>
      </c>
      <c r="F631" s="472" t="s">
        <v>511</v>
      </c>
      <c r="G631" s="473">
        <v>20000</v>
      </c>
      <c r="H631" s="473"/>
      <c r="I631" s="473"/>
      <c r="J631" s="473"/>
      <c r="K631" s="473"/>
      <c r="L631" s="473"/>
      <c r="M631" s="473"/>
      <c r="N631" s="473"/>
      <c r="O631" s="473"/>
      <c r="P631" s="473"/>
      <c r="Q631" s="473">
        <v>20000</v>
      </c>
      <c r="R631" s="472"/>
    </row>
    <row r="632" spans="1:18" ht="14.45" hidden="1" customHeight="1" x14ac:dyDescent="0.25">
      <c r="A632" s="472">
        <v>285</v>
      </c>
      <c r="B632" s="472" t="s">
        <v>1635</v>
      </c>
      <c r="C632" s="472">
        <v>378</v>
      </c>
      <c r="D632" s="472" t="s">
        <v>1819</v>
      </c>
      <c r="E632" s="472">
        <v>378</v>
      </c>
      <c r="F632" s="472" t="s">
        <v>513</v>
      </c>
      <c r="G632" s="473">
        <v>0</v>
      </c>
      <c r="H632" s="472"/>
      <c r="I632" s="473">
        <v>0</v>
      </c>
      <c r="J632" s="473">
        <v>0</v>
      </c>
      <c r="K632" s="473">
        <v>0</v>
      </c>
      <c r="L632" s="473">
        <v>0</v>
      </c>
      <c r="M632" s="473">
        <v>0</v>
      </c>
      <c r="N632" s="473">
        <v>0</v>
      </c>
      <c r="O632" s="473">
        <v>0</v>
      </c>
      <c r="P632" s="473">
        <v>0</v>
      </c>
      <c r="Q632" s="473">
        <v>0</v>
      </c>
      <c r="R632" s="472"/>
    </row>
    <row r="633" spans="1:18" ht="14.45" hidden="1" customHeight="1" x14ac:dyDescent="0.25">
      <c r="A633" s="472">
        <v>328</v>
      </c>
      <c r="B633" s="472" t="s">
        <v>1635</v>
      </c>
      <c r="C633" s="472">
        <v>378</v>
      </c>
      <c r="D633" s="472" t="s">
        <v>1820</v>
      </c>
      <c r="E633" s="472">
        <v>378</v>
      </c>
      <c r="F633" s="472" t="s">
        <v>513</v>
      </c>
      <c r="G633" s="473">
        <v>0</v>
      </c>
      <c r="H633" s="472"/>
      <c r="I633" s="473">
        <v>0</v>
      </c>
      <c r="J633" s="473">
        <v>0</v>
      </c>
      <c r="K633" s="473">
        <v>0</v>
      </c>
      <c r="L633" s="473">
        <v>0</v>
      </c>
      <c r="M633" s="473">
        <v>0</v>
      </c>
      <c r="N633" s="473">
        <v>0</v>
      </c>
      <c r="O633" s="473">
        <v>0</v>
      </c>
      <c r="P633" s="473">
        <v>0</v>
      </c>
      <c r="Q633" s="473">
        <v>0</v>
      </c>
      <c r="R633" s="472"/>
    </row>
    <row r="634" spans="1:18" ht="14.45" hidden="1" customHeight="1" x14ac:dyDescent="0.25">
      <c r="A634" s="489">
        <v>1258</v>
      </c>
      <c r="B634" s="472" t="s">
        <v>1635</v>
      </c>
      <c r="C634" s="472">
        <v>378</v>
      </c>
      <c r="D634" s="472" t="s">
        <v>1804</v>
      </c>
      <c r="E634" s="472">
        <v>378</v>
      </c>
      <c r="F634" s="472" t="s">
        <v>513</v>
      </c>
      <c r="G634" s="473">
        <v>0</v>
      </c>
      <c r="H634" s="473"/>
      <c r="I634" s="473"/>
      <c r="J634" s="473"/>
      <c r="K634" s="473"/>
      <c r="L634" s="473"/>
      <c r="M634" s="473"/>
      <c r="N634" s="473"/>
      <c r="O634" s="473"/>
      <c r="P634" s="473"/>
      <c r="Q634" s="473">
        <v>0</v>
      </c>
      <c r="R634" s="472"/>
    </row>
    <row r="635" spans="1:18" ht="14.45" hidden="1" customHeight="1" x14ac:dyDescent="0.25">
      <c r="A635" s="472">
        <v>286</v>
      </c>
      <c r="B635" s="472" t="s">
        <v>1635</v>
      </c>
      <c r="C635" s="472">
        <v>379</v>
      </c>
      <c r="D635" s="472" t="s">
        <v>1819</v>
      </c>
      <c r="E635" s="472">
        <v>379</v>
      </c>
      <c r="F635" s="472" t="s">
        <v>514</v>
      </c>
      <c r="G635" s="473">
        <v>5000</v>
      </c>
      <c r="H635" s="472"/>
      <c r="I635" s="473">
        <v>0</v>
      </c>
      <c r="J635" s="473">
        <v>0</v>
      </c>
      <c r="K635" s="473">
        <v>0</v>
      </c>
      <c r="L635" s="473">
        <v>0</v>
      </c>
      <c r="M635" s="473">
        <v>0</v>
      </c>
      <c r="N635" s="473">
        <v>0</v>
      </c>
      <c r="O635" s="473">
        <v>0</v>
      </c>
      <c r="P635" s="473">
        <v>0</v>
      </c>
      <c r="Q635" s="473">
        <v>5000</v>
      </c>
      <c r="R635" s="472"/>
    </row>
    <row r="636" spans="1:18" ht="14.45" hidden="1" customHeight="1" x14ac:dyDescent="0.25">
      <c r="A636" s="472">
        <v>667</v>
      </c>
      <c r="B636" s="472" t="s">
        <v>1635</v>
      </c>
      <c r="C636" s="472">
        <v>379</v>
      </c>
      <c r="D636" s="472" t="s">
        <v>1252</v>
      </c>
      <c r="E636" s="472">
        <v>379</v>
      </c>
      <c r="F636" s="472" t="s">
        <v>514</v>
      </c>
      <c r="G636" s="473">
        <v>48000</v>
      </c>
      <c r="H636" s="473">
        <v>0</v>
      </c>
      <c r="I636" s="473">
        <v>0</v>
      </c>
      <c r="J636" s="473">
        <v>0</v>
      </c>
      <c r="K636" s="473">
        <v>0</v>
      </c>
      <c r="L636" s="473">
        <v>0</v>
      </c>
      <c r="M636" s="473">
        <v>0</v>
      </c>
      <c r="N636" s="473">
        <v>0</v>
      </c>
      <c r="O636" s="473">
        <v>0</v>
      </c>
      <c r="P636" s="473">
        <v>0</v>
      </c>
      <c r="Q636" s="473">
        <v>48000</v>
      </c>
      <c r="R636" s="472"/>
    </row>
    <row r="637" spans="1:18" ht="14.45" hidden="1" customHeight="1" x14ac:dyDescent="0.25">
      <c r="A637" s="472">
        <v>701</v>
      </c>
      <c r="B637" s="472" t="s">
        <v>1635</v>
      </c>
      <c r="C637" s="472">
        <v>379</v>
      </c>
      <c r="D637" s="472" t="s">
        <v>1830</v>
      </c>
      <c r="E637" s="472">
        <v>379</v>
      </c>
      <c r="F637" s="472" t="s">
        <v>514</v>
      </c>
      <c r="G637" s="473">
        <v>3000</v>
      </c>
      <c r="H637" s="473"/>
      <c r="I637" s="473">
        <v>0</v>
      </c>
      <c r="J637" s="473">
        <v>0</v>
      </c>
      <c r="K637" s="473">
        <v>0</v>
      </c>
      <c r="L637" s="473">
        <v>0</v>
      </c>
      <c r="M637" s="473">
        <v>0</v>
      </c>
      <c r="N637" s="473">
        <v>0</v>
      </c>
      <c r="O637" s="473">
        <v>0</v>
      </c>
      <c r="P637" s="473">
        <v>0</v>
      </c>
      <c r="Q637" s="473">
        <v>3000</v>
      </c>
      <c r="R637" s="472"/>
    </row>
    <row r="638" spans="1:18" ht="14.45" hidden="1" customHeight="1" x14ac:dyDescent="0.25">
      <c r="A638" s="472">
        <v>740</v>
      </c>
      <c r="B638" s="472" t="s">
        <v>1635</v>
      </c>
      <c r="C638" s="472">
        <v>379</v>
      </c>
      <c r="D638" s="472" t="s">
        <v>1831</v>
      </c>
      <c r="E638" s="472">
        <v>379</v>
      </c>
      <c r="F638" s="472" t="s">
        <v>514</v>
      </c>
      <c r="G638" s="473">
        <v>0</v>
      </c>
      <c r="H638" s="473"/>
      <c r="I638" s="473">
        <v>0</v>
      </c>
      <c r="J638" s="473">
        <v>0</v>
      </c>
      <c r="K638" s="473">
        <v>0</v>
      </c>
      <c r="L638" s="473">
        <v>0</v>
      </c>
      <c r="M638" s="473">
        <v>0</v>
      </c>
      <c r="N638" s="473">
        <v>0</v>
      </c>
      <c r="O638" s="473">
        <v>0</v>
      </c>
      <c r="P638" s="473">
        <v>0</v>
      </c>
      <c r="Q638" s="473">
        <v>0</v>
      </c>
      <c r="R638" s="472"/>
    </row>
    <row r="639" spans="1:18" ht="14.45" hidden="1" customHeight="1" x14ac:dyDescent="0.25">
      <c r="A639" s="489">
        <v>1201</v>
      </c>
      <c r="B639" s="472" t="s">
        <v>1635</v>
      </c>
      <c r="C639" s="472">
        <v>379</v>
      </c>
      <c r="D639" s="489" t="s">
        <v>1793</v>
      </c>
      <c r="E639" s="472">
        <v>379</v>
      </c>
      <c r="F639" s="472" t="s">
        <v>514</v>
      </c>
      <c r="G639" s="473">
        <v>4000</v>
      </c>
      <c r="H639" s="473"/>
      <c r="I639" s="473"/>
      <c r="J639" s="473"/>
      <c r="K639" s="473"/>
      <c r="L639" s="473"/>
      <c r="M639" s="473"/>
      <c r="N639" s="473"/>
      <c r="O639" s="473"/>
      <c r="P639" s="473"/>
      <c r="Q639" s="473">
        <v>4000</v>
      </c>
      <c r="R639" s="472" t="s">
        <v>1925</v>
      </c>
    </row>
    <row r="640" spans="1:18" ht="14.45" hidden="1" customHeight="1" x14ac:dyDescent="0.25">
      <c r="A640" s="472">
        <v>288</v>
      </c>
      <c r="B640" s="472" t="s">
        <v>1635</v>
      </c>
      <c r="C640" s="472">
        <v>381</v>
      </c>
      <c r="D640" s="472" t="s">
        <v>1819</v>
      </c>
      <c r="E640" s="472">
        <v>381</v>
      </c>
      <c r="F640" s="472" t="s">
        <v>516</v>
      </c>
      <c r="G640" s="473">
        <v>0</v>
      </c>
      <c r="H640" s="472"/>
      <c r="I640" s="473">
        <v>0</v>
      </c>
      <c r="J640" s="473">
        <v>0</v>
      </c>
      <c r="K640" s="473">
        <v>0</v>
      </c>
      <c r="L640" s="473">
        <v>0</v>
      </c>
      <c r="M640" s="473">
        <v>0</v>
      </c>
      <c r="N640" s="473">
        <v>0</v>
      </c>
      <c r="O640" s="473">
        <v>0</v>
      </c>
      <c r="P640" s="473">
        <v>0</v>
      </c>
      <c r="Q640" s="473">
        <v>0</v>
      </c>
      <c r="R640" s="472"/>
    </row>
    <row r="641" spans="1:18" ht="14.45" customHeight="1" x14ac:dyDescent="0.25">
      <c r="A641" s="472">
        <v>599</v>
      </c>
      <c r="B641" s="472" t="s">
        <v>1635</v>
      </c>
      <c r="C641" s="472">
        <v>381</v>
      </c>
      <c r="D641" s="472" t="s">
        <v>1828</v>
      </c>
      <c r="E641" s="472">
        <v>381</v>
      </c>
      <c r="F641" s="472" t="s">
        <v>516</v>
      </c>
      <c r="G641" s="473">
        <v>0</v>
      </c>
      <c r="H641" s="472"/>
      <c r="I641" s="473">
        <v>0</v>
      </c>
      <c r="J641" s="473">
        <v>0</v>
      </c>
      <c r="K641" s="473">
        <v>0</v>
      </c>
      <c r="L641" s="473">
        <v>0</v>
      </c>
      <c r="M641" s="473">
        <v>0</v>
      </c>
      <c r="N641" s="473">
        <v>0</v>
      </c>
      <c r="O641" s="473">
        <v>0</v>
      </c>
      <c r="P641" s="473">
        <v>0</v>
      </c>
      <c r="Q641" s="473">
        <v>0</v>
      </c>
      <c r="R641" s="472"/>
    </row>
    <row r="642" spans="1:18" ht="14.45" hidden="1" customHeight="1" x14ac:dyDescent="0.25">
      <c r="A642" s="472">
        <v>925</v>
      </c>
      <c r="B642" s="472" t="s">
        <v>1635</v>
      </c>
      <c r="C642" s="472">
        <v>381</v>
      </c>
      <c r="D642" s="472" t="s">
        <v>1834</v>
      </c>
      <c r="E642" s="472">
        <v>381</v>
      </c>
      <c r="F642" s="472" t="s">
        <v>516</v>
      </c>
      <c r="G642" s="473">
        <v>80000</v>
      </c>
      <c r="H642" s="473"/>
      <c r="I642" s="473"/>
      <c r="J642" s="473"/>
      <c r="K642" s="473"/>
      <c r="L642" s="473"/>
      <c r="M642" s="473"/>
      <c r="N642" s="473"/>
      <c r="O642" s="473"/>
      <c r="P642" s="473"/>
      <c r="Q642" s="473">
        <v>80000</v>
      </c>
      <c r="R642" s="472"/>
    </row>
    <row r="643" spans="1:18" ht="14.45" hidden="1" customHeight="1" x14ac:dyDescent="0.25">
      <c r="A643" s="472">
        <v>173</v>
      </c>
      <c r="B643" s="472" t="s">
        <v>1635</v>
      </c>
      <c r="C643" s="472">
        <v>382</v>
      </c>
      <c r="D643" s="472" t="s">
        <v>1816</v>
      </c>
      <c r="E643" s="472">
        <v>382</v>
      </c>
      <c r="F643" s="472" t="s">
        <v>517</v>
      </c>
      <c r="G643" s="473"/>
      <c r="H643" s="473"/>
      <c r="I643" s="473"/>
      <c r="J643" s="473"/>
      <c r="K643" s="473"/>
      <c r="L643" s="473"/>
      <c r="M643" s="473"/>
      <c r="N643" s="473"/>
      <c r="O643" s="473"/>
      <c r="P643" s="473"/>
      <c r="Q643" s="473">
        <v>0</v>
      </c>
      <c r="R643" s="472"/>
    </row>
    <row r="644" spans="1:18" ht="14.45" hidden="1" customHeight="1" x14ac:dyDescent="0.25">
      <c r="A644" s="472">
        <v>289</v>
      </c>
      <c r="B644" s="472" t="s">
        <v>1635</v>
      </c>
      <c r="C644" s="472">
        <v>382</v>
      </c>
      <c r="D644" s="472" t="s">
        <v>1819</v>
      </c>
      <c r="E644" s="472">
        <v>382</v>
      </c>
      <c r="F644" s="472" t="s">
        <v>517</v>
      </c>
      <c r="G644" s="473">
        <v>120000</v>
      </c>
      <c r="H644" s="472"/>
      <c r="I644" s="473">
        <v>0</v>
      </c>
      <c r="J644" s="473">
        <v>0</v>
      </c>
      <c r="K644" s="473">
        <v>0</v>
      </c>
      <c r="L644" s="473">
        <v>0</v>
      </c>
      <c r="M644" s="473">
        <v>0</v>
      </c>
      <c r="N644" s="473">
        <v>0</v>
      </c>
      <c r="O644" s="473">
        <v>0</v>
      </c>
      <c r="P644" s="473">
        <v>0</v>
      </c>
      <c r="Q644" s="473">
        <v>120000</v>
      </c>
      <c r="R644" s="472"/>
    </row>
    <row r="645" spans="1:18" ht="14.45" hidden="1" customHeight="1" x14ac:dyDescent="0.25">
      <c r="A645" s="472">
        <v>524</v>
      </c>
      <c r="B645" s="472" t="s">
        <v>1635</v>
      </c>
      <c r="C645" s="472">
        <v>382</v>
      </c>
      <c r="D645" s="472" t="s">
        <v>1826</v>
      </c>
      <c r="E645" s="472">
        <v>382</v>
      </c>
      <c r="F645" s="472" t="s">
        <v>517</v>
      </c>
      <c r="G645" s="473">
        <v>8000</v>
      </c>
      <c r="H645" s="472"/>
      <c r="I645" s="473">
        <v>0</v>
      </c>
      <c r="J645" s="473">
        <v>0</v>
      </c>
      <c r="K645" s="473">
        <v>0</v>
      </c>
      <c r="L645" s="473">
        <v>0</v>
      </c>
      <c r="M645" s="473">
        <v>0</v>
      </c>
      <c r="N645" s="473">
        <v>0</v>
      </c>
      <c r="O645" s="473">
        <v>0</v>
      </c>
      <c r="P645" s="473">
        <v>0</v>
      </c>
      <c r="Q645" s="473">
        <v>8000</v>
      </c>
      <c r="R645" s="472"/>
    </row>
    <row r="646" spans="1:18" ht="14.45" hidden="1" customHeight="1" x14ac:dyDescent="0.25">
      <c r="A646" s="472">
        <v>553</v>
      </c>
      <c r="B646" s="472" t="s">
        <v>1635</v>
      </c>
      <c r="C646" s="472">
        <v>382</v>
      </c>
      <c r="D646" s="472" t="s">
        <v>1827</v>
      </c>
      <c r="E646" s="472">
        <v>382</v>
      </c>
      <c r="F646" s="472" t="s">
        <v>517</v>
      </c>
      <c r="G646" s="473">
        <v>0</v>
      </c>
      <c r="H646" s="473">
        <v>0</v>
      </c>
      <c r="I646" s="473">
        <v>0</v>
      </c>
      <c r="J646" s="473">
        <v>0</v>
      </c>
      <c r="K646" s="473">
        <v>0</v>
      </c>
      <c r="L646" s="473">
        <v>0</v>
      </c>
      <c r="M646" s="473">
        <v>0</v>
      </c>
      <c r="N646" s="473">
        <v>0</v>
      </c>
      <c r="O646" s="473">
        <v>0</v>
      </c>
      <c r="P646" s="473">
        <v>0</v>
      </c>
      <c r="Q646" s="473">
        <v>0</v>
      </c>
      <c r="R646" s="472"/>
    </row>
    <row r="647" spans="1:18" ht="14.45" hidden="1" customHeight="1" x14ac:dyDescent="0.25">
      <c r="A647" s="472">
        <v>742</v>
      </c>
      <c r="B647" s="472" t="s">
        <v>1635</v>
      </c>
      <c r="C647" s="472">
        <v>382</v>
      </c>
      <c r="D647" s="472" t="s">
        <v>1831</v>
      </c>
      <c r="E647" s="472">
        <v>382</v>
      </c>
      <c r="F647" s="472" t="s">
        <v>517</v>
      </c>
      <c r="G647" s="473">
        <v>10000</v>
      </c>
      <c r="H647" s="473"/>
      <c r="I647" s="473">
        <v>0</v>
      </c>
      <c r="J647" s="473">
        <v>0</v>
      </c>
      <c r="K647" s="473">
        <v>0</v>
      </c>
      <c r="L647" s="473">
        <v>0</v>
      </c>
      <c r="M647" s="473">
        <v>0</v>
      </c>
      <c r="N647" s="473">
        <v>0</v>
      </c>
      <c r="O647" s="473">
        <v>0</v>
      </c>
      <c r="P647" s="473">
        <v>0</v>
      </c>
      <c r="Q647" s="473">
        <v>10000</v>
      </c>
      <c r="R647" s="472"/>
    </row>
    <row r="648" spans="1:18" ht="14.45" hidden="1" customHeight="1" x14ac:dyDescent="0.25">
      <c r="A648" s="472">
        <v>926</v>
      </c>
      <c r="B648" s="472" t="s">
        <v>1635</v>
      </c>
      <c r="C648" s="472">
        <v>382</v>
      </c>
      <c r="D648" s="472" t="s">
        <v>1834</v>
      </c>
      <c r="E648" s="472">
        <v>382</v>
      </c>
      <c r="F648" s="472" t="s">
        <v>517</v>
      </c>
      <c r="G648" s="473">
        <v>80000</v>
      </c>
      <c r="H648" s="473"/>
      <c r="I648" s="473"/>
      <c r="J648" s="473"/>
      <c r="K648" s="473"/>
      <c r="L648" s="473"/>
      <c r="M648" s="473"/>
      <c r="N648" s="473"/>
      <c r="O648" s="473"/>
      <c r="P648" s="473"/>
      <c r="Q648" s="473">
        <v>80000</v>
      </c>
      <c r="R648" s="472"/>
    </row>
    <row r="649" spans="1:18" ht="14.45" hidden="1" customHeight="1" x14ac:dyDescent="0.25">
      <c r="A649" s="472">
        <v>174</v>
      </c>
      <c r="B649" s="472" t="s">
        <v>1635</v>
      </c>
      <c r="C649" s="472">
        <v>383</v>
      </c>
      <c r="D649" s="472" t="s">
        <v>1816</v>
      </c>
      <c r="E649" s="472">
        <v>383</v>
      </c>
      <c r="F649" s="472" t="s">
        <v>518</v>
      </c>
      <c r="G649" s="473">
        <v>4500</v>
      </c>
      <c r="H649" s="473"/>
      <c r="I649" s="473"/>
      <c r="J649" s="473"/>
      <c r="K649" s="473"/>
      <c r="L649" s="473"/>
      <c r="M649" s="473"/>
      <c r="N649" s="473"/>
      <c r="O649" s="473"/>
      <c r="P649" s="473"/>
      <c r="Q649" s="473">
        <v>4500</v>
      </c>
      <c r="R649" s="472"/>
    </row>
    <row r="650" spans="1:18" ht="14.45" hidden="1" customHeight="1" x14ac:dyDescent="0.25">
      <c r="A650" s="472">
        <v>290</v>
      </c>
      <c r="B650" s="472" t="s">
        <v>1635</v>
      </c>
      <c r="C650" s="472">
        <v>383</v>
      </c>
      <c r="D650" s="472" t="s">
        <v>1819</v>
      </c>
      <c r="E650" s="472">
        <v>383</v>
      </c>
      <c r="F650" s="472" t="s">
        <v>518</v>
      </c>
      <c r="G650" s="473">
        <v>5000</v>
      </c>
      <c r="H650" s="472"/>
      <c r="I650" s="473">
        <v>0</v>
      </c>
      <c r="J650" s="473">
        <v>0</v>
      </c>
      <c r="K650" s="473">
        <v>0</v>
      </c>
      <c r="L650" s="473">
        <v>0</v>
      </c>
      <c r="M650" s="473">
        <v>0</v>
      </c>
      <c r="N650" s="473">
        <v>0</v>
      </c>
      <c r="O650" s="473">
        <v>0</v>
      </c>
      <c r="P650" s="473">
        <v>0</v>
      </c>
      <c r="Q650" s="473">
        <v>5000</v>
      </c>
      <c r="R650" s="472"/>
    </row>
    <row r="651" spans="1:18" ht="14.45" hidden="1" customHeight="1" x14ac:dyDescent="0.25">
      <c r="A651" s="472">
        <v>372</v>
      </c>
      <c r="B651" s="472" t="s">
        <v>1635</v>
      </c>
      <c r="C651" s="472">
        <v>383</v>
      </c>
      <c r="D651" s="472" t="s">
        <v>1821</v>
      </c>
      <c r="E651" s="472">
        <v>383</v>
      </c>
      <c r="F651" s="527" t="s">
        <v>518</v>
      </c>
      <c r="G651" s="473">
        <v>4000</v>
      </c>
      <c r="H651" s="473">
        <v>0</v>
      </c>
      <c r="I651" s="473">
        <v>0</v>
      </c>
      <c r="J651" s="473">
        <v>0</v>
      </c>
      <c r="K651" s="473">
        <v>0</v>
      </c>
      <c r="L651" s="473">
        <v>0</v>
      </c>
      <c r="M651" s="473">
        <v>0</v>
      </c>
      <c r="N651" s="473">
        <v>0</v>
      </c>
      <c r="O651" s="473">
        <v>0</v>
      </c>
      <c r="P651" s="473">
        <v>0</v>
      </c>
      <c r="Q651" s="473">
        <v>4000</v>
      </c>
      <c r="R651" s="472"/>
    </row>
    <row r="652" spans="1:18" ht="14.45" hidden="1" customHeight="1" x14ac:dyDescent="0.25">
      <c r="A652" s="472">
        <v>669</v>
      </c>
      <c r="B652" s="472" t="s">
        <v>1635</v>
      </c>
      <c r="C652" s="472">
        <v>383</v>
      </c>
      <c r="D652" s="472" t="s">
        <v>1252</v>
      </c>
      <c r="E652" s="472">
        <v>383</v>
      </c>
      <c r="F652" s="527" t="s">
        <v>518</v>
      </c>
      <c r="G652" s="473">
        <v>10800</v>
      </c>
      <c r="H652" s="473">
        <v>0</v>
      </c>
      <c r="I652" s="473">
        <v>0</v>
      </c>
      <c r="J652" s="473">
        <v>0</v>
      </c>
      <c r="K652" s="473">
        <v>0</v>
      </c>
      <c r="L652" s="473">
        <v>0</v>
      </c>
      <c r="M652" s="473">
        <v>0</v>
      </c>
      <c r="N652" s="473">
        <v>0</v>
      </c>
      <c r="O652" s="473">
        <v>0</v>
      </c>
      <c r="P652" s="473">
        <v>0</v>
      </c>
      <c r="Q652" s="473">
        <v>10800</v>
      </c>
      <c r="R652" s="472"/>
    </row>
    <row r="653" spans="1:18" ht="14.45" hidden="1" customHeight="1" x14ac:dyDescent="0.25">
      <c r="A653" s="472">
        <v>743</v>
      </c>
      <c r="B653" s="472" t="s">
        <v>1635</v>
      </c>
      <c r="C653" s="472">
        <v>383</v>
      </c>
      <c r="D653" s="472" t="s">
        <v>1831</v>
      </c>
      <c r="E653" s="472">
        <v>383</v>
      </c>
      <c r="F653" s="472" t="s">
        <v>518</v>
      </c>
      <c r="G653" s="473">
        <v>2000</v>
      </c>
      <c r="H653" s="473"/>
      <c r="I653" s="473">
        <v>0</v>
      </c>
      <c r="J653" s="473">
        <v>0</v>
      </c>
      <c r="K653" s="473">
        <v>0</v>
      </c>
      <c r="L653" s="473">
        <v>0</v>
      </c>
      <c r="M653" s="473">
        <v>0</v>
      </c>
      <c r="N653" s="473">
        <v>0</v>
      </c>
      <c r="O653" s="473">
        <v>0</v>
      </c>
      <c r="P653" s="473">
        <v>0</v>
      </c>
      <c r="Q653" s="473">
        <v>2000</v>
      </c>
      <c r="R653" s="472"/>
    </row>
    <row r="654" spans="1:18" ht="14.45" hidden="1" customHeight="1" x14ac:dyDescent="0.25">
      <c r="A654" s="472">
        <v>927</v>
      </c>
      <c r="B654" s="472" t="s">
        <v>1635</v>
      </c>
      <c r="C654" s="472">
        <v>383</v>
      </c>
      <c r="D654" s="472" t="s">
        <v>1834</v>
      </c>
      <c r="E654" s="472">
        <v>383</v>
      </c>
      <c r="F654" s="472" t="s">
        <v>518</v>
      </c>
      <c r="G654" s="473">
        <v>4000</v>
      </c>
      <c r="H654" s="473"/>
      <c r="I654" s="473"/>
      <c r="J654" s="473"/>
      <c r="K654" s="473"/>
      <c r="L654" s="473"/>
      <c r="M654" s="473"/>
      <c r="N654" s="473"/>
      <c r="O654" s="473"/>
      <c r="P654" s="473"/>
      <c r="Q654" s="473">
        <v>4000</v>
      </c>
      <c r="R654" s="472"/>
    </row>
    <row r="655" spans="1:18" ht="14.45" hidden="1" customHeight="1" x14ac:dyDescent="0.25">
      <c r="A655" s="472">
        <v>291</v>
      </c>
      <c r="B655" s="472" t="s">
        <v>1635</v>
      </c>
      <c r="C655" s="472">
        <v>384</v>
      </c>
      <c r="D655" s="472" t="s">
        <v>1819</v>
      </c>
      <c r="E655" s="472">
        <v>384</v>
      </c>
      <c r="F655" s="472" t="s">
        <v>519</v>
      </c>
      <c r="G655" s="473">
        <v>0</v>
      </c>
      <c r="H655" s="472"/>
      <c r="I655" s="473">
        <v>0</v>
      </c>
      <c r="J655" s="473">
        <v>0</v>
      </c>
      <c r="K655" s="473">
        <v>0</v>
      </c>
      <c r="L655" s="473">
        <v>0</v>
      </c>
      <c r="M655" s="473">
        <v>0</v>
      </c>
      <c r="N655" s="473">
        <v>0</v>
      </c>
      <c r="O655" s="473">
        <v>0</v>
      </c>
      <c r="P655" s="473">
        <v>0</v>
      </c>
      <c r="Q655" s="473">
        <v>0</v>
      </c>
      <c r="R655" s="472"/>
    </row>
    <row r="656" spans="1:18" ht="14.45" hidden="1" customHeight="1" x14ac:dyDescent="0.25">
      <c r="A656" s="472">
        <v>670</v>
      </c>
      <c r="B656" s="472" t="s">
        <v>1635</v>
      </c>
      <c r="C656" s="472">
        <v>384</v>
      </c>
      <c r="D656" s="472" t="s">
        <v>1252</v>
      </c>
      <c r="E656" s="472">
        <v>384</v>
      </c>
      <c r="F656" s="472" t="s">
        <v>519</v>
      </c>
      <c r="G656" s="473">
        <v>0</v>
      </c>
      <c r="H656" s="473">
        <v>0</v>
      </c>
      <c r="I656" s="473">
        <v>0</v>
      </c>
      <c r="J656" s="473">
        <v>0</v>
      </c>
      <c r="K656" s="473">
        <v>0</v>
      </c>
      <c r="L656" s="473">
        <v>0</v>
      </c>
      <c r="M656" s="473">
        <v>0</v>
      </c>
      <c r="N656" s="473">
        <v>0</v>
      </c>
      <c r="O656" s="473">
        <v>0</v>
      </c>
      <c r="P656" s="473">
        <v>0</v>
      </c>
      <c r="Q656" s="473">
        <v>0</v>
      </c>
      <c r="R656" s="472"/>
    </row>
    <row r="657" spans="1:18" ht="14.45" hidden="1" customHeight="1" x14ac:dyDescent="0.25">
      <c r="A657" s="472">
        <v>292</v>
      </c>
      <c r="B657" s="472" t="s">
        <v>1635</v>
      </c>
      <c r="C657" s="472">
        <v>385</v>
      </c>
      <c r="D657" s="472" t="s">
        <v>1819</v>
      </c>
      <c r="E657" s="472">
        <v>385</v>
      </c>
      <c r="F657" s="472" t="s">
        <v>520</v>
      </c>
      <c r="G657" s="473">
        <v>0</v>
      </c>
      <c r="H657" s="472"/>
      <c r="I657" s="473">
        <v>0</v>
      </c>
      <c r="J657" s="473">
        <v>0</v>
      </c>
      <c r="K657" s="473">
        <v>0</v>
      </c>
      <c r="L657" s="473">
        <v>0</v>
      </c>
      <c r="M657" s="473">
        <v>0</v>
      </c>
      <c r="N657" s="473">
        <v>0</v>
      </c>
      <c r="O657" s="473">
        <v>0</v>
      </c>
      <c r="P657" s="473">
        <v>0</v>
      </c>
      <c r="Q657" s="473">
        <v>0</v>
      </c>
      <c r="R657" s="472"/>
    </row>
    <row r="658" spans="1:18" ht="14.45" hidden="1" customHeight="1" x14ac:dyDescent="0.25">
      <c r="A658" s="472">
        <v>744</v>
      </c>
      <c r="B658" s="472" t="s">
        <v>1635</v>
      </c>
      <c r="C658" s="472">
        <v>385</v>
      </c>
      <c r="D658" s="472" t="s">
        <v>1831</v>
      </c>
      <c r="E658" s="472">
        <v>385</v>
      </c>
      <c r="F658" s="472" t="s">
        <v>520</v>
      </c>
      <c r="G658" s="473">
        <v>0</v>
      </c>
      <c r="H658" s="473"/>
      <c r="I658" s="473">
        <v>0</v>
      </c>
      <c r="J658" s="473">
        <v>0</v>
      </c>
      <c r="K658" s="473">
        <v>0</v>
      </c>
      <c r="L658" s="473">
        <v>0</v>
      </c>
      <c r="M658" s="473">
        <v>0</v>
      </c>
      <c r="N658" s="473">
        <v>0</v>
      </c>
      <c r="O658" s="473">
        <v>0</v>
      </c>
      <c r="P658" s="473">
        <v>0</v>
      </c>
      <c r="Q658" s="473">
        <v>0</v>
      </c>
      <c r="R658" s="472"/>
    </row>
    <row r="659" spans="1:18" ht="14.45" hidden="1" customHeight="1" x14ac:dyDescent="0.25">
      <c r="A659" s="472">
        <v>929</v>
      </c>
      <c r="B659" s="472" t="s">
        <v>1635</v>
      </c>
      <c r="C659" s="472">
        <v>385</v>
      </c>
      <c r="D659" s="472" t="s">
        <v>1834</v>
      </c>
      <c r="E659" s="472">
        <v>385</v>
      </c>
      <c r="F659" s="472" t="s">
        <v>520</v>
      </c>
      <c r="G659" s="473">
        <v>0</v>
      </c>
      <c r="H659" s="473"/>
      <c r="I659" s="473"/>
      <c r="J659" s="473"/>
      <c r="K659" s="473"/>
      <c r="L659" s="473"/>
      <c r="M659" s="473"/>
      <c r="N659" s="473"/>
      <c r="O659" s="473"/>
      <c r="P659" s="473"/>
      <c r="Q659" s="473">
        <v>0</v>
      </c>
      <c r="R659" s="472"/>
    </row>
    <row r="660" spans="1:18" ht="14.45" hidden="1" customHeight="1" x14ac:dyDescent="0.25">
      <c r="A660" s="489">
        <v>1202</v>
      </c>
      <c r="B660" s="472" t="s">
        <v>1635</v>
      </c>
      <c r="C660" s="472">
        <v>395</v>
      </c>
      <c r="D660" s="489" t="s">
        <v>1793</v>
      </c>
      <c r="E660" s="472">
        <v>395</v>
      </c>
      <c r="F660" s="472" t="s">
        <v>526</v>
      </c>
      <c r="G660" s="473">
        <v>12000</v>
      </c>
      <c r="H660" s="473"/>
      <c r="I660" s="473"/>
      <c r="J660" s="473"/>
      <c r="K660" s="473"/>
      <c r="L660" s="473"/>
      <c r="M660" s="473"/>
      <c r="N660" s="473"/>
      <c r="O660" s="473"/>
      <c r="P660" s="473"/>
      <c r="Q660" s="473">
        <v>12000</v>
      </c>
      <c r="R660" s="472" t="s">
        <v>1925</v>
      </c>
    </row>
    <row r="661" spans="1:18" ht="14.45" hidden="1" customHeight="1" x14ac:dyDescent="0.25">
      <c r="A661" s="472">
        <v>177</v>
      </c>
      <c r="B661" s="472" t="s">
        <v>1668</v>
      </c>
      <c r="C661" s="472">
        <v>451</v>
      </c>
      <c r="D661" s="472" t="s">
        <v>1834</v>
      </c>
      <c r="E661" s="472">
        <v>451</v>
      </c>
      <c r="F661" s="472" t="s">
        <v>564</v>
      </c>
      <c r="G661" s="473">
        <v>73918</v>
      </c>
      <c r="H661" s="473"/>
      <c r="I661" s="473"/>
      <c r="J661" s="473"/>
      <c r="K661" s="473"/>
      <c r="L661" s="473"/>
      <c r="M661" s="473"/>
      <c r="N661" s="473"/>
      <c r="O661" s="473"/>
      <c r="P661" s="473"/>
      <c r="Q661" s="473">
        <v>73918</v>
      </c>
      <c r="R661" s="472"/>
    </row>
    <row r="662" spans="1:18" ht="14.45" hidden="1" customHeight="1" x14ac:dyDescent="0.25">
      <c r="A662" s="472">
        <v>968</v>
      </c>
      <c r="B662" s="472" t="s">
        <v>1668</v>
      </c>
      <c r="C662" s="472">
        <v>441</v>
      </c>
      <c r="D662" s="472" t="s">
        <v>1834</v>
      </c>
      <c r="E662" s="472">
        <v>441</v>
      </c>
      <c r="F662" s="513" t="s">
        <v>556</v>
      </c>
      <c r="G662" s="473">
        <v>0</v>
      </c>
      <c r="H662" s="473"/>
      <c r="I662" s="473"/>
      <c r="J662" s="473"/>
      <c r="K662" s="473"/>
      <c r="L662" s="473"/>
      <c r="M662" s="473"/>
      <c r="N662" s="473"/>
      <c r="O662" s="473"/>
      <c r="P662" s="473"/>
      <c r="Q662" s="473">
        <v>0</v>
      </c>
      <c r="R662" s="472"/>
    </row>
    <row r="663" spans="1:18" ht="14.45" hidden="1" customHeight="1" x14ac:dyDescent="0.25">
      <c r="A663" s="472">
        <v>1081</v>
      </c>
      <c r="B663" s="472" t="s">
        <v>1668</v>
      </c>
      <c r="C663" s="472">
        <v>441</v>
      </c>
      <c r="D663" s="472" t="s">
        <v>1833</v>
      </c>
      <c r="E663" s="472">
        <v>441</v>
      </c>
      <c r="F663" s="472" t="s">
        <v>556</v>
      </c>
      <c r="G663" s="473">
        <v>0</v>
      </c>
      <c r="H663" s="473"/>
      <c r="I663" s="473"/>
      <c r="J663" s="473"/>
      <c r="K663" s="473"/>
      <c r="L663" s="473"/>
      <c r="M663" s="473"/>
      <c r="N663" s="473"/>
      <c r="O663" s="473"/>
      <c r="P663" s="473"/>
      <c r="Q663" s="473">
        <v>0</v>
      </c>
      <c r="R663" s="472"/>
    </row>
    <row r="664" spans="1:18" ht="14.45" hidden="1" customHeight="1" x14ac:dyDescent="0.25">
      <c r="A664" s="472">
        <v>1283</v>
      </c>
      <c r="B664" s="472" t="s">
        <v>1668</v>
      </c>
      <c r="C664" s="472">
        <v>441</v>
      </c>
      <c r="D664" s="472" t="s">
        <v>1814</v>
      </c>
      <c r="E664" s="472">
        <v>441</v>
      </c>
      <c r="F664" s="494" t="s">
        <v>1940</v>
      </c>
      <c r="G664" s="473"/>
      <c r="H664" s="473"/>
      <c r="I664" s="473">
        <v>840000</v>
      </c>
      <c r="J664" s="473"/>
      <c r="K664" s="473"/>
      <c r="L664" s="473"/>
      <c r="M664" s="473"/>
      <c r="N664" s="473"/>
      <c r="O664" s="473"/>
      <c r="P664" s="473"/>
      <c r="Q664" s="473">
        <v>840000</v>
      </c>
      <c r="R664" s="472"/>
    </row>
    <row r="665" spans="1:18" ht="14.45" hidden="1" customHeight="1" x14ac:dyDescent="0.25">
      <c r="A665" s="472">
        <v>1284</v>
      </c>
      <c r="B665" s="472" t="s">
        <v>1668</v>
      </c>
      <c r="C665" s="472">
        <v>441</v>
      </c>
      <c r="D665" s="472" t="s">
        <v>1814</v>
      </c>
      <c r="E665" s="472">
        <v>441</v>
      </c>
      <c r="F665" s="494" t="s">
        <v>1941</v>
      </c>
      <c r="G665" s="473"/>
      <c r="H665" s="473"/>
      <c r="I665" s="473">
        <v>150000</v>
      </c>
      <c r="J665" s="473"/>
      <c r="K665" s="473"/>
      <c r="L665" s="473"/>
      <c r="M665" s="473"/>
      <c r="N665" s="473"/>
      <c r="O665" s="473"/>
      <c r="P665" s="473"/>
      <c r="Q665" s="473">
        <v>150000</v>
      </c>
      <c r="R665" s="472"/>
    </row>
    <row r="666" spans="1:18" ht="14.45" hidden="1" customHeight="1" x14ac:dyDescent="0.25">
      <c r="A666" s="472">
        <v>969</v>
      </c>
      <c r="B666" s="472" t="s">
        <v>1668</v>
      </c>
      <c r="C666" s="472">
        <v>442</v>
      </c>
      <c r="D666" s="472" t="s">
        <v>1834</v>
      </c>
      <c r="E666" s="472">
        <v>442</v>
      </c>
      <c r="F666" s="472" t="s">
        <v>557</v>
      </c>
      <c r="G666" s="473">
        <v>120000</v>
      </c>
      <c r="H666" s="473"/>
      <c r="I666" s="473"/>
      <c r="J666" s="473"/>
      <c r="K666" s="473"/>
      <c r="L666" s="473"/>
      <c r="M666" s="473"/>
      <c r="N666" s="473"/>
      <c r="O666" s="473"/>
      <c r="P666" s="473"/>
      <c r="Q666" s="473">
        <v>120000</v>
      </c>
      <c r="R666" s="472"/>
    </row>
    <row r="667" spans="1:18" ht="14.45" hidden="1" customHeight="1" x14ac:dyDescent="0.25">
      <c r="A667" s="472">
        <v>1264</v>
      </c>
      <c r="B667" s="472" t="s">
        <v>1668</v>
      </c>
      <c r="C667" s="472">
        <v>443</v>
      </c>
      <c r="D667" s="472" t="s">
        <v>1834</v>
      </c>
      <c r="E667" s="472">
        <v>443</v>
      </c>
      <c r="F667" s="472" t="s">
        <v>1928</v>
      </c>
      <c r="G667" s="473"/>
      <c r="H667" s="473"/>
      <c r="I667" s="473"/>
      <c r="J667" s="473"/>
      <c r="K667" s="473"/>
      <c r="L667" s="473"/>
      <c r="M667" s="473"/>
      <c r="N667" s="473"/>
      <c r="O667" s="473"/>
      <c r="P667" s="473"/>
      <c r="Q667" s="473">
        <v>0</v>
      </c>
      <c r="R667" s="472"/>
    </row>
    <row r="668" spans="1:18" ht="14.45" hidden="1" customHeight="1" x14ac:dyDescent="0.25">
      <c r="A668" s="472">
        <v>972</v>
      </c>
      <c r="B668" s="472" t="s">
        <v>1668</v>
      </c>
      <c r="C668" s="472">
        <v>445</v>
      </c>
      <c r="D668" s="472" t="s">
        <v>1834</v>
      </c>
      <c r="E668" s="472">
        <v>445</v>
      </c>
      <c r="F668" s="472" t="s">
        <v>560</v>
      </c>
      <c r="G668" s="473">
        <v>40000</v>
      </c>
      <c r="H668" s="473"/>
      <c r="I668" s="473"/>
      <c r="J668" s="473"/>
      <c r="K668" s="473"/>
      <c r="L668" s="473"/>
      <c r="M668" s="473"/>
      <c r="N668" s="473"/>
      <c r="O668" s="473"/>
      <c r="P668" s="473"/>
      <c r="Q668" s="473">
        <v>40000</v>
      </c>
      <c r="R668" s="472"/>
    </row>
    <row r="669" spans="1:18" ht="14.45" hidden="1" customHeight="1" x14ac:dyDescent="0.25">
      <c r="A669" s="472">
        <v>1273</v>
      </c>
      <c r="B669" s="472" t="s">
        <v>1668</v>
      </c>
      <c r="C669" s="472">
        <v>447</v>
      </c>
      <c r="D669" s="472" t="s">
        <v>1834</v>
      </c>
      <c r="E669" s="472">
        <v>447</v>
      </c>
      <c r="F669" s="472" t="s">
        <v>562</v>
      </c>
      <c r="G669" s="473">
        <v>2640000</v>
      </c>
      <c r="H669" s="473"/>
      <c r="I669" s="473"/>
      <c r="J669" s="473"/>
      <c r="K669" s="473"/>
      <c r="L669" s="473"/>
      <c r="M669" s="473"/>
      <c r="N669" s="473"/>
      <c r="O669" s="473"/>
      <c r="P669" s="473"/>
      <c r="Q669" s="473">
        <v>2640000</v>
      </c>
      <c r="R669" s="472" t="s">
        <v>1888</v>
      </c>
    </row>
    <row r="670" spans="1:18" ht="14.45" hidden="1" customHeight="1" x14ac:dyDescent="0.25">
      <c r="A670" s="472">
        <v>1274</v>
      </c>
      <c r="B670" s="472" t="s">
        <v>1668</v>
      </c>
      <c r="C670" s="472">
        <v>447</v>
      </c>
      <c r="D670" s="472" t="s">
        <v>1834</v>
      </c>
      <c r="E670" s="472">
        <v>447</v>
      </c>
      <c r="F670" s="472" t="s">
        <v>562</v>
      </c>
      <c r="G670" s="473">
        <v>500000</v>
      </c>
      <c r="H670" s="473"/>
      <c r="I670" s="473"/>
      <c r="J670" s="473"/>
      <c r="K670" s="473"/>
      <c r="L670" s="473"/>
      <c r="M670" s="473"/>
      <c r="N670" s="473"/>
      <c r="O670" s="473"/>
      <c r="P670" s="473"/>
      <c r="Q670" s="473">
        <v>500000</v>
      </c>
      <c r="R670" s="472" t="s">
        <v>1989</v>
      </c>
    </row>
    <row r="671" spans="1:18" ht="14.45" hidden="1" customHeight="1" x14ac:dyDescent="0.25">
      <c r="A671" s="472">
        <v>975</v>
      </c>
      <c r="B671" s="472" t="s">
        <v>1668</v>
      </c>
      <c r="C671" s="472">
        <v>448</v>
      </c>
      <c r="D671" s="472" t="s">
        <v>1834</v>
      </c>
      <c r="E671" s="472">
        <v>448</v>
      </c>
      <c r="F671" s="472" t="s">
        <v>563</v>
      </c>
      <c r="G671" s="473">
        <v>150000</v>
      </c>
      <c r="H671" s="473"/>
      <c r="I671" s="473"/>
      <c r="J671" s="473"/>
      <c r="K671" s="473"/>
      <c r="L671" s="473"/>
      <c r="M671" s="473"/>
      <c r="N671" s="473"/>
      <c r="O671" s="473"/>
      <c r="P671" s="473"/>
      <c r="Q671" s="473">
        <v>150000</v>
      </c>
      <c r="R671" s="472"/>
    </row>
    <row r="672" spans="1:18" ht="14.45" hidden="1" customHeight="1" x14ac:dyDescent="0.25">
      <c r="A672" s="472">
        <v>180</v>
      </c>
      <c r="B672" s="472" t="s">
        <v>1636</v>
      </c>
      <c r="C672" s="472">
        <v>511</v>
      </c>
      <c r="D672" s="472" t="s">
        <v>1816</v>
      </c>
      <c r="E672" s="472">
        <v>511</v>
      </c>
      <c r="F672" s="472" t="s">
        <v>588</v>
      </c>
      <c r="G672" s="473">
        <v>0</v>
      </c>
      <c r="H672" s="473"/>
      <c r="I672" s="473"/>
      <c r="J672" s="473"/>
      <c r="K672" s="473"/>
      <c r="L672" s="473"/>
      <c r="M672" s="473"/>
      <c r="N672" s="473"/>
      <c r="O672" s="473"/>
      <c r="P672" s="473"/>
      <c r="Q672" s="473">
        <v>0</v>
      </c>
      <c r="R672" s="472"/>
    </row>
    <row r="673" spans="1:18" ht="14.45" hidden="1" customHeight="1" x14ac:dyDescent="0.25">
      <c r="A673" s="472">
        <v>216</v>
      </c>
      <c r="B673" s="472" t="s">
        <v>1636</v>
      </c>
      <c r="C673" s="472">
        <v>511</v>
      </c>
      <c r="D673" s="472" t="s">
        <v>1817</v>
      </c>
      <c r="E673" s="472">
        <v>511</v>
      </c>
      <c r="F673" s="472" t="s">
        <v>588</v>
      </c>
      <c r="G673" s="493">
        <v>10000</v>
      </c>
      <c r="H673" s="472"/>
      <c r="I673" s="473">
        <v>0</v>
      </c>
      <c r="J673" s="473">
        <v>0</v>
      </c>
      <c r="K673" s="473">
        <v>0</v>
      </c>
      <c r="L673" s="473">
        <v>0</v>
      </c>
      <c r="M673" s="473">
        <v>0</v>
      </c>
      <c r="N673" s="473">
        <v>0</v>
      </c>
      <c r="O673" s="473">
        <v>0</v>
      </c>
      <c r="P673" s="473">
        <v>0</v>
      </c>
      <c r="Q673" s="473">
        <v>10000</v>
      </c>
      <c r="R673" s="472"/>
    </row>
    <row r="674" spans="1:18" ht="14.45" hidden="1" customHeight="1" x14ac:dyDescent="0.25">
      <c r="A674" s="472">
        <v>295</v>
      </c>
      <c r="B674" s="472" t="s">
        <v>1636</v>
      </c>
      <c r="C674" s="472">
        <v>511</v>
      </c>
      <c r="D674" s="472" t="s">
        <v>1819</v>
      </c>
      <c r="E674" s="472">
        <v>511</v>
      </c>
      <c r="F674" s="472" t="s">
        <v>588</v>
      </c>
      <c r="G674" s="473">
        <v>10000</v>
      </c>
      <c r="H674" s="472"/>
      <c r="I674" s="473">
        <v>0</v>
      </c>
      <c r="J674" s="473">
        <v>0</v>
      </c>
      <c r="K674" s="473">
        <v>0</v>
      </c>
      <c r="L674" s="473">
        <v>0</v>
      </c>
      <c r="M674" s="473">
        <v>0</v>
      </c>
      <c r="N674" s="473">
        <v>0</v>
      </c>
      <c r="O674" s="473">
        <v>0</v>
      </c>
      <c r="P674" s="473">
        <v>0</v>
      </c>
      <c r="Q674" s="473">
        <v>10000</v>
      </c>
      <c r="R674" s="472"/>
    </row>
    <row r="675" spans="1:18" s="524" customFormat="1" ht="14.45" hidden="1" customHeight="1" x14ac:dyDescent="0.25">
      <c r="A675" s="472">
        <v>331</v>
      </c>
      <c r="B675" s="472" t="s">
        <v>1636</v>
      </c>
      <c r="C675" s="472">
        <v>511</v>
      </c>
      <c r="D675" s="472" t="s">
        <v>1820</v>
      </c>
      <c r="E675" s="472">
        <v>511</v>
      </c>
      <c r="F675" s="472" t="s">
        <v>588</v>
      </c>
      <c r="G675" s="473">
        <v>0</v>
      </c>
      <c r="H675" s="472"/>
      <c r="I675" s="473">
        <v>0</v>
      </c>
      <c r="J675" s="473">
        <v>0</v>
      </c>
      <c r="K675" s="473">
        <v>0</v>
      </c>
      <c r="L675" s="473">
        <v>0</v>
      </c>
      <c r="M675" s="473">
        <v>0</v>
      </c>
      <c r="N675" s="473">
        <v>0</v>
      </c>
      <c r="O675" s="473">
        <v>0</v>
      </c>
      <c r="P675" s="473">
        <v>0</v>
      </c>
      <c r="Q675" s="473">
        <v>0</v>
      </c>
      <c r="R675" s="472"/>
    </row>
    <row r="676" spans="1:18" s="524" customFormat="1" ht="14.45" hidden="1" customHeight="1" x14ac:dyDescent="0.25">
      <c r="A676" s="472">
        <v>375</v>
      </c>
      <c r="B676" s="472" t="s">
        <v>1636</v>
      </c>
      <c r="C676" s="472">
        <v>511</v>
      </c>
      <c r="D676" s="472" t="s">
        <v>1821</v>
      </c>
      <c r="E676" s="472">
        <v>511</v>
      </c>
      <c r="F676" s="472" t="s">
        <v>588</v>
      </c>
      <c r="G676" s="473">
        <v>25000</v>
      </c>
      <c r="H676" s="473">
        <v>0</v>
      </c>
      <c r="I676" s="473">
        <v>0</v>
      </c>
      <c r="J676" s="473">
        <v>0</v>
      </c>
      <c r="K676" s="473">
        <v>0</v>
      </c>
      <c r="L676" s="473">
        <v>0</v>
      </c>
      <c r="M676" s="473">
        <v>0</v>
      </c>
      <c r="N676" s="473">
        <v>0</v>
      </c>
      <c r="O676" s="473">
        <v>0</v>
      </c>
      <c r="P676" s="473">
        <v>0</v>
      </c>
      <c r="Q676" s="473">
        <v>25000</v>
      </c>
      <c r="R676" s="472"/>
    </row>
    <row r="677" spans="1:18" s="524" customFormat="1" ht="14.45" hidden="1" customHeight="1" x14ac:dyDescent="0.25">
      <c r="A677" s="472">
        <v>464</v>
      </c>
      <c r="B677" s="472" t="s">
        <v>1636</v>
      </c>
      <c r="C677" s="472">
        <v>511</v>
      </c>
      <c r="D677" s="472" t="s">
        <v>1824</v>
      </c>
      <c r="E677" s="472">
        <v>511</v>
      </c>
      <c r="F677" s="472" t="s">
        <v>588</v>
      </c>
      <c r="G677" s="473">
        <v>6000</v>
      </c>
      <c r="H677" s="472"/>
      <c r="I677" s="473">
        <v>0</v>
      </c>
      <c r="J677" s="473">
        <v>0</v>
      </c>
      <c r="K677" s="473">
        <v>0</v>
      </c>
      <c r="L677" s="473">
        <v>0</v>
      </c>
      <c r="M677" s="473">
        <v>0</v>
      </c>
      <c r="N677" s="473">
        <v>0</v>
      </c>
      <c r="O677" s="473">
        <v>0</v>
      </c>
      <c r="P677" s="473">
        <v>0</v>
      </c>
      <c r="Q677" s="473">
        <v>6000</v>
      </c>
      <c r="R677" s="472"/>
    </row>
    <row r="678" spans="1:18" s="524" customFormat="1" ht="14.45" hidden="1" customHeight="1" x14ac:dyDescent="0.25">
      <c r="A678" s="472">
        <v>495</v>
      </c>
      <c r="B678" s="472" t="s">
        <v>1636</v>
      </c>
      <c r="C678" s="472">
        <v>511</v>
      </c>
      <c r="D678" s="472" t="s">
        <v>1825</v>
      </c>
      <c r="E678" s="472">
        <v>511</v>
      </c>
      <c r="F678" s="472" t="s">
        <v>588</v>
      </c>
      <c r="G678" s="473">
        <v>26500</v>
      </c>
      <c r="H678" s="472"/>
      <c r="I678" s="473">
        <v>0</v>
      </c>
      <c r="J678" s="473">
        <v>0</v>
      </c>
      <c r="K678" s="473">
        <v>0</v>
      </c>
      <c r="L678" s="473">
        <v>0</v>
      </c>
      <c r="M678" s="473">
        <v>0</v>
      </c>
      <c r="N678" s="473">
        <v>0</v>
      </c>
      <c r="O678" s="473">
        <v>0</v>
      </c>
      <c r="P678" s="473">
        <v>0</v>
      </c>
      <c r="Q678" s="473">
        <v>26500</v>
      </c>
      <c r="R678" s="472"/>
    </row>
    <row r="679" spans="1:18" s="524" customFormat="1" ht="14.45" hidden="1" customHeight="1" x14ac:dyDescent="0.25">
      <c r="A679" s="472">
        <v>527</v>
      </c>
      <c r="B679" s="472" t="s">
        <v>1636</v>
      </c>
      <c r="C679" s="472">
        <v>511</v>
      </c>
      <c r="D679" s="472" t="s">
        <v>1826</v>
      </c>
      <c r="E679" s="472">
        <v>511</v>
      </c>
      <c r="F679" s="472" t="s">
        <v>588</v>
      </c>
      <c r="G679" s="473">
        <v>12000</v>
      </c>
      <c r="H679" s="472"/>
      <c r="I679" s="473">
        <v>0</v>
      </c>
      <c r="J679" s="473">
        <v>0</v>
      </c>
      <c r="K679" s="473">
        <v>0</v>
      </c>
      <c r="L679" s="473">
        <v>0</v>
      </c>
      <c r="M679" s="473">
        <v>0</v>
      </c>
      <c r="N679" s="473">
        <v>0</v>
      </c>
      <c r="O679" s="473">
        <v>0</v>
      </c>
      <c r="P679" s="473">
        <v>0</v>
      </c>
      <c r="Q679" s="473">
        <v>12000</v>
      </c>
      <c r="R679" s="472"/>
    </row>
    <row r="680" spans="1:18" s="524" customFormat="1" ht="14.45" hidden="1" customHeight="1" x14ac:dyDescent="0.25">
      <c r="A680" s="472">
        <v>556</v>
      </c>
      <c r="B680" s="472" t="s">
        <v>1636</v>
      </c>
      <c r="C680" s="472">
        <v>511</v>
      </c>
      <c r="D680" s="472" t="s">
        <v>1827</v>
      </c>
      <c r="E680" s="472">
        <v>511</v>
      </c>
      <c r="F680" s="472" t="s">
        <v>588</v>
      </c>
      <c r="G680" s="473">
        <v>10000</v>
      </c>
      <c r="H680" s="473">
        <v>0</v>
      </c>
      <c r="I680" s="473">
        <v>0</v>
      </c>
      <c r="J680" s="473">
        <v>0</v>
      </c>
      <c r="K680" s="473">
        <v>0</v>
      </c>
      <c r="L680" s="473">
        <v>0</v>
      </c>
      <c r="M680" s="473">
        <v>0</v>
      </c>
      <c r="N680" s="473">
        <v>0</v>
      </c>
      <c r="O680" s="473">
        <v>0</v>
      </c>
      <c r="P680" s="473">
        <v>0</v>
      </c>
      <c r="Q680" s="473">
        <v>10000</v>
      </c>
      <c r="R680" s="472"/>
    </row>
    <row r="681" spans="1:18" s="524" customFormat="1" ht="14.45" customHeight="1" x14ac:dyDescent="0.25">
      <c r="A681" s="472">
        <v>602</v>
      </c>
      <c r="B681" s="472" t="s">
        <v>1636</v>
      </c>
      <c r="C681" s="472">
        <v>511</v>
      </c>
      <c r="D681" s="472" t="s">
        <v>1828</v>
      </c>
      <c r="E681" s="472">
        <v>511</v>
      </c>
      <c r="F681" s="472" t="s">
        <v>588</v>
      </c>
      <c r="G681" s="473">
        <v>0</v>
      </c>
      <c r="H681" s="472"/>
      <c r="I681" s="473">
        <v>0</v>
      </c>
      <c r="J681" s="473">
        <v>0</v>
      </c>
      <c r="K681" s="473">
        <v>0</v>
      </c>
      <c r="L681" s="473">
        <v>0</v>
      </c>
      <c r="M681" s="473">
        <v>0</v>
      </c>
      <c r="N681" s="473">
        <v>0</v>
      </c>
      <c r="O681" s="473">
        <v>0</v>
      </c>
      <c r="P681" s="473">
        <v>0</v>
      </c>
      <c r="Q681" s="473">
        <v>0</v>
      </c>
      <c r="R681" s="472"/>
    </row>
    <row r="682" spans="1:18" s="524" customFormat="1" ht="14.45" hidden="1" customHeight="1" x14ac:dyDescent="0.25">
      <c r="A682" s="472">
        <v>637</v>
      </c>
      <c r="B682" s="472" t="s">
        <v>1636</v>
      </c>
      <c r="C682" s="472">
        <v>511</v>
      </c>
      <c r="D682" s="472" t="s">
        <v>1829</v>
      </c>
      <c r="E682" s="472">
        <v>511</v>
      </c>
      <c r="F682" s="472" t="s">
        <v>588</v>
      </c>
      <c r="G682" s="473">
        <v>0</v>
      </c>
      <c r="H682" s="472"/>
      <c r="I682" s="473">
        <v>0</v>
      </c>
      <c r="J682" s="473">
        <v>0</v>
      </c>
      <c r="K682" s="473">
        <v>0</v>
      </c>
      <c r="L682" s="473">
        <v>0</v>
      </c>
      <c r="M682" s="473">
        <v>0</v>
      </c>
      <c r="N682" s="473">
        <v>0</v>
      </c>
      <c r="O682" s="473">
        <v>0</v>
      </c>
      <c r="P682" s="473">
        <v>0</v>
      </c>
      <c r="Q682" s="473">
        <v>0</v>
      </c>
      <c r="R682" s="472"/>
    </row>
    <row r="683" spans="1:18" s="524" customFormat="1" ht="14.45" hidden="1" customHeight="1" x14ac:dyDescent="0.25">
      <c r="A683" s="472">
        <v>673</v>
      </c>
      <c r="B683" s="472" t="s">
        <v>1636</v>
      </c>
      <c r="C683" s="472">
        <v>511</v>
      </c>
      <c r="D683" s="472" t="s">
        <v>1252</v>
      </c>
      <c r="E683" s="472">
        <v>511</v>
      </c>
      <c r="F683" s="472" t="s">
        <v>588</v>
      </c>
      <c r="G683" s="473">
        <v>6000</v>
      </c>
      <c r="H683" s="473">
        <v>0</v>
      </c>
      <c r="I683" s="473">
        <v>0</v>
      </c>
      <c r="J683" s="473">
        <v>0</v>
      </c>
      <c r="K683" s="473">
        <v>0</v>
      </c>
      <c r="L683" s="473">
        <v>0</v>
      </c>
      <c r="M683" s="473">
        <v>0</v>
      </c>
      <c r="N683" s="473">
        <v>0</v>
      </c>
      <c r="O683" s="473">
        <v>0</v>
      </c>
      <c r="P683" s="473">
        <v>0</v>
      </c>
      <c r="Q683" s="473">
        <v>6000</v>
      </c>
      <c r="R683" s="472"/>
    </row>
    <row r="684" spans="1:18" s="524" customFormat="1" ht="14.45" hidden="1" customHeight="1" x14ac:dyDescent="0.25">
      <c r="A684" s="472">
        <v>704</v>
      </c>
      <c r="B684" s="472" t="s">
        <v>1636</v>
      </c>
      <c r="C684" s="472">
        <v>511</v>
      </c>
      <c r="D684" s="472" t="s">
        <v>1830</v>
      </c>
      <c r="E684" s="472">
        <v>511</v>
      </c>
      <c r="F684" s="472" t="s">
        <v>588</v>
      </c>
      <c r="G684" s="473">
        <v>5000</v>
      </c>
      <c r="H684" s="473"/>
      <c r="I684" s="473">
        <v>0</v>
      </c>
      <c r="J684" s="473">
        <v>0</v>
      </c>
      <c r="K684" s="473">
        <v>0</v>
      </c>
      <c r="L684" s="473">
        <v>0</v>
      </c>
      <c r="M684" s="473">
        <v>0</v>
      </c>
      <c r="N684" s="473">
        <v>0</v>
      </c>
      <c r="O684" s="473">
        <v>0</v>
      </c>
      <c r="P684" s="473">
        <v>0</v>
      </c>
      <c r="Q684" s="473">
        <v>5000</v>
      </c>
      <c r="R684" s="472"/>
    </row>
    <row r="685" spans="1:18" s="524" customFormat="1" ht="14.45" hidden="1" customHeight="1" x14ac:dyDescent="0.25">
      <c r="A685" s="472">
        <v>747</v>
      </c>
      <c r="B685" s="472" t="s">
        <v>1636</v>
      </c>
      <c r="C685" s="472">
        <v>511</v>
      </c>
      <c r="D685" s="472" t="s">
        <v>1831</v>
      </c>
      <c r="E685" s="472">
        <v>511</v>
      </c>
      <c r="F685" s="472" t="s">
        <v>588</v>
      </c>
      <c r="G685" s="473">
        <v>11204</v>
      </c>
      <c r="H685" s="473"/>
      <c r="I685" s="473">
        <v>0</v>
      </c>
      <c r="J685" s="473">
        <v>0</v>
      </c>
      <c r="K685" s="473">
        <v>0</v>
      </c>
      <c r="L685" s="473">
        <v>0</v>
      </c>
      <c r="M685" s="473">
        <v>0</v>
      </c>
      <c r="N685" s="473">
        <v>0</v>
      </c>
      <c r="O685" s="473">
        <v>0</v>
      </c>
      <c r="P685" s="473">
        <v>0</v>
      </c>
      <c r="Q685" s="473">
        <v>11204</v>
      </c>
      <c r="R685" s="472"/>
    </row>
    <row r="686" spans="1:18" s="524" customFormat="1" ht="14.45" hidden="1" customHeight="1" x14ac:dyDescent="0.25">
      <c r="A686" s="472">
        <v>1001</v>
      </c>
      <c r="B686" s="472" t="s">
        <v>1636</v>
      </c>
      <c r="C686" s="472">
        <v>511</v>
      </c>
      <c r="D686" s="472" t="s">
        <v>1834</v>
      </c>
      <c r="E686" s="472">
        <v>511</v>
      </c>
      <c r="F686" s="472" t="s">
        <v>588</v>
      </c>
      <c r="G686" s="473">
        <v>20000</v>
      </c>
      <c r="H686" s="473"/>
      <c r="I686" s="473"/>
      <c r="J686" s="473"/>
      <c r="K686" s="473"/>
      <c r="L686" s="473"/>
      <c r="M686" s="473"/>
      <c r="N686" s="473"/>
      <c r="O686" s="473"/>
      <c r="P686" s="473"/>
      <c r="Q686" s="473">
        <v>20000</v>
      </c>
      <c r="R686" s="472"/>
    </row>
    <row r="687" spans="1:18" s="524" customFormat="1" ht="14.45" hidden="1" customHeight="1" x14ac:dyDescent="0.25">
      <c r="A687" s="489">
        <v>1203</v>
      </c>
      <c r="B687" s="472" t="s">
        <v>1636</v>
      </c>
      <c r="C687" s="472">
        <v>511</v>
      </c>
      <c r="D687" s="489" t="s">
        <v>1793</v>
      </c>
      <c r="E687" s="472">
        <v>511</v>
      </c>
      <c r="F687" s="472" t="s">
        <v>588</v>
      </c>
      <c r="G687" s="473">
        <v>10000</v>
      </c>
      <c r="H687" s="473"/>
      <c r="I687" s="473"/>
      <c r="J687" s="473"/>
      <c r="K687" s="473"/>
      <c r="L687" s="473"/>
      <c r="M687" s="473"/>
      <c r="N687" s="473"/>
      <c r="O687" s="473"/>
      <c r="P687" s="473"/>
      <c r="Q687" s="473">
        <v>10000</v>
      </c>
      <c r="R687" s="472" t="s">
        <v>1925</v>
      </c>
    </row>
    <row r="688" spans="1:18" s="524" customFormat="1" ht="14.45" hidden="1" customHeight="1" x14ac:dyDescent="0.25">
      <c r="A688" s="489">
        <v>1229</v>
      </c>
      <c r="B688" s="472" t="s">
        <v>1636</v>
      </c>
      <c r="C688" s="472">
        <v>511</v>
      </c>
      <c r="D688" s="472" t="s">
        <v>1912</v>
      </c>
      <c r="E688" s="472">
        <v>511</v>
      </c>
      <c r="F688" s="472" t="s">
        <v>588</v>
      </c>
      <c r="G688" s="473">
        <v>15000</v>
      </c>
      <c r="H688" s="473"/>
      <c r="I688" s="473"/>
      <c r="J688" s="473"/>
      <c r="K688" s="473"/>
      <c r="L688" s="473"/>
      <c r="M688" s="473"/>
      <c r="N688" s="473"/>
      <c r="O688" s="473"/>
      <c r="P688" s="473"/>
      <c r="Q688" s="473">
        <v>15000</v>
      </c>
      <c r="R688" s="472"/>
    </row>
    <row r="689" spans="1:18" s="524" customFormat="1" ht="14.45" hidden="1" customHeight="1" x14ac:dyDescent="0.25">
      <c r="A689" s="489">
        <v>1236</v>
      </c>
      <c r="B689" s="472" t="s">
        <v>1636</v>
      </c>
      <c r="C689" s="472">
        <v>511</v>
      </c>
      <c r="D689" s="472" t="s">
        <v>1794</v>
      </c>
      <c r="E689" s="472">
        <v>511</v>
      </c>
      <c r="F689" s="472" t="s">
        <v>588</v>
      </c>
      <c r="G689" s="473">
        <v>0</v>
      </c>
      <c r="H689" s="473"/>
      <c r="I689" s="473"/>
      <c r="J689" s="473"/>
      <c r="K689" s="473"/>
      <c r="L689" s="473"/>
      <c r="M689" s="473"/>
      <c r="N689" s="473"/>
      <c r="O689" s="473"/>
      <c r="P689" s="473"/>
      <c r="Q689" s="473">
        <v>0</v>
      </c>
      <c r="R689" s="472"/>
    </row>
    <row r="690" spans="1:18" s="524" customFormat="1" ht="14.45" hidden="1" customHeight="1" x14ac:dyDescent="0.25">
      <c r="A690" s="489">
        <v>1259</v>
      </c>
      <c r="B690" s="472" t="s">
        <v>1636</v>
      </c>
      <c r="C690" s="472">
        <v>511</v>
      </c>
      <c r="D690" s="472" t="s">
        <v>1804</v>
      </c>
      <c r="E690" s="472">
        <v>511</v>
      </c>
      <c r="F690" s="472" t="s">
        <v>588</v>
      </c>
      <c r="G690" s="473">
        <v>0</v>
      </c>
      <c r="H690" s="473"/>
      <c r="I690" s="473"/>
      <c r="J690" s="473"/>
      <c r="K690" s="473"/>
      <c r="L690" s="473"/>
      <c r="M690" s="473"/>
      <c r="N690" s="473"/>
      <c r="O690" s="473"/>
      <c r="P690" s="473"/>
      <c r="Q690" s="473">
        <v>0</v>
      </c>
      <c r="R690" s="472"/>
    </row>
    <row r="691" spans="1:18" s="524" customFormat="1" ht="14.45" hidden="1" customHeight="1" x14ac:dyDescent="0.25">
      <c r="A691" s="472">
        <v>296</v>
      </c>
      <c r="B691" s="472" t="s">
        <v>1636</v>
      </c>
      <c r="C691" s="472">
        <v>513</v>
      </c>
      <c r="D691" s="472" t="s">
        <v>1819</v>
      </c>
      <c r="E691" s="472">
        <v>513</v>
      </c>
      <c r="F691" s="472" t="s">
        <v>590</v>
      </c>
      <c r="G691" s="473">
        <v>0</v>
      </c>
      <c r="H691" s="472"/>
      <c r="I691" s="473">
        <v>0</v>
      </c>
      <c r="J691" s="473">
        <v>0</v>
      </c>
      <c r="K691" s="473">
        <v>0</v>
      </c>
      <c r="L691" s="473">
        <v>0</v>
      </c>
      <c r="M691" s="473">
        <v>0</v>
      </c>
      <c r="N691" s="473">
        <v>0</v>
      </c>
      <c r="O691" s="473">
        <v>0</v>
      </c>
      <c r="P691" s="473">
        <v>0</v>
      </c>
      <c r="Q691" s="473">
        <v>0</v>
      </c>
      <c r="R691" s="472"/>
    </row>
    <row r="692" spans="1:18" s="524" customFormat="1" ht="14.45" hidden="1" customHeight="1" x14ac:dyDescent="0.25">
      <c r="A692" s="472">
        <v>59</v>
      </c>
      <c r="B692" s="472" t="s">
        <v>1636</v>
      </c>
      <c r="C692" s="472">
        <v>515</v>
      </c>
      <c r="D692" s="472" t="s">
        <v>1813</v>
      </c>
      <c r="E692" s="472">
        <v>515</v>
      </c>
      <c r="F692" s="472" t="s">
        <v>592</v>
      </c>
      <c r="G692" s="473">
        <v>10000</v>
      </c>
      <c r="H692" s="472"/>
      <c r="I692" s="473">
        <v>0</v>
      </c>
      <c r="J692" s="473">
        <v>0</v>
      </c>
      <c r="K692" s="473">
        <v>0</v>
      </c>
      <c r="L692" s="473">
        <v>0</v>
      </c>
      <c r="M692" s="473">
        <v>0</v>
      </c>
      <c r="N692" s="473">
        <v>0</v>
      </c>
      <c r="O692" s="473">
        <v>0</v>
      </c>
      <c r="P692" s="473">
        <v>0</v>
      </c>
      <c r="Q692" s="473">
        <v>10000</v>
      </c>
      <c r="R692" s="472"/>
    </row>
    <row r="693" spans="1:18" s="524" customFormat="1" ht="14.45" hidden="1" customHeight="1" x14ac:dyDescent="0.25">
      <c r="A693" s="472">
        <v>136</v>
      </c>
      <c r="B693" s="472" t="s">
        <v>1636</v>
      </c>
      <c r="C693" s="472">
        <v>515</v>
      </c>
      <c r="D693" s="472" t="s">
        <v>1815</v>
      </c>
      <c r="E693" s="472">
        <v>515</v>
      </c>
      <c r="F693" s="472" t="s">
        <v>592</v>
      </c>
      <c r="G693" s="473">
        <v>18000</v>
      </c>
      <c r="H693" s="473"/>
      <c r="I693" s="473"/>
      <c r="J693" s="473"/>
      <c r="K693" s="473"/>
      <c r="L693" s="473"/>
      <c r="M693" s="473"/>
      <c r="N693" s="473"/>
      <c r="O693" s="473"/>
      <c r="P693" s="473"/>
      <c r="Q693" s="473">
        <v>18000</v>
      </c>
      <c r="R693" s="472"/>
    </row>
    <row r="694" spans="1:18" s="524" customFormat="1" ht="14.45" hidden="1" customHeight="1" x14ac:dyDescent="0.25">
      <c r="A694" s="472">
        <v>181</v>
      </c>
      <c r="B694" s="472" t="s">
        <v>1636</v>
      </c>
      <c r="C694" s="472">
        <v>515</v>
      </c>
      <c r="D694" s="472" t="s">
        <v>1816</v>
      </c>
      <c r="E694" s="472">
        <v>515</v>
      </c>
      <c r="F694" s="472" t="s">
        <v>592</v>
      </c>
      <c r="G694" s="473">
        <v>10000</v>
      </c>
      <c r="H694" s="473"/>
      <c r="I694" s="473"/>
      <c r="J694" s="473"/>
      <c r="K694" s="473"/>
      <c r="L694" s="473"/>
      <c r="M694" s="473"/>
      <c r="N694" s="473"/>
      <c r="O694" s="473"/>
      <c r="P694" s="473"/>
      <c r="Q694" s="473">
        <v>10000</v>
      </c>
      <c r="R694" s="472"/>
    </row>
    <row r="695" spans="1:18" s="524" customFormat="1" ht="14.45" hidden="1" customHeight="1" x14ac:dyDescent="0.25">
      <c r="A695" s="472">
        <v>217</v>
      </c>
      <c r="B695" s="472" t="s">
        <v>1636</v>
      </c>
      <c r="C695" s="472">
        <v>515</v>
      </c>
      <c r="D695" s="472" t="s">
        <v>1817</v>
      </c>
      <c r="E695" s="472">
        <v>515</v>
      </c>
      <c r="F695" s="472" t="s">
        <v>592</v>
      </c>
      <c r="G695" s="493">
        <v>12000</v>
      </c>
      <c r="H695" s="472"/>
      <c r="I695" s="473">
        <v>0</v>
      </c>
      <c r="J695" s="473">
        <v>0</v>
      </c>
      <c r="K695" s="473">
        <v>0</v>
      </c>
      <c r="L695" s="473">
        <v>0</v>
      </c>
      <c r="M695" s="473">
        <v>0</v>
      </c>
      <c r="N695" s="473">
        <v>0</v>
      </c>
      <c r="O695" s="473">
        <v>0</v>
      </c>
      <c r="P695" s="473">
        <v>0</v>
      </c>
      <c r="Q695" s="473">
        <v>12000</v>
      </c>
      <c r="R695" s="472"/>
    </row>
    <row r="696" spans="1:18" s="524" customFormat="1" ht="14.45" hidden="1" customHeight="1" x14ac:dyDescent="0.25">
      <c r="A696" s="472">
        <v>332</v>
      </c>
      <c r="B696" s="472" t="s">
        <v>1636</v>
      </c>
      <c r="C696" s="472">
        <v>515</v>
      </c>
      <c r="D696" s="472" t="s">
        <v>1820</v>
      </c>
      <c r="E696" s="472">
        <v>515</v>
      </c>
      <c r="F696" s="472" t="s">
        <v>592</v>
      </c>
      <c r="G696" s="473">
        <v>0</v>
      </c>
      <c r="H696" s="472"/>
      <c r="I696" s="473">
        <v>0</v>
      </c>
      <c r="J696" s="473">
        <v>0</v>
      </c>
      <c r="K696" s="473">
        <v>0</v>
      </c>
      <c r="L696" s="473">
        <v>0</v>
      </c>
      <c r="M696" s="473">
        <v>0</v>
      </c>
      <c r="N696" s="473">
        <v>0</v>
      </c>
      <c r="O696" s="473">
        <v>0</v>
      </c>
      <c r="P696" s="473">
        <v>0</v>
      </c>
      <c r="Q696" s="473">
        <v>0</v>
      </c>
      <c r="R696" s="472"/>
    </row>
    <row r="697" spans="1:18" s="524" customFormat="1" ht="14.45" hidden="1" customHeight="1" x14ac:dyDescent="0.25">
      <c r="A697" s="472">
        <v>376</v>
      </c>
      <c r="B697" s="472" t="s">
        <v>1636</v>
      </c>
      <c r="C697" s="472">
        <v>515</v>
      </c>
      <c r="D697" s="472" t="s">
        <v>1821</v>
      </c>
      <c r="E697" s="472">
        <v>515</v>
      </c>
      <c r="F697" s="472" t="s">
        <v>592</v>
      </c>
      <c r="G697" s="473">
        <v>15000</v>
      </c>
      <c r="H697" s="473">
        <v>0</v>
      </c>
      <c r="I697" s="473">
        <v>0</v>
      </c>
      <c r="J697" s="473">
        <v>0</v>
      </c>
      <c r="K697" s="473">
        <v>0</v>
      </c>
      <c r="L697" s="473">
        <v>0</v>
      </c>
      <c r="M697" s="473">
        <v>0</v>
      </c>
      <c r="N697" s="473">
        <v>0</v>
      </c>
      <c r="O697" s="473">
        <v>0</v>
      </c>
      <c r="P697" s="473">
        <v>0</v>
      </c>
      <c r="Q697" s="473">
        <v>15000</v>
      </c>
      <c r="R697" s="472"/>
    </row>
    <row r="698" spans="1:18" s="524" customFormat="1" ht="14.45" hidden="1" customHeight="1" x14ac:dyDescent="0.25">
      <c r="A698" s="472">
        <v>410</v>
      </c>
      <c r="B698" s="472" t="s">
        <v>1636</v>
      </c>
      <c r="C698" s="472">
        <v>515</v>
      </c>
      <c r="D698" s="472" t="s">
        <v>1822</v>
      </c>
      <c r="E698" s="472">
        <v>515</v>
      </c>
      <c r="F698" s="472" t="s">
        <v>592</v>
      </c>
      <c r="G698" s="473">
        <v>15000</v>
      </c>
      <c r="H698" s="472"/>
      <c r="I698" s="473">
        <v>0</v>
      </c>
      <c r="J698" s="473">
        <v>0</v>
      </c>
      <c r="K698" s="473">
        <v>0</v>
      </c>
      <c r="L698" s="473">
        <v>0</v>
      </c>
      <c r="M698" s="473">
        <v>0</v>
      </c>
      <c r="N698" s="473">
        <v>0</v>
      </c>
      <c r="O698" s="473">
        <v>0</v>
      </c>
      <c r="P698" s="473">
        <v>0</v>
      </c>
      <c r="Q698" s="473">
        <v>15000</v>
      </c>
      <c r="R698" s="472"/>
    </row>
    <row r="699" spans="1:18" s="524" customFormat="1" ht="14.45" hidden="1" customHeight="1" x14ac:dyDescent="0.25">
      <c r="A699" s="472">
        <v>465</v>
      </c>
      <c r="B699" s="472" t="s">
        <v>1636</v>
      </c>
      <c r="C699" s="472">
        <v>515</v>
      </c>
      <c r="D699" s="472" t="s">
        <v>1824</v>
      </c>
      <c r="E699" s="472">
        <v>515</v>
      </c>
      <c r="F699" s="472" t="s">
        <v>592</v>
      </c>
      <c r="G699" s="473">
        <v>8000</v>
      </c>
      <c r="H699" s="472"/>
      <c r="I699" s="473">
        <v>0</v>
      </c>
      <c r="J699" s="473">
        <v>0</v>
      </c>
      <c r="K699" s="473">
        <v>0</v>
      </c>
      <c r="L699" s="473">
        <v>0</v>
      </c>
      <c r="M699" s="473">
        <v>0</v>
      </c>
      <c r="N699" s="473">
        <v>0</v>
      </c>
      <c r="O699" s="473">
        <v>0</v>
      </c>
      <c r="P699" s="473">
        <v>0</v>
      </c>
      <c r="Q699" s="473">
        <v>8000</v>
      </c>
      <c r="R699" s="472"/>
    </row>
    <row r="700" spans="1:18" s="524" customFormat="1" ht="14.45" hidden="1" customHeight="1" x14ac:dyDescent="0.25">
      <c r="A700" s="472">
        <v>496</v>
      </c>
      <c r="B700" s="472" t="s">
        <v>1636</v>
      </c>
      <c r="C700" s="472">
        <v>515</v>
      </c>
      <c r="D700" s="472" t="s">
        <v>1825</v>
      </c>
      <c r="E700" s="472">
        <v>515</v>
      </c>
      <c r="F700" s="472" t="s">
        <v>592</v>
      </c>
      <c r="G700" s="473">
        <v>10000</v>
      </c>
      <c r="H700" s="472"/>
      <c r="I700" s="473">
        <v>0</v>
      </c>
      <c r="J700" s="473">
        <v>0</v>
      </c>
      <c r="K700" s="473">
        <v>0</v>
      </c>
      <c r="L700" s="473">
        <v>0</v>
      </c>
      <c r="M700" s="473">
        <v>0</v>
      </c>
      <c r="N700" s="473">
        <v>0</v>
      </c>
      <c r="O700" s="473">
        <v>0</v>
      </c>
      <c r="P700" s="473">
        <v>0</v>
      </c>
      <c r="Q700" s="473">
        <v>10000</v>
      </c>
      <c r="R700" s="472"/>
    </row>
    <row r="701" spans="1:18" s="524" customFormat="1" ht="14.45" hidden="1" customHeight="1" x14ac:dyDescent="0.25">
      <c r="A701" s="472">
        <v>528</v>
      </c>
      <c r="B701" s="472" t="s">
        <v>1636</v>
      </c>
      <c r="C701" s="472">
        <v>515</v>
      </c>
      <c r="D701" s="472" t="s">
        <v>1826</v>
      </c>
      <c r="E701" s="472">
        <v>515</v>
      </c>
      <c r="F701" s="472" t="s">
        <v>592</v>
      </c>
      <c r="G701" s="473">
        <v>12000</v>
      </c>
      <c r="H701" s="472"/>
      <c r="I701" s="473">
        <v>0</v>
      </c>
      <c r="J701" s="473">
        <v>0</v>
      </c>
      <c r="K701" s="473">
        <v>0</v>
      </c>
      <c r="L701" s="473">
        <v>0</v>
      </c>
      <c r="M701" s="473">
        <v>0</v>
      </c>
      <c r="N701" s="473">
        <v>0</v>
      </c>
      <c r="O701" s="473">
        <v>0</v>
      </c>
      <c r="P701" s="473">
        <v>0</v>
      </c>
      <c r="Q701" s="473">
        <v>12000</v>
      </c>
      <c r="R701" s="472"/>
    </row>
    <row r="702" spans="1:18" s="524" customFormat="1" ht="14.45" hidden="1" customHeight="1" x14ac:dyDescent="0.25">
      <c r="A702" s="472">
        <v>557</v>
      </c>
      <c r="B702" s="472" t="s">
        <v>1636</v>
      </c>
      <c r="C702" s="472">
        <v>515</v>
      </c>
      <c r="D702" s="472" t="s">
        <v>1827</v>
      </c>
      <c r="E702" s="472">
        <v>515</v>
      </c>
      <c r="F702" s="472" t="s">
        <v>592</v>
      </c>
      <c r="G702" s="473">
        <v>10000</v>
      </c>
      <c r="H702" s="473">
        <v>0</v>
      </c>
      <c r="I702" s="473">
        <v>0</v>
      </c>
      <c r="J702" s="473">
        <v>0</v>
      </c>
      <c r="K702" s="473">
        <v>0</v>
      </c>
      <c r="L702" s="473">
        <v>0</v>
      </c>
      <c r="M702" s="473">
        <v>0</v>
      </c>
      <c r="N702" s="473">
        <v>0</v>
      </c>
      <c r="O702" s="473">
        <v>0</v>
      </c>
      <c r="P702" s="473">
        <v>0</v>
      </c>
      <c r="Q702" s="473">
        <v>10000</v>
      </c>
      <c r="R702" s="472"/>
    </row>
    <row r="703" spans="1:18" s="524" customFormat="1" ht="14.45" hidden="1" customHeight="1" x14ac:dyDescent="0.25">
      <c r="A703" s="472">
        <v>638</v>
      </c>
      <c r="B703" s="472" t="s">
        <v>1636</v>
      </c>
      <c r="C703" s="472">
        <v>515</v>
      </c>
      <c r="D703" s="472" t="s">
        <v>1829</v>
      </c>
      <c r="E703" s="472">
        <v>515</v>
      </c>
      <c r="F703" s="472" t="s">
        <v>592</v>
      </c>
      <c r="G703" s="473">
        <v>8000</v>
      </c>
      <c r="H703" s="472"/>
      <c r="I703" s="473">
        <v>0</v>
      </c>
      <c r="J703" s="473">
        <v>0</v>
      </c>
      <c r="K703" s="473">
        <v>0</v>
      </c>
      <c r="L703" s="473">
        <v>0</v>
      </c>
      <c r="M703" s="473">
        <v>0</v>
      </c>
      <c r="N703" s="473">
        <v>0</v>
      </c>
      <c r="O703" s="473">
        <v>0</v>
      </c>
      <c r="P703" s="473">
        <v>0</v>
      </c>
      <c r="Q703" s="473">
        <v>8000</v>
      </c>
      <c r="R703" s="472"/>
    </row>
    <row r="704" spans="1:18" s="524" customFormat="1" ht="14.45" hidden="1" customHeight="1" x14ac:dyDescent="0.25">
      <c r="A704" s="472">
        <v>674</v>
      </c>
      <c r="B704" s="472" t="s">
        <v>1636</v>
      </c>
      <c r="C704" s="472">
        <v>515</v>
      </c>
      <c r="D704" s="472" t="s">
        <v>1252</v>
      </c>
      <c r="E704" s="472">
        <v>515</v>
      </c>
      <c r="F704" s="472" t="s">
        <v>592</v>
      </c>
      <c r="G704" s="473">
        <v>7000</v>
      </c>
      <c r="H704" s="473">
        <v>0</v>
      </c>
      <c r="I704" s="473">
        <v>0</v>
      </c>
      <c r="J704" s="473">
        <v>0</v>
      </c>
      <c r="K704" s="473">
        <v>0</v>
      </c>
      <c r="L704" s="473">
        <v>0</v>
      </c>
      <c r="M704" s="473">
        <v>0</v>
      </c>
      <c r="N704" s="473">
        <v>0</v>
      </c>
      <c r="O704" s="473">
        <v>0</v>
      </c>
      <c r="P704" s="473">
        <v>0</v>
      </c>
      <c r="Q704" s="473">
        <v>7000</v>
      </c>
      <c r="R704" s="472"/>
    </row>
    <row r="705" spans="1:18" s="524" customFormat="1" ht="14.45" hidden="1" customHeight="1" x14ac:dyDescent="0.25">
      <c r="A705" s="472">
        <v>705</v>
      </c>
      <c r="B705" s="472" t="s">
        <v>1636</v>
      </c>
      <c r="C705" s="472">
        <v>515</v>
      </c>
      <c r="D705" s="472" t="s">
        <v>1830</v>
      </c>
      <c r="E705" s="472">
        <v>515</v>
      </c>
      <c r="F705" s="472" t="s">
        <v>592</v>
      </c>
      <c r="G705" s="473">
        <v>8000</v>
      </c>
      <c r="H705" s="473"/>
      <c r="I705" s="473">
        <v>0</v>
      </c>
      <c r="J705" s="473">
        <v>0</v>
      </c>
      <c r="K705" s="473">
        <v>0</v>
      </c>
      <c r="L705" s="473">
        <v>0</v>
      </c>
      <c r="M705" s="473">
        <v>0</v>
      </c>
      <c r="N705" s="473">
        <v>0</v>
      </c>
      <c r="O705" s="473">
        <v>0</v>
      </c>
      <c r="P705" s="473">
        <v>0</v>
      </c>
      <c r="Q705" s="473">
        <v>8000</v>
      </c>
      <c r="R705" s="472"/>
    </row>
    <row r="706" spans="1:18" s="524" customFormat="1" ht="14.45" hidden="1" customHeight="1" x14ac:dyDescent="0.25">
      <c r="A706" s="472">
        <v>1005</v>
      </c>
      <c r="B706" s="472" t="s">
        <v>1636</v>
      </c>
      <c r="C706" s="472">
        <v>515</v>
      </c>
      <c r="D706" s="472" t="s">
        <v>1834</v>
      </c>
      <c r="E706" s="472">
        <v>515</v>
      </c>
      <c r="F706" s="472" t="s">
        <v>592</v>
      </c>
      <c r="G706" s="473">
        <v>20000</v>
      </c>
      <c r="H706" s="473"/>
      <c r="I706" s="473"/>
      <c r="J706" s="473"/>
      <c r="K706" s="473"/>
      <c r="L706" s="473"/>
      <c r="M706" s="473"/>
      <c r="N706" s="473"/>
      <c r="O706" s="473"/>
      <c r="P706" s="473"/>
      <c r="Q706" s="473">
        <v>20000</v>
      </c>
      <c r="R706" s="472"/>
    </row>
    <row r="707" spans="1:18" s="524" customFormat="1" ht="14.45" hidden="1" customHeight="1" x14ac:dyDescent="0.25">
      <c r="A707" s="489">
        <v>1204</v>
      </c>
      <c r="B707" s="472" t="s">
        <v>1636</v>
      </c>
      <c r="C707" s="472">
        <v>515</v>
      </c>
      <c r="D707" s="489" t="s">
        <v>1793</v>
      </c>
      <c r="E707" s="472">
        <v>515</v>
      </c>
      <c r="F707" s="472" t="s">
        <v>592</v>
      </c>
      <c r="G707" s="473">
        <v>20000</v>
      </c>
      <c r="H707" s="473"/>
      <c r="I707" s="473"/>
      <c r="J707" s="473"/>
      <c r="K707" s="473"/>
      <c r="L707" s="473"/>
      <c r="M707" s="473"/>
      <c r="N707" s="473"/>
      <c r="O707" s="473"/>
      <c r="P707" s="473"/>
      <c r="Q707" s="473">
        <v>20000</v>
      </c>
      <c r="R707" s="472" t="s">
        <v>1925</v>
      </c>
    </row>
    <row r="708" spans="1:18" s="524" customFormat="1" ht="14.45" hidden="1" customHeight="1" x14ac:dyDescent="0.25">
      <c r="A708" s="489">
        <v>1230</v>
      </c>
      <c r="B708" s="472" t="s">
        <v>1636</v>
      </c>
      <c r="C708" s="472">
        <v>515</v>
      </c>
      <c r="D708" s="472" t="s">
        <v>1912</v>
      </c>
      <c r="E708" s="472">
        <v>515</v>
      </c>
      <c r="F708" s="472" t="s">
        <v>592</v>
      </c>
      <c r="G708" s="473">
        <v>24000</v>
      </c>
      <c r="H708" s="473"/>
      <c r="I708" s="473"/>
      <c r="J708" s="473"/>
      <c r="K708" s="473"/>
      <c r="L708" s="473"/>
      <c r="M708" s="473"/>
      <c r="N708" s="473"/>
      <c r="O708" s="473"/>
      <c r="P708" s="473"/>
      <c r="Q708" s="473">
        <v>24000</v>
      </c>
      <c r="R708" s="472"/>
    </row>
    <row r="709" spans="1:18" s="524" customFormat="1" ht="14.45" hidden="1" customHeight="1" x14ac:dyDescent="0.25">
      <c r="A709" s="489">
        <v>1237</v>
      </c>
      <c r="B709" s="472" t="s">
        <v>1636</v>
      </c>
      <c r="C709" s="472">
        <v>515</v>
      </c>
      <c r="D709" s="472" t="s">
        <v>1794</v>
      </c>
      <c r="E709" s="472">
        <v>515</v>
      </c>
      <c r="F709" s="472" t="s">
        <v>592</v>
      </c>
      <c r="G709" s="473">
        <v>0</v>
      </c>
      <c r="H709" s="473"/>
      <c r="I709" s="473"/>
      <c r="J709" s="473"/>
      <c r="K709" s="473"/>
      <c r="L709" s="473"/>
      <c r="M709" s="473"/>
      <c r="N709" s="473"/>
      <c r="O709" s="473"/>
      <c r="P709" s="473"/>
      <c r="Q709" s="473">
        <v>0</v>
      </c>
      <c r="R709" s="472"/>
    </row>
    <row r="710" spans="1:18" s="524" customFormat="1" ht="14.45" hidden="1" customHeight="1" x14ac:dyDescent="0.25">
      <c r="A710" s="489">
        <v>1260</v>
      </c>
      <c r="B710" s="472" t="s">
        <v>1636</v>
      </c>
      <c r="C710" s="472">
        <v>515</v>
      </c>
      <c r="D710" s="472" t="s">
        <v>1804</v>
      </c>
      <c r="E710" s="472">
        <v>515</v>
      </c>
      <c r="F710" s="472" t="s">
        <v>592</v>
      </c>
      <c r="G710" s="473">
        <v>8000</v>
      </c>
      <c r="H710" s="473"/>
      <c r="I710" s="473"/>
      <c r="J710" s="473"/>
      <c r="K710" s="473"/>
      <c r="L710" s="473"/>
      <c r="M710" s="473"/>
      <c r="N710" s="473"/>
      <c r="O710" s="473"/>
      <c r="P710" s="473"/>
      <c r="Q710" s="473">
        <v>8000</v>
      </c>
      <c r="R710" s="472"/>
    </row>
    <row r="711" spans="1:18" s="524" customFormat="1" ht="14.45" hidden="1" customHeight="1" x14ac:dyDescent="0.25">
      <c r="A711" s="472">
        <v>333</v>
      </c>
      <c r="B711" s="472" t="s">
        <v>1636</v>
      </c>
      <c r="C711" s="472">
        <v>519</v>
      </c>
      <c r="D711" s="472" t="s">
        <v>1820</v>
      </c>
      <c r="E711" s="472">
        <v>519</v>
      </c>
      <c r="F711" s="472" t="s">
        <v>593</v>
      </c>
      <c r="G711" s="473">
        <v>3600</v>
      </c>
      <c r="H711" s="472"/>
      <c r="I711" s="473">
        <v>0</v>
      </c>
      <c r="J711" s="473">
        <v>0</v>
      </c>
      <c r="K711" s="473">
        <v>0</v>
      </c>
      <c r="L711" s="473">
        <v>0</v>
      </c>
      <c r="M711" s="473">
        <v>0</v>
      </c>
      <c r="N711" s="473">
        <v>0</v>
      </c>
      <c r="O711" s="473">
        <v>0</v>
      </c>
      <c r="P711" s="473">
        <v>0</v>
      </c>
      <c r="Q711" s="473">
        <v>3600</v>
      </c>
      <c r="R711" s="472"/>
    </row>
    <row r="712" spans="1:18" s="524" customFormat="1" ht="14.45" hidden="1" customHeight="1" x14ac:dyDescent="0.25">
      <c r="A712" s="489">
        <v>1205</v>
      </c>
      <c r="B712" s="472" t="s">
        <v>1636</v>
      </c>
      <c r="C712" s="472">
        <v>519</v>
      </c>
      <c r="D712" s="489" t="s">
        <v>1793</v>
      </c>
      <c r="E712" s="472">
        <v>519</v>
      </c>
      <c r="F712" s="472" t="s">
        <v>593</v>
      </c>
      <c r="G712" s="473">
        <v>3000</v>
      </c>
      <c r="H712" s="473"/>
      <c r="I712" s="473"/>
      <c r="J712" s="473"/>
      <c r="K712" s="473"/>
      <c r="L712" s="473"/>
      <c r="M712" s="473"/>
      <c r="N712" s="473"/>
      <c r="O712" s="473"/>
      <c r="P712" s="473"/>
      <c r="Q712" s="473">
        <v>3000</v>
      </c>
      <c r="R712" s="472" t="s">
        <v>1925</v>
      </c>
    </row>
    <row r="713" spans="1:18" s="524" customFormat="1" ht="14.45" hidden="1" customHeight="1" x14ac:dyDescent="0.25">
      <c r="A713" s="472">
        <v>219</v>
      </c>
      <c r="B713" s="472" t="s">
        <v>1636</v>
      </c>
      <c r="C713" s="472">
        <v>521</v>
      </c>
      <c r="D713" s="472" t="s">
        <v>1817</v>
      </c>
      <c r="E713" s="472">
        <v>521</v>
      </c>
      <c r="F713" s="472" t="s">
        <v>595</v>
      </c>
      <c r="G713" s="473">
        <v>15000</v>
      </c>
      <c r="H713" s="472"/>
      <c r="I713" s="473">
        <v>0</v>
      </c>
      <c r="J713" s="473">
        <v>0</v>
      </c>
      <c r="K713" s="473">
        <v>0</v>
      </c>
      <c r="L713" s="473">
        <v>0</v>
      </c>
      <c r="M713" s="473">
        <v>0</v>
      </c>
      <c r="N713" s="473">
        <v>0</v>
      </c>
      <c r="O713" s="473">
        <v>0</v>
      </c>
      <c r="P713" s="473">
        <v>0</v>
      </c>
      <c r="Q713" s="473">
        <v>15000</v>
      </c>
      <c r="R713" s="472"/>
    </row>
    <row r="714" spans="1:18" s="524" customFormat="1" ht="14.45" hidden="1" customHeight="1" x14ac:dyDescent="0.25">
      <c r="A714" s="489">
        <v>1261</v>
      </c>
      <c r="B714" s="472" t="s">
        <v>1636</v>
      </c>
      <c r="C714" s="472">
        <v>521</v>
      </c>
      <c r="D714" s="472" t="s">
        <v>1804</v>
      </c>
      <c r="E714" s="472">
        <v>521</v>
      </c>
      <c r="F714" s="472" t="s">
        <v>595</v>
      </c>
      <c r="G714" s="473">
        <v>2000</v>
      </c>
      <c r="H714" s="473"/>
      <c r="I714" s="473"/>
      <c r="J714" s="473"/>
      <c r="K714" s="473"/>
      <c r="L714" s="473"/>
      <c r="M714" s="473"/>
      <c r="N714" s="473"/>
      <c r="O714" s="473"/>
      <c r="P714" s="473"/>
      <c r="Q714" s="473">
        <v>2000</v>
      </c>
      <c r="R714" s="472"/>
    </row>
    <row r="715" spans="1:18" s="524" customFormat="1" ht="14.45" hidden="1" customHeight="1" x14ac:dyDescent="0.25">
      <c r="A715" s="472">
        <v>378</v>
      </c>
      <c r="B715" s="472" t="s">
        <v>1636</v>
      </c>
      <c r="C715" s="472">
        <v>522</v>
      </c>
      <c r="D715" s="472" t="s">
        <v>1821</v>
      </c>
      <c r="E715" s="472">
        <v>522</v>
      </c>
      <c r="F715" s="472" t="s">
        <v>596</v>
      </c>
      <c r="G715" s="473">
        <v>50000</v>
      </c>
      <c r="H715" s="473">
        <v>0</v>
      </c>
      <c r="I715" s="473">
        <v>0</v>
      </c>
      <c r="J715" s="473">
        <v>0</v>
      </c>
      <c r="K715" s="473">
        <v>0</v>
      </c>
      <c r="L715" s="473">
        <v>0</v>
      </c>
      <c r="M715" s="473">
        <v>0</v>
      </c>
      <c r="N715" s="473">
        <v>0</v>
      </c>
      <c r="O715" s="473">
        <v>0</v>
      </c>
      <c r="P715" s="473">
        <v>0</v>
      </c>
      <c r="Q715" s="473">
        <v>50000</v>
      </c>
      <c r="R715" s="472"/>
    </row>
    <row r="716" spans="1:18" s="524" customFormat="1" ht="14.45" hidden="1" customHeight="1" x14ac:dyDescent="0.25">
      <c r="A716" s="472">
        <v>182</v>
      </c>
      <c r="B716" s="472" t="s">
        <v>1636</v>
      </c>
      <c r="C716" s="472">
        <v>523</v>
      </c>
      <c r="D716" s="472" t="s">
        <v>1816</v>
      </c>
      <c r="E716" s="472">
        <v>523</v>
      </c>
      <c r="F716" s="472" t="s">
        <v>597</v>
      </c>
      <c r="G716" s="473"/>
      <c r="H716" s="473"/>
      <c r="I716" s="473"/>
      <c r="J716" s="473"/>
      <c r="K716" s="473"/>
      <c r="L716" s="473"/>
      <c r="M716" s="473"/>
      <c r="N716" s="473"/>
      <c r="O716" s="473"/>
      <c r="P716" s="473"/>
      <c r="Q716" s="473">
        <v>0</v>
      </c>
      <c r="R716" s="472"/>
    </row>
    <row r="717" spans="1:18" s="524" customFormat="1" ht="14.45" hidden="1" customHeight="1" x14ac:dyDescent="0.25">
      <c r="A717" s="472">
        <v>220</v>
      </c>
      <c r="B717" s="472" t="s">
        <v>1636</v>
      </c>
      <c r="C717" s="472">
        <v>523</v>
      </c>
      <c r="D717" s="472" t="s">
        <v>1817</v>
      </c>
      <c r="E717" s="472">
        <v>523</v>
      </c>
      <c r="F717" s="472" t="s">
        <v>597</v>
      </c>
      <c r="G717" s="473">
        <v>20000</v>
      </c>
      <c r="H717" s="472"/>
      <c r="I717" s="473">
        <v>0</v>
      </c>
      <c r="J717" s="473">
        <v>0</v>
      </c>
      <c r="K717" s="473">
        <v>0</v>
      </c>
      <c r="L717" s="473">
        <v>0</v>
      </c>
      <c r="M717" s="473">
        <v>0</v>
      </c>
      <c r="N717" s="473">
        <v>0</v>
      </c>
      <c r="O717" s="473">
        <v>0</v>
      </c>
      <c r="P717" s="473">
        <v>0</v>
      </c>
      <c r="Q717" s="473">
        <v>20000</v>
      </c>
      <c r="R717" s="472"/>
    </row>
    <row r="718" spans="1:18" s="524" customFormat="1" ht="14.45" hidden="1" customHeight="1" x14ac:dyDescent="0.25">
      <c r="A718" s="472">
        <v>298</v>
      </c>
      <c r="B718" s="472" t="s">
        <v>1636</v>
      </c>
      <c r="C718" s="472">
        <v>523</v>
      </c>
      <c r="D718" s="472" t="s">
        <v>1819</v>
      </c>
      <c r="E718" s="472">
        <v>523</v>
      </c>
      <c r="F718" s="472" t="s">
        <v>597</v>
      </c>
      <c r="G718" s="473">
        <v>0</v>
      </c>
      <c r="H718" s="472"/>
      <c r="I718" s="473">
        <v>0</v>
      </c>
      <c r="J718" s="473">
        <v>0</v>
      </c>
      <c r="K718" s="473">
        <v>0</v>
      </c>
      <c r="L718" s="473">
        <v>0</v>
      </c>
      <c r="M718" s="473">
        <v>0</v>
      </c>
      <c r="N718" s="473">
        <v>0</v>
      </c>
      <c r="O718" s="473">
        <v>0</v>
      </c>
      <c r="P718" s="473">
        <v>0</v>
      </c>
      <c r="Q718" s="473">
        <v>0</v>
      </c>
      <c r="R718" s="472"/>
    </row>
    <row r="719" spans="1:18" s="524" customFormat="1" ht="14.45" hidden="1" customHeight="1" x14ac:dyDescent="0.25">
      <c r="A719" s="472">
        <v>412</v>
      </c>
      <c r="B719" s="472" t="s">
        <v>1636</v>
      </c>
      <c r="C719" s="472">
        <v>523</v>
      </c>
      <c r="D719" s="472" t="s">
        <v>1822</v>
      </c>
      <c r="E719" s="472">
        <v>523</v>
      </c>
      <c r="F719" s="472" t="s">
        <v>597</v>
      </c>
      <c r="G719" s="473">
        <v>0</v>
      </c>
      <c r="H719" s="472"/>
      <c r="I719" s="473">
        <v>0</v>
      </c>
      <c r="J719" s="473">
        <v>0</v>
      </c>
      <c r="K719" s="473">
        <v>0</v>
      </c>
      <c r="L719" s="473">
        <v>0</v>
      </c>
      <c r="M719" s="473">
        <v>0</v>
      </c>
      <c r="N719" s="473">
        <v>0</v>
      </c>
      <c r="O719" s="473">
        <v>0</v>
      </c>
      <c r="P719" s="473">
        <v>0</v>
      </c>
      <c r="Q719" s="473">
        <v>0</v>
      </c>
      <c r="R719" s="472"/>
    </row>
    <row r="720" spans="1:18" s="524" customFormat="1" ht="14.45" hidden="1" customHeight="1" x14ac:dyDescent="0.25">
      <c r="A720" s="472">
        <v>676</v>
      </c>
      <c r="B720" s="472" t="s">
        <v>1636</v>
      </c>
      <c r="C720" s="472">
        <v>523</v>
      </c>
      <c r="D720" s="472" t="s">
        <v>1252</v>
      </c>
      <c r="E720" s="472">
        <v>523</v>
      </c>
      <c r="F720" s="472" t="s">
        <v>597</v>
      </c>
      <c r="G720" s="473">
        <v>10000</v>
      </c>
      <c r="H720" s="473">
        <v>0</v>
      </c>
      <c r="I720" s="473">
        <v>0</v>
      </c>
      <c r="J720" s="473">
        <v>0</v>
      </c>
      <c r="K720" s="473">
        <v>0</v>
      </c>
      <c r="L720" s="473">
        <v>0</v>
      </c>
      <c r="M720" s="473">
        <v>0</v>
      </c>
      <c r="N720" s="473">
        <v>0</v>
      </c>
      <c r="O720" s="473">
        <v>0</v>
      </c>
      <c r="P720" s="473">
        <v>0</v>
      </c>
      <c r="Q720" s="473">
        <v>10000</v>
      </c>
      <c r="R720" s="472"/>
    </row>
    <row r="721" spans="1:18" s="524" customFormat="1" ht="14.45" hidden="1" customHeight="1" x14ac:dyDescent="0.25">
      <c r="A721" s="489">
        <v>1180</v>
      </c>
      <c r="B721" s="472" t="s">
        <v>1636</v>
      </c>
      <c r="C721" s="472">
        <v>523</v>
      </c>
      <c r="D721" s="489" t="s">
        <v>1819</v>
      </c>
      <c r="E721" s="472">
        <v>523</v>
      </c>
      <c r="F721" s="472" t="s">
        <v>597</v>
      </c>
      <c r="G721" s="473">
        <v>2000</v>
      </c>
      <c r="H721" s="473"/>
      <c r="I721" s="473"/>
      <c r="J721" s="473"/>
      <c r="K721" s="473"/>
      <c r="L721" s="473"/>
      <c r="M721" s="473"/>
      <c r="N721" s="473"/>
      <c r="O721" s="473"/>
      <c r="P721" s="473"/>
      <c r="Q721" s="473">
        <v>2000</v>
      </c>
      <c r="R721" s="472" t="s">
        <v>1921</v>
      </c>
    </row>
    <row r="722" spans="1:18" s="524" customFormat="1" ht="14.45" hidden="1" customHeight="1" x14ac:dyDescent="0.25">
      <c r="A722" s="489">
        <v>1262</v>
      </c>
      <c r="B722" s="472" t="s">
        <v>1636</v>
      </c>
      <c r="C722" s="472">
        <v>529</v>
      </c>
      <c r="D722" s="472" t="s">
        <v>1804</v>
      </c>
      <c r="E722" s="472">
        <v>529</v>
      </c>
      <c r="F722" s="472" t="s">
        <v>598</v>
      </c>
      <c r="G722" s="473">
        <v>3500</v>
      </c>
      <c r="H722" s="473"/>
      <c r="I722" s="473"/>
      <c r="J722" s="473"/>
      <c r="K722" s="473"/>
      <c r="L722" s="473"/>
      <c r="M722" s="473"/>
      <c r="N722" s="473"/>
      <c r="O722" s="473"/>
      <c r="P722" s="473"/>
      <c r="Q722" s="473">
        <v>3500</v>
      </c>
      <c r="R722" s="472"/>
    </row>
    <row r="723" spans="1:18" s="524" customFormat="1" ht="14.45" hidden="1" customHeight="1" x14ac:dyDescent="0.25">
      <c r="A723" s="472">
        <v>234</v>
      </c>
      <c r="B723" s="472" t="s">
        <v>1636</v>
      </c>
      <c r="C723" s="472">
        <v>541</v>
      </c>
      <c r="D723" s="472" t="s">
        <v>1818</v>
      </c>
      <c r="E723" s="472">
        <v>541</v>
      </c>
      <c r="F723" s="472" t="s">
        <v>603</v>
      </c>
      <c r="G723" s="493">
        <v>0</v>
      </c>
      <c r="H723" s="472"/>
      <c r="I723" s="473">
        <v>0</v>
      </c>
      <c r="J723" s="473">
        <v>0</v>
      </c>
      <c r="K723" s="473">
        <v>0</v>
      </c>
      <c r="L723" s="473">
        <v>0</v>
      </c>
      <c r="M723" s="473">
        <v>0</v>
      </c>
      <c r="N723" s="473">
        <v>0</v>
      </c>
      <c r="O723" s="473">
        <v>0</v>
      </c>
      <c r="P723" s="473">
        <v>0</v>
      </c>
      <c r="Q723" s="473">
        <v>0</v>
      </c>
      <c r="R723" s="472"/>
    </row>
    <row r="724" spans="1:18" s="524" customFormat="1" ht="14.45" hidden="1" customHeight="1" x14ac:dyDescent="0.25">
      <c r="A724" s="472">
        <v>749</v>
      </c>
      <c r="B724" s="472" t="s">
        <v>1636</v>
      </c>
      <c r="C724" s="472">
        <v>541</v>
      </c>
      <c r="D724" s="472" t="s">
        <v>1831</v>
      </c>
      <c r="E724" s="472">
        <v>541</v>
      </c>
      <c r="F724" s="472" t="s">
        <v>603</v>
      </c>
      <c r="G724" s="473">
        <v>0</v>
      </c>
      <c r="H724" s="473"/>
      <c r="I724" s="473">
        <v>0</v>
      </c>
      <c r="J724" s="473">
        <v>0</v>
      </c>
      <c r="K724" s="473">
        <v>0</v>
      </c>
      <c r="L724" s="473">
        <v>0</v>
      </c>
      <c r="M724" s="473">
        <v>0</v>
      </c>
      <c r="N724" s="473">
        <v>0</v>
      </c>
      <c r="O724" s="473">
        <v>0</v>
      </c>
      <c r="P724" s="473">
        <v>0</v>
      </c>
      <c r="Q724" s="473">
        <v>0</v>
      </c>
      <c r="R724" s="472"/>
    </row>
    <row r="725" spans="1:18" s="524" customFormat="1" ht="14.45" hidden="1" customHeight="1" x14ac:dyDescent="0.25">
      <c r="A725" s="472">
        <v>61</v>
      </c>
      <c r="B725" s="472" t="s">
        <v>1636</v>
      </c>
      <c r="C725" s="472">
        <v>563</v>
      </c>
      <c r="D725" s="472" t="s">
        <v>1813</v>
      </c>
      <c r="E725" s="472">
        <v>563</v>
      </c>
      <c r="F725" s="472" t="s">
        <v>614</v>
      </c>
      <c r="G725" s="473">
        <v>0</v>
      </c>
      <c r="H725" s="472"/>
      <c r="I725" s="473">
        <v>0</v>
      </c>
      <c r="J725" s="473">
        <v>0</v>
      </c>
      <c r="K725" s="473">
        <v>0</v>
      </c>
      <c r="L725" s="473">
        <v>0</v>
      </c>
      <c r="M725" s="473">
        <v>0</v>
      </c>
      <c r="N725" s="473">
        <v>0</v>
      </c>
      <c r="O725" s="473">
        <v>0</v>
      </c>
      <c r="P725" s="473">
        <v>0</v>
      </c>
      <c r="Q725" s="473">
        <v>0</v>
      </c>
      <c r="R725" s="472"/>
    </row>
    <row r="726" spans="1:18" s="524" customFormat="1" ht="14.45" hidden="1" customHeight="1" x14ac:dyDescent="0.25">
      <c r="A726" s="472">
        <v>24</v>
      </c>
      <c r="B726" s="472" t="s">
        <v>1636</v>
      </c>
      <c r="C726" s="472">
        <v>566</v>
      </c>
      <c r="D726" s="472" t="s">
        <v>1811</v>
      </c>
      <c r="E726" s="472">
        <v>566</v>
      </c>
      <c r="F726" s="472" t="s">
        <v>617</v>
      </c>
      <c r="G726" s="473">
        <v>48000</v>
      </c>
      <c r="H726" s="472"/>
      <c r="I726" s="473">
        <v>0</v>
      </c>
      <c r="J726" s="473">
        <v>0</v>
      </c>
      <c r="K726" s="473">
        <v>0</v>
      </c>
      <c r="L726" s="473">
        <v>0</v>
      </c>
      <c r="M726" s="473">
        <v>0</v>
      </c>
      <c r="N726" s="473">
        <v>0</v>
      </c>
      <c r="O726" s="473">
        <v>0</v>
      </c>
      <c r="P726" s="473">
        <v>0</v>
      </c>
      <c r="Q726" s="473">
        <v>48000</v>
      </c>
      <c r="R726" s="472"/>
    </row>
    <row r="727" spans="1:18" s="524" customFormat="1" ht="14.45" hidden="1" customHeight="1" x14ac:dyDescent="0.25">
      <c r="A727" s="489">
        <v>1206</v>
      </c>
      <c r="B727" s="472" t="s">
        <v>1636</v>
      </c>
      <c r="C727" s="472">
        <v>566</v>
      </c>
      <c r="D727" s="489" t="s">
        <v>1793</v>
      </c>
      <c r="E727" s="472">
        <v>566</v>
      </c>
      <c r="F727" s="472" t="s">
        <v>617</v>
      </c>
      <c r="G727" s="473">
        <v>4500</v>
      </c>
      <c r="H727" s="473"/>
      <c r="I727" s="473"/>
      <c r="J727" s="473"/>
      <c r="K727" s="473"/>
      <c r="L727" s="473"/>
      <c r="M727" s="473"/>
      <c r="N727" s="473"/>
      <c r="O727" s="473"/>
      <c r="P727" s="473"/>
      <c r="Q727" s="473">
        <v>4500</v>
      </c>
      <c r="R727" s="472" t="s">
        <v>1925</v>
      </c>
    </row>
    <row r="728" spans="1:18" s="524" customFormat="1" ht="14.45" hidden="1" customHeight="1" x14ac:dyDescent="0.25">
      <c r="A728" s="472">
        <v>236</v>
      </c>
      <c r="B728" s="472" t="s">
        <v>1636</v>
      </c>
      <c r="C728" s="472">
        <v>567</v>
      </c>
      <c r="D728" s="472" t="s">
        <v>1818</v>
      </c>
      <c r="E728" s="472">
        <v>567</v>
      </c>
      <c r="F728" s="472" t="s">
        <v>618</v>
      </c>
      <c r="G728" s="473">
        <v>120000</v>
      </c>
      <c r="H728" s="472"/>
      <c r="I728" s="473">
        <v>0</v>
      </c>
      <c r="J728" s="473">
        <v>0</v>
      </c>
      <c r="K728" s="473">
        <v>0</v>
      </c>
      <c r="L728" s="473">
        <v>0</v>
      </c>
      <c r="M728" s="473">
        <v>0</v>
      </c>
      <c r="N728" s="473">
        <v>0</v>
      </c>
      <c r="O728" s="473">
        <v>0</v>
      </c>
      <c r="P728" s="473">
        <v>0</v>
      </c>
      <c r="Q728" s="473">
        <v>120000</v>
      </c>
      <c r="R728" s="472"/>
    </row>
    <row r="729" spans="1:18" s="524" customFormat="1" ht="14.45" hidden="1" customHeight="1" x14ac:dyDescent="0.25">
      <c r="A729" s="472">
        <v>435</v>
      </c>
      <c r="B729" s="472" t="s">
        <v>1636</v>
      </c>
      <c r="C729" s="472">
        <v>567</v>
      </c>
      <c r="D729" s="472" t="s">
        <v>1823</v>
      </c>
      <c r="E729" s="472">
        <v>567</v>
      </c>
      <c r="F729" s="472" t="s">
        <v>618</v>
      </c>
      <c r="G729" s="473">
        <v>60000</v>
      </c>
      <c r="H729" s="472"/>
      <c r="I729" s="473">
        <v>0</v>
      </c>
      <c r="J729" s="473">
        <v>0</v>
      </c>
      <c r="K729" s="473">
        <v>0</v>
      </c>
      <c r="L729" s="473">
        <v>0</v>
      </c>
      <c r="M729" s="473">
        <v>0</v>
      </c>
      <c r="N729" s="473">
        <v>0</v>
      </c>
      <c r="O729" s="473">
        <v>0</v>
      </c>
      <c r="P729" s="473">
        <v>0</v>
      </c>
      <c r="Q729" s="473">
        <v>60000</v>
      </c>
      <c r="R729" s="472"/>
    </row>
    <row r="730" spans="1:18" s="524" customFormat="1" ht="14.45" hidden="1" customHeight="1" x14ac:dyDescent="0.25">
      <c r="A730" s="472">
        <v>498</v>
      </c>
      <c r="B730" s="472" t="s">
        <v>1636</v>
      </c>
      <c r="C730" s="472">
        <v>567</v>
      </c>
      <c r="D730" s="472" t="s">
        <v>1825</v>
      </c>
      <c r="E730" s="472">
        <v>567</v>
      </c>
      <c r="F730" s="472" t="s">
        <v>618</v>
      </c>
      <c r="G730" s="473">
        <v>31400</v>
      </c>
      <c r="H730" s="472"/>
      <c r="I730" s="473">
        <v>0</v>
      </c>
      <c r="J730" s="473">
        <v>0</v>
      </c>
      <c r="K730" s="473">
        <v>0</v>
      </c>
      <c r="L730" s="473">
        <v>0</v>
      </c>
      <c r="M730" s="473">
        <v>0</v>
      </c>
      <c r="N730" s="473">
        <v>0</v>
      </c>
      <c r="O730" s="473">
        <v>0</v>
      </c>
      <c r="P730" s="473">
        <v>0</v>
      </c>
      <c r="Q730" s="473">
        <v>31400</v>
      </c>
      <c r="R730" s="472"/>
    </row>
    <row r="731" spans="1:18" s="524" customFormat="1" ht="14.45" hidden="1" customHeight="1" x14ac:dyDescent="0.25">
      <c r="A731" s="472">
        <v>437</v>
      </c>
      <c r="B731" s="472" t="s">
        <v>1636</v>
      </c>
      <c r="C731" s="472">
        <v>578</v>
      </c>
      <c r="D731" s="472" t="s">
        <v>1823</v>
      </c>
      <c r="E731" s="472">
        <v>578</v>
      </c>
      <c r="F731" s="472" t="s">
        <v>628</v>
      </c>
      <c r="G731" s="473">
        <v>92000</v>
      </c>
      <c r="H731" s="472"/>
      <c r="I731" s="473">
        <v>0</v>
      </c>
      <c r="J731" s="473">
        <v>0</v>
      </c>
      <c r="K731" s="473">
        <v>0</v>
      </c>
      <c r="L731" s="473">
        <v>0</v>
      </c>
      <c r="M731" s="473">
        <v>0</v>
      </c>
      <c r="N731" s="473">
        <v>0</v>
      </c>
      <c r="O731" s="473">
        <v>0</v>
      </c>
      <c r="P731" s="473">
        <v>0</v>
      </c>
      <c r="Q731" s="473">
        <v>92000</v>
      </c>
      <c r="R731" s="472"/>
    </row>
    <row r="732" spans="1:18" s="524" customFormat="1" ht="14.45" hidden="1" customHeight="1" x14ac:dyDescent="0.25">
      <c r="A732" s="472">
        <v>63</v>
      </c>
      <c r="B732" s="472" t="s">
        <v>1636</v>
      </c>
      <c r="C732" s="472">
        <v>591</v>
      </c>
      <c r="D732" s="472" t="s">
        <v>1813</v>
      </c>
      <c r="E732" s="472">
        <v>591</v>
      </c>
      <c r="F732" s="472" t="s">
        <v>636</v>
      </c>
      <c r="G732" s="473">
        <v>30000</v>
      </c>
      <c r="H732" s="472"/>
      <c r="I732" s="473">
        <v>0</v>
      </c>
      <c r="J732" s="473">
        <v>0</v>
      </c>
      <c r="K732" s="473">
        <v>0</v>
      </c>
      <c r="L732" s="473">
        <v>0</v>
      </c>
      <c r="M732" s="473">
        <v>0</v>
      </c>
      <c r="N732" s="473">
        <v>0</v>
      </c>
      <c r="O732" s="473">
        <v>0</v>
      </c>
      <c r="P732" s="473">
        <v>0</v>
      </c>
      <c r="Q732" s="473">
        <v>30000</v>
      </c>
      <c r="R732" s="472"/>
    </row>
    <row r="733" spans="1:18" s="524" customFormat="1" ht="14.45" hidden="1" customHeight="1" x14ac:dyDescent="0.25">
      <c r="A733" s="472">
        <v>751</v>
      </c>
      <c r="B733" s="472" t="s">
        <v>1636</v>
      </c>
      <c r="C733" s="472">
        <v>591</v>
      </c>
      <c r="D733" s="472" t="s">
        <v>1831</v>
      </c>
      <c r="E733" s="472">
        <v>591</v>
      </c>
      <c r="F733" s="472" t="s">
        <v>636</v>
      </c>
      <c r="G733" s="473">
        <v>5000</v>
      </c>
      <c r="H733" s="473"/>
      <c r="I733" s="473">
        <v>0</v>
      </c>
      <c r="J733" s="473">
        <v>0</v>
      </c>
      <c r="K733" s="473">
        <v>0</v>
      </c>
      <c r="L733" s="473">
        <v>0</v>
      </c>
      <c r="M733" s="473">
        <v>0</v>
      </c>
      <c r="N733" s="473">
        <v>0</v>
      </c>
      <c r="O733" s="473">
        <v>0</v>
      </c>
      <c r="P733" s="473">
        <v>0</v>
      </c>
      <c r="Q733" s="473">
        <v>5000</v>
      </c>
      <c r="R733" s="472"/>
    </row>
    <row r="734" spans="1:18" s="524" customFormat="1" ht="14.45" hidden="1" customHeight="1" x14ac:dyDescent="0.25">
      <c r="A734" s="472">
        <v>1272</v>
      </c>
      <c r="B734" s="472" t="s">
        <v>1636</v>
      </c>
      <c r="C734" s="472">
        <v>591</v>
      </c>
      <c r="D734" s="472" t="s">
        <v>1912</v>
      </c>
      <c r="E734" s="472">
        <v>591</v>
      </c>
      <c r="F734" s="472" t="s">
        <v>636</v>
      </c>
      <c r="G734" s="473">
        <v>8000</v>
      </c>
      <c r="H734" s="473"/>
      <c r="I734" s="473"/>
      <c r="J734" s="473"/>
      <c r="K734" s="473"/>
      <c r="L734" s="473"/>
      <c r="M734" s="473"/>
      <c r="N734" s="473"/>
      <c r="O734" s="473"/>
      <c r="P734" s="473"/>
      <c r="Q734" s="473">
        <v>8000</v>
      </c>
      <c r="R734" s="472" t="s">
        <v>1931</v>
      </c>
    </row>
    <row r="735" spans="1:18" s="524" customFormat="1" ht="14.45" hidden="1" customHeight="1" x14ac:dyDescent="0.25">
      <c r="A735" s="472">
        <v>1285</v>
      </c>
      <c r="B735" s="472" t="s">
        <v>1669</v>
      </c>
      <c r="C735" s="472">
        <v>611</v>
      </c>
      <c r="D735" s="472" t="s">
        <v>1814</v>
      </c>
      <c r="E735" s="472">
        <v>611</v>
      </c>
      <c r="F735" s="494" t="s">
        <v>1942</v>
      </c>
      <c r="G735" s="473"/>
      <c r="H735" s="473"/>
      <c r="I735" s="473">
        <v>126000</v>
      </c>
      <c r="J735" s="473"/>
      <c r="K735" s="473"/>
      <c r="L735" s="473"/>
      <c r="M735" s="473"/>
      <c r="N735" s="473"/>
      <c r="O735" s="473"/>
      <c r="P735" s="473"/>
      <c r="Q735" s="473">
        <v>126000</v>
      </c>
      <c r="R735" s="472"/>
    </row>
    <row r="736" spans="1:18" s="524" customFormat="1" ht="14.45" hidden="1" customHeight="1" x14ac:dyDescent="0.25">
      <c r="A736" s="472">
        <v>1275</v>
      </c>
      <c r="B736" s="472" t="s">
        <v>1669</v>
      </c>
      <c r="C736" s="472">
        <v>612</v>
      </c>
      <c r="D736" s="472" t="s">
        <v>1814</v>
      </c>
      <c r="E736" s="472">
        <v>612</v>
      </c>
      <c r="F736" s="494" t="s">
        <v>1932</v>
      </c>
      <c r="G736" s="520">
        <v>0</v>
      </c>
      <c r="H736" s="473"/>
      <c r="I736" s="473"/>
      <c r="J736" s="473"/>
      <c r="K736" s="473"/>
      <c r="L736" s="473"/>
      <c r="M736" s="473"/>
      <c r="N736" s="473"/>
      <c r="O736" s="473"/>
      <c r="P736" s="473"/>
      <c r="Q736" s="473">
        <v>0</v>
      </c>
      <c r="R736" s="472"/>
    </row>
    <row r="737" spans="1:18" s="524" customFormat="1" ht="14.45" hidden="1" customHeight="1" x14ac:dyDescent="0.25">
      <c r="A737" s="472">
        <v>1277</v>
      </c>
      <c r="B737" s="472" t="s">
        <v>1669</v>
      </c>
      <c r="C737" s="472">
        <v>612</v>
      </c>
      <c r="D737" s="472" t="s">
        <v>1814</v>
      </c>
      <c r="E737" s="472">
        <v>612</v>
      </c>
      <c r="F737" s="494" t="s">
        <v>1934</v>
      </c>
      <c r="G737" s="520"/>
      <c r="H737" s="473"/>
      <c r="I737" s="473"/>
      <c r="J737" s="473"/>
      <c r="K737" s="473"/>
      <c r="L737" s="473"/>
      <c r="M737" s="473"/>
      <c r="N737" s="520">
        <v>3000000</v>
      </c>
      <c r="O737" s="473"/>
      <c r="P737" s="473"/>
      <c r="Q737" s="473">
        <v>3000000</v>
      </c>
      <c r="R737" s="472"/>
    </row>
    <row r="738" spans="1:18" s="524" customFormat="1" ht="14.45" hidden="1" customHeight="1" x14ac:dyDescent="0.25">
      <c r="A738" s="472">
        <v>1288</v>
      </c>
      <c r="B738" s="472" t="s">
        <v>1669</v>
      </c>
      <c r="C738" s="472">
        <v>612</v>
      </c>
      <c r="D738" s="472" t="s">
        <v>1814</v>
      </c>
      <c r="E738" s="472">
        <v>612</v>
      </c>
      <c r="F738" s="494" t="s">
        <v>1945</v>
      </c>
      <c r="G738" s="473"/>
      <c r="H738" s="473"/>
      <c r="I738" s="473"/>
      <c r="J738" s="473"/>
      <c r="K738" s="473"/>
      <c r="L738" s="495">
        <v>450951</v>
      </c>
      <c r="M738" s="473"/>
      <c r="N738" s="473"/>
      <c r="O738" s="473"/>
      <c r="P738" s="473"/>
      <c r="Q738" s="473">
        <v>450951</v>
      </c>
      <c r="R738" s="472"/>
    </row>
    <row r="739" spans="1:18" s="524" customFormat="1" ht="14.45" hidden="1" customHeight="1" x14ac:dyDescent="0.25">
      <c r="A739" s="472">
        <v>1290</v>
      </c>
      <c r="B739" s="472" t="s">
        <v>1669</v>
      </c>
      <c r="C739" s="472">
        <v>612</v>
      </c>
      <c r="D739" s="472" t="s">
        <v>1814</v>
      </c>
      <c r="E739" s="472">
        <v>612</v>
      </c>
      <c r="F739" s="494" t="s">
        <v>1947</v>
      </c>
      <c r="G739" s="473"/>
      <c r="H739" s="473"/>
      <c r="I739" s="473"/>
      <c r="J739" s="473"/>
      <c r="K739" s="473"/>
      <c r="L739" s="473"/>
      <c r="M739" s="473"/>
      <c r="N739" s="473"/>
      <c r="O739" s="473">
        <v>3833333</v>
      </c>
      <c r="P739" s="473"/>
      <c r="Q739" s="473">
        <v>3833333</v>
      </c>
      <c r="R739" s="472"/>
    </row>
    <row r="740" spans="1:18" s="524" customFormat="1" ht="14.45" hidden="1" customHeight="1" x14ac:dyDescent="0.25">
      <c r="A740" s="472">
        <v>27</v>
      </c>
      <c r="B740" s="472" t="s">
        <v>1669</v>
      </c>
      <c r="C740" s="472">
        <v>613</v>
      </c>
      <c r="D740" s="472" t="s">
        <v>1811</v>
      </c>
      <c r="E740" s="472">
        <v>613</v>
      </c>
      <c r="F740" s="472" t="s">
        <v>647</v>
      </c>
      <c r="G740" s="473">
        <v>0</v>
      </c>
      <c r="H740" s="472"/>
      <c r="I740" s="473">
        <v>0</v>
      </c>
      <c r="J740" s="473">
        <v>0</v>
      </c>
      <c r="K740" s="473">
        <v>0</v>
      </c>
      <c r="L740" s="473">
        <v>0</v>
      </c>
      <c r="M740" s="473">
        <v>0</v>
      </c>
      <c r="N740" s="473"/>
      <c r="O740" s="473">
        <v>0</v>
      </c>
      <c r="P740" s="473">
        <v>0</v>
      </c>
      <c r="Q740" s="473">
        <v>0</v>
      </c>
      <c r="R740" s="472"/>
    </row>
    <row r="741" spans="1:18" s="524" customFormat="1" ht="14.45" hidden="1" customHeight="1" x14ac:dyDescent="0.25">
      <c r="A741" s="472">
        <v>1278</v>
      </c>
      <c r="B741" s="472" t="s">
        <v>1669</v>
      </c>
      <c r="C741" s="472">
        <v>613</v>
      </c>
      <c r="D741" s="472" t="s">
        <v>1814</v>
      </c>
      <c r="E741" s="472">
        <v>613</v>
      </c>
      <c r="F741" s="494" t="s">
        <v>1935</v>
      </c>
      <c r="G741" s="473"/>
      <c r="H741" s="473"/>
      <c r="I741" s="473">
        <v>325000</v>
      </c>
      <c r="J741" s="473"/>
      <c r="K741" s="473"/>
      <c r="L741" s="473"/>
      <c r="M741" s="473"/>
      <c r="N741" s="473"/>
      <c r="O741" s="473"/>
      <c r="P741" s="473"/>
      <c r="Q741" s="473">
        <v>325000</v>
      </c>
      <c r="R741" s="472"/>
    </row>
    <row r="742" spans="1:18" s="524" customFormat="1" ht="14.45" hidden="1" customHeight="1" x14ac:dyDescent="0.25">
      <c r="A742" s="472">
        <v>1279</v>
      </c>
      <c r="B742" s="472" t="s">
        <v>1669</v>
      </c>
      <c r="C742" s="472">
        <v>613</v>
      </c>
      <c r="D742" s="472" t="s">
        <v>1814</v>
      </c>
      <c r="E742" s="472">
        <v>613</v>
      </c>
      <c r="F742" s="494" t="s">
        <v>1936</v>
      </c>
      <c r="G742" s="473"/>
      <c r="H742" s="473"/>
      <c r="I742" s="473">
        <v>180000</v>
      </c>
      <c r="J742" s="473"/>
      <c r="K742" s="473"/>
      <c r="L742" s="473"/>
      <c r="M742" s="473"/>
      <c r="N742" s="473"/>
      <c r="O742" s="473"/>
      <c r="P742" s="473"/>
      <c r="Q742" s="473">
        <v>180000</v>
      </c>
      <c r="R742" s="472"/>
    </row>
    <row r="743" spans="1:18" s="524" customFormat="1" ht="14.45" hidden="1" customHeight="1" x14ac:dyDescent="0.25">
      <c r="A743" s="472">
        <v>1280</v>
      </c>
      <c r="B743" s="472" t="s">
        <v>1669</v>
      </c>
      <c r="C743" s="472">
        <v>613</v>
      </c>
      <c r="D743" s="472" t="s">
        <v>1814</v>
      </c>
      <c r="E743" s="472">
        <v>613</v>
      </c>
      <c r="F743" s="494" t="s">
        <v>1937</v>
      </c>
      <c r="G743" s="473"/>
      <c r="H743" s="473"/>
      <c r="I743" s="473">
        <v>300000</v>
      </c>
      <c r="J743" s="473"/>
      <c r="K743" s="473"/>
      <c r="L743" s="473"/>
      <c r="M743" s="473"/>
      <c r="N743" s="473"/>
      <c r="O743" s="473"/>
      <c r="P743" s="473"/>
      <c r="Q743" s="473">
        <v>300000</v>
      </c>
      <c r="R743" s="472"/>
    </row>
    <row r="744" spans="1:18" s="524" customFormat="1" ht="14.45" hidden="1" customHeight="1" x14ac:dyDescent="0.25">
      <c r="A744" s="472">
        <v>1281</v>
      </c>
      <c r="B744" s="472" t="s">
        <v>1669</v>
      </c>
      <c r="C744" s="472">
        <v>613</v>
      </c>
      <c r="D744" s="472" t="s">
        <v>1814</v>
      </c>
      <c r="E744" s="472">
        <v>613</v>
      </c>
      <c r="F744" s="494" t="s">
        <v>1938</v>
      </c>
      <c r="G744" s="473"/>
      <c r="H744" s="473"/>
      <c r="I744" s="473">
        <v>250000</v>
      </c>
      <c r="J744" s="473"/>
      <c r="K744" s="473"/>
      <c r="L744" s="473"/>
      <c r="M744" s="473"/>
      <c r="N744" s="473"/>
      <c r="O744" s="473"/>
      <c r="P744" s="473"/>
      <c r="Q744" s="473">
        <v>250000</v>
      </c>
      <c r="R744" s="472"/>
    </row>
    <row r="745" spans="1:18" s="524" customFormat="1" ht="14.45" hidden="1" customHeight="1" x14ac:dyDescent="0.25">
      <c r="A745" s="472">
        <v>1282</v>
      </c>
      <c r="B745" s="472" t="s">
        <v>1669</v>
      </c>
      <c r="C745" s="472">
        <v>613</v>
      </c>
      <c r="D745" s="472" t="s">
        <v>1814</v>
      </c>
      <c r="E745" s="472">
        <v>613</v>
      </c>
      <c r="F745" s="494" t="s">
        <v>1939</v>
      </c>
      <c r="G745" s="473"/>
      <c r="H745" s="473"/>
      <c r="I745" s="473">
        <v>500000</v>
      </c>
      <c r="J745" s="473"/>
      <c r="K745" s="473"/>
      <c r="L745" s="473"/>
      <c r="M745" s="473"/>
      <c r="N745" s="473"/>
      <c r="O745" s="473"/>
      <c r="P745" s="473"/>
      <c r="Q745" s="473">
        <v>500000</v>
      </c>
      <c r="R745" s="472"/>
    </row>
    <row r="746" spans="1:18" s="524" customFormat="1" ht="14.45" hidden="1" customHeight="1" x14ac:dyDescent="0.25">
      <c r="A746" s="472">
        <v>1289</v>
      </c>
      <c r="B746" s="472" t="s">
        <v>1669</v>
      </c>
      <c r="C746" s="472">
        <v>613</v>
      </c>
      <c r="D746" s="472" t="s">
        <v>1814</v>
      </c>
      <c r="E746" s="472">
        <v>613</v>
      </c>
      <c r="F746" s="494" t="s">
        <v>1946</v>
      </c>
      <c r="G746" s="473"/>
      <c r="H746" s="473"/>
      <c r="I746" s="473"/>
      <c r="J746" s="473"/>
      <c r="K746" s="473"/>
      <c r="L746" s="473"/>
      <c r="M746" s="473"/>
      <c r="N746" s="473"/>
      <c r="O746" s="473">
        <v>1666667</v>
      </c>
      <c r="P746" s="473"/>
      <c r="Q746" s="473">
        <v>1666667</v>
      </c>
      <c r="R746" s="472"/>
    </row>
    <row r="747" spans="1:18" s="524" customFormat="1" ht="14.45" hidden="1" customHeight="1" x14ac:dyDescent="0.25">
      <c r="A747" s="472">
        <v>1276</v>
      </c>
      <c r="B747" s="472" t="s">
        <v>1669</v>
      </c>
      <c r="C747" s="472">
        <v>615</v>
      </c>
      <c r="D747" s="472" t="s">
        <v>1814</v>
      </c>
      <c r="E747" s="472">
        <v>615</v>
      </c>
      <c r="F747" s="494" t="s">
        <v>1933</v>
      </c>
      <c r="G747" s="473"/>
      <c r="H747" s="473"/>
      <c r="I747" s="495">
        <v>650000</v>
      </c>
      <c r="J747" s="473"/>
      <c r="K747" s="473"/>
      <c r="L747" s="473"/>
      <c r="M747" s="473"/>
      <c r="N747" s="473"/>
      <c r="O747" s="473"/>
      <c r="P747" s="473"/>
      <c r="Q747" s="473">
        <v>650000</v>
      </c>
      <c r="R747" s="472"/>
    </row>
    <row r="748" spans="1:18" s="524" customFormat="1" ht="14.45" hidden="1" customHeight="1" x14ac:dyDescent="0.25">
      <c r="A748" s="472">
        <v>1286</v>
      </c>
      <c r="B748" s="472" t="s">
        <v>1669</v>
      </c>
      <c r="C748" s="472">
        <v>616</v>
      </c>
      <c r="D748" s="472" t="s">
        <v>1814</v>
      </c>
      <c r="E748" s="472">
        <v>616</v>
      </c>
      <c r="F748" s="494" t="s">
        <v>1943</v>
      </c>
      <c r="G748" s="473"/>
      <c r="H748" s="473"/>
      <c r="I748" s="473">
        <v>1074281</v>
      </c>
      <c r="J748" s="473"/>
      <c r="K748" s="473"/>
      <c r="L748" s="473"/>
      <c r="M748" s="473"/>
      <c r="N748" s="473"/>
      <c r="O748" s="473"/>
      <c r="P748" s="473"/>
      <c r="Q748" s="473">
        <v>1074281</v>
      </c>
      <c r="R748" s="472"/>
    </row>
    <row r="749" spans="1:18" s="524" customFormat="1" ht="14.45" hidden="1" customHeight="1" x14ac:dyDescent="0.25">
      <c r="A749" s="472">
        <v>1287</v>
      </c>
      <c r="B749" s="472" t="s">
        <v>1669</v>
      </c>
      <c r="C749" s="472">
        <v>616</v>
      </c>
      <c r="D749" s="472" t="s">
        <v>1814</v>
      </c>
      <c r="E749" s="472">
        <v>616</v>
      </c>
      <c r="F749" s="494" t="s">
        <v>1944</v>
      </c>
      <c r="G749" s="520"/>
      <c r="H749" s="473"/>
      <c r="I749" s="473"/>
      <c r="J749" s="473"/>
      <c r="K749" s="473"/>
      <c r="L749" s="473"/>
      <c r="M749" s="473"/>
      <c r="N749" s="473"/>
      <c r="O749" s="473"/>
      <c r="P749" s="473"/>
      <c r="Q749" s="473">
        <v>0</v>
      </c>
      <c r="R749" s="472"/>
    </row>
    <row r="750" spans="1:18" s="524" customFormat="1" ht="14.45" hidden="1" customHeight="1" x14ac:dyDescent="0.25">
      <c r="A750" s="472">
        <v>1291</v>
      </c>
      <c r="B750" s="472" t="s">
        <v>1669</v>
      </c>
      <c r="C750" s="472">
        <v>619</v>
      </c>
      <c r="D750" s="472" t="s">
        <v>1814</v>
      </c>
      <c r="E750" s="472">
        <v>619</v>
      </c>
      <c r="F750" s="494" t="s">
        <v>1948</v>
      </c>
      <c r="G750" s="473"/>
      <c r="H750" s="473"/>
      <c r="I750" s="473"/>
      <c r="J750" s="473"/>
      <c r="K750" s="473"/>
      <c r="L750" s="473"/>
      <c r="M750" s="473"/>
      <c r="N750" s="473"/>
      <c r="O750" s="473">
        <v>1000000</v>
      </c>
      <c r="P750" s="473"/>
      <c r="Q750" s="473">
        <v>1000000</v>
      </c>
      <c r="R750" s="472"/>
    </row>
    <row r="751" spans="1:18" s="524" customFormat="1" ht="14.45" hidden="1" customHeight="1" x14ac:dyDescent="0.25">
      <c r="A751" s="472">
        <v>501</v>
      </c>
      <c r="B751" s="472" t="s">
        <v>1669</v>
      </c>
      <c r="C751" s="472">
        <v>629</v>
      </c>
      <c r="D751" s="472" t="s">
        <v>1825</v>
      </c>
      <c r="E751" s="472">
        <v>629</v>
      </c>
      <c r="F751" s="472" t="s">
        <v>656</v>
      </c>
      <c r="G751" s="473">
        <v>0</v>
      </c>
      <c r="H751" s="472"/>
      <c r="I751" s="473">
        <v>0</v>
      </c>
      <c r="J751" s="473">
        <v>0</v>
      </c>
      <c r="K751" s="473">
        <v>0</v>
      </c>
      <c r="L751" s="473">
        <v>0</v>
      </c>
      <c r="M751" s="473">
        <v>0</v>
      </c>
      <c r="N751" s="473">
        <v>0</v>
      </c>
      <c r="O751" s="473">
        <v>0</v>
      </c>
      <c r="P751" s="473">
        <v>0</v>
      </c>
      <c r="Q751" s="473">
        <v>0</v>
      </c>
      <c r="R751" s="472"/>
    </row>
    <row r="752" spans="1:18" s="524" customFormat="1" ht="14.45" hidden="1" customHeight="1" x14ac:dyDescent="0.25">
      <c r="A752" s="489">
        <v>1207</v>
      </c>
      <c r="B752" s="472" t="s">
        <v>1671</v>
      </c>
      <c r="C752" s="472">
        <v>911</v>
      </c>
      <c r="D752" s="489" t="s">
        <v>1793</v>
      </c>
      <c r="E752" s="472">
        <v>911</v>
      </c>
      <c r="F752" s="472" t="s">
        <v>1923</v>
      </c>
      <c r="G752" s="511"/>
      <c r="H752" s="473"/>
      <c r="I752" s="473"/>
      <c r="J752" s="473">
        <v>1059322.0799999998</v>
      </c>
      <c r="K752" s="473"/>
      <c r="L752" s="473"/>
      <c r="M752" s="473"/>
      <c r="N752" s="473"/>
      <c r="O752" s="473"/>
      <c r="P752" s="473"/>
      <c r="Q752" s="473">
        <v>1059322.0799999998</v>
      </c>
      <c r="R752" s="472" t="s">
        <v>1925</v>
      </c>
    </row>
    <row r="753" spans="1:18" s="524" customFormat="1" ht="14.45" hidden="1" customHeight="1" x14ac:dyDescent="0.25">
      <c r="A753" s="489">
        <v>1208</v>
      </c>
      <c r="B753" s="472" t="s">
        <v>1671</v>
      </c>
      <c r="C753" s="472">
        <v>921</v>
      </c>
      <c r="D753" s="489" t="s">
        <v>1793</v>
      </c>
      <c r="E753" s="472">
        <v>921</v>
      </c>
      <c r="F753" s="472" t="s">
        <v>1924</v>
      </c>
      <c r="G753" s="511"/>
      <c r="H753" s="473"/>
      <c r="I753" s="473"/>
      <c r="J753" s="473">
        <v>161034.13</v>
      </c>
      <c r="K753" s="473"/>
      <c r="L753" s="473"/>
      <c r="M753" s="473"/>
      <c r="N753" s="473"/>
      <c r="O753" s="473"/>
      <c r="P753" s="473"/>
      <c r="Q753" s="473">
        <v>161034.13</v>
      </c>
      <c r="R753" s="472" t="s">
        <v>1925</v>
      </c>
    </row>
    <row r="754" spans="1:18" s="524" customFormat="1" ht="14.45" hidden="1" customHeight="1" x14ac:dyDescent="0.25">
      <c r="A754" s="489">
        <v>1209</v>
      </c>
      <c r="B754" s="472" t="s">
        <v>1671</v>
      </c>
      <c r="C754" s="472">
        <v>991</v>
      </c>
      <c r="D754" s="489" t="s">
        <v>1793</v>
      </c>
      <c r="E754" s="472">
        <v>991</v>
      </c>
      <c r="F754" s="472" t="s">
        <v>752</v>
      </c>
      <c r="G754" s="473">
        <f>786271.51-73918.16</f>
        <v>712353.35</v>
      </c>
      <c r="H754" s="473"/>
      <c r="I754" s="473"/>
      <c r="J754" s="473"/>
      <c r="K754" s="473"/>
      <c r="L754" s="473"/>
      <c r="M754" s="473"/>
      <c r="N754" s="473"/>
      <c r="O754" s="473"/>
      <c r="P754" s="473"/>
      <c r="Q754" s="473">
        <v>786271.51</v>
      </c>
      <c r="R754" s="472" t="s">
        <v>1925</v>
      </c>
    </row>
    <row r="755" spans="1:18" ht="14.45" hidden="1" customHeight="1" x14ac:dyDescent="0.25">
      <c r="A755" s="128"/>
      <c r="D755" t="s">
        <v>1804</v>
      </c>
      <c r="F755" s="487" t="s">
        <v>1046</v>
      </c>
      <c r="G755" s="488">
        <f>SUM(G5:G754)</f>
        <v>50490001.000328019</v>
      </c>
      <c r="H755" s="488">
        <f t="shared" ref="H755:Q755" si="0">SUM(H5:H754)</f>
        <v>0</v>
      </c>
      <c r="I755" s="488">
        <f t="shared" si="0"/>
        <v>4395281</v>
      </c>
      <c r="J755" s="488">
        <f t="shared" si="0"/>
        <v>7670594.3735766998</v>
      </c>
      <c r="K755" s="488">
        <f t="shared" si="0"/>
        <v>0</v>
      </c>
      <c r="L755" s="488">
        <f t="shared" si="0"/>
        <v>450951</v>
      </c>
      <c r="M755" s="488">
        <f t="shared" si="0"/>
        <v>0</v>
      </c>
      <c r="N755" s="488">
        <f t="shared" si="0"/>
        <v>3000000</v>
      </c>
      <c r="O755" s="488">
        <f t="shared" si="0"/>
        <v>6500000</v>
      </c>
      <c r="P755" s="488">
        <f t="shared" si="0"/>
        <v>0</v>
      </c>
      <c r="Q755" s="488">
        <f t="shared" si="0"/>
        <v>72580745.215999991</v>
      </c>
    </row>
    <row r="756" spans="1:18" hidden="1" x14ac:dyDescent="0.25">
      <c r="G756" s="545">
        <v>50490001</v>
      </c>
      <c r="Q756" s="485">
        <f>SUM(G755:O755)</f>
        <v>72506827.37390472</v>
      </c>
    </row>
    <row r="757" spans="1:18" hidden="1" x14ac:dyDescent="0.25">
      <c r="G757" s="521">
        <f>+G755-G756</f>
        <v>3.2801926136016846E-4</v>
      </c>
      <c r="H757" s="521"/>
      <c r="I757" s="521"/>
      <c r="J757" s="521"/>
      <c r="K757" s="521"/>
      <c r="L757" s="521"/>
      <c r="M757" s="521"/>
      <c r="N757" s="521"/>
      <c r="O757" s="521"/>
      <c r="P757" s="521"/>
      <c r="Q757" s="521"/>
    </row>
    <row r="758" spans="1:18" x14ac:dyDescent="0.25">
      <c r="O758" s="455"/>
      <c r="Q758" s="455"/>
      <c r="R758" s="455"/>
    </row>
    <row r="759" spans="1:18" x14ac:dyDescent="0.25">
      <c r="Q759" s="521"/>
    </row>
    <row r="760" spans="1:18" x14ac:dyDescent="0.25">
      <c r="Q760" s="455"/>
    </row>
  </sheetData>
  <autoFilter ref="A4:R757">
    <filterColumn colId="3">
      <filters>
        <filter val="Sindicatura"/>
      </filters>
    </filterColumn>
  </autoFilter>
  <mergeCells count="10">
    <mergeCell ref="O3:O4"/>
    <mergeCell ref="P3:P4"/>
    <mergeCell ref="Q3:Q4"/>
    <mergeCell ref="R3:R4"/>
    <mergeCell ref="D3:D4"/>
    <mergeCell ref="E3:E4"/>
    <mergeCell ref="F3:F4"/>
    <mergeCell ref="G3:G4"/>
    <mergeCell ref="H3:H4"/>
    <mergeCell ref="I3:L3"/>
  </mergeCells>
  <pageMargins left="0.70866141732283472" right="0.70866141732283472" top="0.41" bottom="0.41" header="0.31496062992125984" footer="0.31496062992125984"/>
  <pageSetup paperSize="190" scale="66" fitToHeight="0" orientation="landscape" verticalDpi="0"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R761"/>
  <sheetViews>
    <sheetView zoomScale="90" zoomScaleNormal="90" workbookViewId="0">
      <pane xSplit="6" ySplit="4" topLeftCell="M5" activePane="bottomRight" state="frozen"/>
      <selection activeCell="F501" activeCellId="9" sqref="J504 A504:XFD504 F494 K496 K496 F492 J493 J496 J500 F501"/>
      <selection pane="topRight" activeCell="F501" activeCellId="9" sqref="J504 A504:XFD504 F494 K496 K496 F492 J493 J496 J500 F501"/>
      <selection pane="bottomLeft" activeCell="F501" activeCellId="9" sqref="J504 A504:XFD504 F494 K496 K496 F492 J493 J496 J500 F501"/>
      <selection pane="bottomRight" activeCell="F11" sqref="F11"/>
    </sheetView>
  </sheetViews>
  <sheetFormatPr baseColWidth="10" defaultRowHeight="15" x14ac:dyDescent="0.25"/>
  <cols>
    <col min="1" max="1" width="4.85546875" customWidth="1"/>
    <col min="2" max="2" width="2.140625" customWidth="1"/>
    <col min="3" max="3" width="4.85546875" customWidth="1"/>
    <col min="4" max="4" width="30.85546875" customWidth="1"/>
    <col min="5" max="5" width="7.140625" bestFit="1" customWidth="1"/>
    <col min="6" max="6" width="45" customWidth="1"/>
    <col min="7" max="7" width="13.85546875" customWidth="1"/>
    <col min="8" max="8" width="12.5703125" bestFit="1" customWidth="1"/>
    <col min="9" max="9" width="14.28515625" customWidth="1"/>
    <col min="10" max="10" width="14.85546875" customWidth="1"/>
    <col min="11" max="11" width="16.42578125" customWidth="1"/>
    <col min="12" max="12" width="12.5703125" customWidth="1"/>
    <col min="13" max="13" width="18.28515625" customWidth="1"/>
    <col min="14" max="14" width="12.5703125" customWidth="1"/>
    <col min="15" max="15" width="14.28515625" customWidth="1"/>
    <col min="16" max="16" width="13.85546875" customWidth="1"/>
    <col min="17" max="17" width="13.5703125" bestFit="1" customWidth="1"/>
    <col min="18" max="18" width="30.7109375" hidden="1" customWidth="1"/>
  </cols>
  <sheetData>
    <row r="1" spans="1:18" ht="18.75" x14ac:dyDescent="0.3">
      <c r="A1" s="471" t="s">
        <v>1881</v>
      </c>
    </row>
    <row r="2" spans="1:18" ht="19.5" thickBot="1" x14ac:dyDescent="0.35">
      <c r="A2" s="471" t="s">
        <v>1774</v>
      </c>
    </row>
    <row r="3" spans="1:18" ht="15.6" customHeight="1" x14ac:dyDescent="0.25">
      <c r="A3" s="551"/>
      <c r="B3" s="552"/>
      <c r="C3" s="552"/>
      <c r="D3" s="1002" t="s">
        <v>1812</v>
      </c>
      <c r="E3" s="1002" t="s">
        <v>759</v>
      </c>
      <c r="F3" s="1002" t="s">
        <v>5</v>
      </c>
      <c r="G3" s="1004" t="s">
        <v>1317</v>
      </c>
      <c r="H3" s="1004" t="s">
        <v>41</v>
      </c>
      <c r="I3" s="1004" t="s">
        <v>755</v>
      </c>
      <c r="J3" s="1004"/>
      <c r="K3" s="1004"/>
      <c r="L3" s="1004"/>
      <c r="M3" s="1006" t="s">
        <v>43</v>
      </c>
      <c r="N3" s="1007"/>
      <c r="O3" s="1000" t="s">
        <v>40</v>
      </c>
      <c r="P3" s="1000" t="s">
        <v>1048</v>
      </c>
      <c r="Q3" s="1000" t="s">
        <v>757</v>
      </c>
      <c r="R3" s="909" t="s">
        <v>1922</v>
      </c>
    </row>
    <row r="4" spans="1:18" ht="48.75" thickBot="1" x14ac:dyDescent="0.3">
      <c r="A4" s="553" t="s">
        <v>1832</v>
      </c>
      <c r="B4" s="554"/>
      <c r="C4" s="554"/>
      <c r="D4" s="1003"/>
      <c r="E4" s="1003"/>
      <c r="F4" s="1003"/>
      <c r="G4" s="1005"/>
      <c r="H4" s="1005"/>
      <c r="I4" s="555" t="s">
        <v>1621</v>
      </c>
      <c r="J4" s="555" t="s">
        <v>1622</v>
      </c>
      <c r="K4" s="555" t="s">
        <v>758</v>
      </c>
      <c r="L4" s="555" t="s">
        <v>315</v>
      </c>
      <c r="M4" s="555" t="s">
        <v>1047</v>
      </c>
      <c r="N4" s="555" t="s">
        <v>315</v>
      </c>
      <c r="O4" s="1001"/>
      <c r="P4" s="1001"/>
      <c r="Q4" s="1001"/>
      <c r="R4" s="909" t="s">
        <v>1922</v>
      </c>
    </row>
    <row r="5" spans="1:18" ht="14.45" customHeight="1" x14ac:dyDescent="0.25">
      <c r="A5" s="528">
        <v>3</v>
      </c>
      <c r="B5" s="528" t="str">
        <f>MID(C5,1,1)</f>
        <v>2</v>
      </c>
      <c r="C5" s="528">
        <v>221</v>
      </c>
      <c r="D5" s="528" t="s">
        <v>1811</v>
      </c>
      <c r="E5" s="550">
        <v>21</v>
      </c>
      <c r="F5" s="528" t="s">
        <v>393</v>
      </c>
      <c r="G5" s="529">
        <v>0</v>
      </c>
      <c r="H5" s="528"/>
      <c r="I5" s="529">
        <v>0</v>
      </c>
      <c r="J5" s="529">
        <v>0</v>
      </c>
      <c r="K5" s="529">
        <v>0</v>
      </c>
      <c r="L5" s="529">
        <v>0</v>
      </c>
      <c r="M5" s="529">
        <v>0</v>
      </c>
      <c r="N5" s="529">
        <v>0</v>
      </c>
      <c r="O5" s="529">
        <v>0</v>
      </c>
      <c r="P5" s="529">
        <v>0</v>
      </c>
      <c r="Q5" s="529">
        <f>SUM(G5:P5)</f>
        <v>0</v>
      </c>
      <c r="R5" s="472"/>
    </row>
    <row r="6" spans="1:18" ht="14.45" customHeight="1" x14ac:dyDescent="0.25">
      <c r="A6" s="472">
        <v>5</v>
      </c>
      <c r="B6" s="472" t="str">
        <f t="shared" ref="B6:B69" si="0">MID(C6,1,1)</f>
        <v>2</v>
      </c>
      <c r="C6" s="472">
        <v>246</v>
      </c>
      <c r="D6" s="472" t="s">
        <v>1811</v>
      </c>
      <c r="E6" s="547">
        <v>21</v>
      </c>
      <c r="F6" s="472" t="s">
        <v>412</v>
      </c>
      <c r="G6" s="473">
        <v>360000</v>
      </c>
      <c r="H6" s="472"/>
      <c r="I6" s="473">
        <v>0</v>
      </c>
      <c r="J6" s="473">
        <v>0</v>
      </c>
      <c r="K6" s="473">
        <v>0</v>
      </c>
      <c r="L6" s="473">
        <v>0</v>
      </c>
      <c r="M6" s="473">
        <v>0</v>
      </c>
      <c r="N6" s="473">
        <v>0</v>
      </c>
      <c r="O6" s="473">
        <v>0</v>
      </c>
      <c r="P6" s="473">
        <v>0</v>
      </c>
      <c r="Q6" s="473">
        <f t="shared" ref="Q6:Q69" si="1">SUM(G6:P6)</f>
        <v>360000</v>
      </c>
      <c r="R6" s="472"/>
    </row>
    <row r="7" spans="1:18" ht="14.45" customHeight="1" x14ac:dyDescent="0.25">
      <c r="A7" s="472">
        <v>7</v>
      </c>
      <c r="B7" s="472" t="str">
        <f t="shared" si="0"/>
        <v>2</v>
      </c>
      <c r="C7" s="472">
        <v>261</v>
      </c>
      <c r="D7" s="472" t="s">
        <v>1811</v>
      </c>
      <c r="E7" s="547">
        <v>21</v>
      </c>
      <c r="F7" s="472" t="s">
        <v>425</v>
      </c>
      <c r="G7" s="473">
        <v>100000</v>
      </c>
      <c r="H7" s="472"/>
      <c r="I7" s="473">
        <v>0</v>
      </c>
      <c r="J7" s="473">
        <v>0</v>
      </c>
      <c r="K7" s="473">
        <v>0</v>
      </c>
      <c r="L7" s="473">
        <v>0</v>
      </c>
      <c r="M7" s="473">
        <v>0</v>
      </c>
      <c r="N7" s="473">
        <v>0</v>
      </c>
      <c r="O7" s="473">
        <v>0</v>
      </c>
      <c r="P7" s="473">
        <v>0</v>
      </c>
      <c r="Q7" s="473">
        <f t="shared" si="1"/>
        <v>100000</v>
      </c>
      <c r="R7" s="472"/>
    </row>
    <row r="8" spans="1:18" ht="14.45" customHeight="1" x14ac:dyDescent="0.25">
      <c r="A8" s="472">
        <v>9</v>
      </c>
      <c r="B8" s="472" t="str">
        <f t="shared" si="0"/>
        <v>2</v>
      </c>
      <c r="C8" s="472">
        <v>272</v>
      </c>
      <c r="D8" s="472" t="s">
        <v>1811</v>
      </c>
      <c r="E8" s="547">
        <v>21</v>
      </c>
      <c r="F8" s="472" t="s">
        <v>429</v>
      </c>
      <c r="G8" s="473">
        <v>10000</v>
      </c>
      <c r="H8" s="472"/>
      <c r="I8" s="473">
        <v>0</v>
      </c>
      <c r="J8" s="473">
        <v>0</v>
      </c>
      <c r="K8" s="473">
        <v>0</v>
      </c>
      <c r="L8" s="473">
        <v>0</v>
      </c>
      <c r="M8" s="473">
        <v>0</v>
      </c>
      <c r="N8" s="473">
        <v>0</v>
      </c>
      <c r="O8" s="473">
        <v>0</v>
      </c>
      <c r="P8" s="473">
        <v>0</v>
      </c>
      <c r="Q8" s="473">
        <f t="shared" si="1"/>
        <v>10000</v>
      </c>
      <c r="R8" s="472"/>
    </row>
    <row r="9" spans="1:18" ht="14.45" customHeight="1" x14ac:dyDescent="0.25">
      <c r="A9" s="472">
        <v>11</v>
      </c>
      <c r="B9" s="472" t="str">
        <f t="shared" si="0"/>
        <v>2</v>
      </c>
      <c r="C9" s="472">
        <v>291</v>
      </c>
      <c r="D9" s="472" t="s">
        <v>1811</v>
      </c>
      <c r="E9" s="547">
        <v>21</v>
      </c>
      <c r="F9" s="472" t="s">
        <v>438</v>
      </c>
      <c r="G9" s="473">
        <v>12000</v>
      </c>
      <c r="H9" s="472"/>
      <c r="I9" s="473">
        <v>0</v>
      </c>
      <c r="J9" s="473">
        <v>0</v>
      </c>
      <c r="K9" s="473">
        <v>0</v>
      </c>
      <c r="L9" s="473">
        <v>0</v>
      </c>
      <c r="M9" s="473">
        <v>0</v>
      </c>
      <c r="N9" s="473">
        <v>0</v>
      </c>
      <c r="O9" s="473">
        <v>0</v>
      </c>
      <c r="P9" s="473">
        <v>0</v>
      </c>
      <c r="Q9" s="473">
        <f t="shared" si="1"/>
        <v>12000</v>
      </c>
      <c r="R9" s="472"/>
    </row>
    <row r="10" spans="1:18" ht="14.45" customHeight="1" x14ac:dyDescent="0.25">
      <c r="A10" s="472">
        <v>12</v>
      </c>
      <c r="B10" s="472" t="str">
        <f t="shared" si="0"/>
        <v>2</v>
      </c>
      <c r="C10" s="472">
        <v>296</v>
      </c>
      <c r="D10" s="472" t="s">
        <v>1811</v>
      </c>
      <c r="E10" s="547">
        <v>21</v>
      </c>
      <c r="F10" s="472" t="s">
        <v>443</v>
      </c>
      <c r="G10" s="473">
        <v>24000</v>
      </c>
      <c r="H10" s="472"/>
      <c r="I10" s="473">
        <v>0</v>
      </c>
      <c r="J10" s="473">
        <v>0</v>
      </c>
      <c r="K10" s="473">
        <v>0</v>
      </c>
      <c r="L10" s="473">
        <v>0</v>
      </c>
      <c r="M10" s="473">
        <v>0</v>
      </c>
      <c r="N10" s="473">
        <v>0</v>
      </c>
      <c r="O10" s="473">
        <v>0</v>
      </c>
      <c r="P10" s="473">
        <v>0</v>
      </c>
      <c r="Q10" s="473">
        <f t="shared" si="1"/>
        <v>24000</v>
      </c>
      <c r="R10" s="472"/>
    </row>
    <row r="11" spans="1:18" ht="14.45" customHeight="1" x14ac:dyDescent="0.25">
      <c r="A11" s="472">
        <v>15</v>
      </c>
      <c r="B11" s="472" t="str">
        <f t="shared" si="0"/>
        <v>3</v>
      </c>
      <c r="C11" s="472">
        <v>315</v>
      </c>
      <c r="D11" s="472" t="s">
        <v>1979</v>
      </c>
      <c r="E11" s="547">
        <v>8</v>
      </c>
      <c r="F11" s="472" t="s">
        <v>452</v>
      </c>
      <c r="G11" s="473">
        <v>22000</v>
      </c>
      <c r="H11" s="472"/>
      <c r="I11" s="473">
        <v>0</v>
      </c>
      <c r="J11" s="473">
        <v>0</v>
      </c>
      <c r="K11" s="473">
        <v>0</v>
      </c>
      <c r="L11" s="473">
        <v>0</v>
      </c>
      <c r="M11" s="473">
        <v>0</v>
      </c>
      <c r="N11" s="473">
        <v>0</v>
      </c>
      <c r="O11" s="473">
        <v>0</v>
      </c>
      <c r="P11" s="473">
        <v>0</v>
      </c>
      <c r="Q11" s="473">
        <f t="shared" si="1"/>
        <v>22000</v>
      </c>
      <c r="R11" s="472"/>
    </row>
    <row r="12" spans="1:18" ht="14.45" customHeight="1" x14ac:dyDescent="0.25">
      <c r="A12" s="472">
        <v>17</v>
      </c>
      <c r="B12" s="472" t="str">
        <f t="shared" si="0"/>
        <v>3</v>
      </c>
      <c r="C12" s="472">
        <v>326</v>
      </c>
      <c r="D12" s="472" t="s">
        <v>1811</v>
      </c>
      <c r="E12" s="547">
        <v>21</v>
      </c>
      <c r="F12" s="472" t="s">
        <v>463</v>
      </c>
      <c r="G12" s="473">
        <v>0</v>
      </c>
      <c r="H12" s="472"/>
      <c r="I12" s="473">
        <v>0</v>
      </c>
      <c r="J12" s="473">
        <v>0</v>
      </c>
      <c r="K12" s="473">
        <v>0</v>
      </c>
      <c r="L12" s="473">
        <v>0</v>
      </c>
      <c r="M12" s="473">
        <v>0</v>
      </c>
      <c r="N12" s="473">
        <v>0</v>
      </c>
      <c r="O12" s="473">
        <v>0</v>
      </c>
      <c r="P12" s="473">
        <v>0</v>
      </c>
      <c r="Q12" s="473">
        <f t="shared" si="1"/>
        <v>0</v>
      </c>
      <c r="R12" s="472"/>
    </row>
    <row r="13" spans="1:18" ht="14.45" customHeight="1" x14ac:dyDescent="0.25">
      <c r="A13" s="472">
        <v>19</v>
      </c>
      <c r="B13" s="472" t="str">
        <f t="shared" si="0"/>
        <v>3</v>
      </c>
      <c r="C13" s="472">
        <v>355</v>
      </c>
      <c r="D13" s="472" t="s">
        <v>1811</v>
      </c>
      <c r="E13" s="547">
        <v>21</v>
      </c>
      <c r="F13" s="472" t="s">
        <v>494</v>
      </c>
      <c r="G13" s="473">
        <v>30000</v>
      </c>
      <c r="H13" s="472"/>
      <c r="I13" s="473">
        <v>0</v>
      </c>
      <c r="J13" s="473">
        <v>0</v>
      </c>
      <c r="K13" s="473">
        <v>0</v>
      </c>
      <c r="L13" s="473">
        <v>0</v>
      </c>
      <c r="M13" s="473">
        <v>0</v>
      </c>
      <c r="N13" s="473">
        <v>0</v>
      </c>
      <c r="O13" s="473">
        <v>0</v>
      </c>
      <c r="P13" s="473">
        <v>0</v>
      </c>
      <c r="Q13" s="473">
        <f t="shared" si="1"/>
        <v>30000</v>
      </c>
      <c r="R13" s="472"/>
    </row>
    <row r="14" spans="1:18" ht="14.45" customHeight="1" x14ac:dyDescent="0.25">
      <c r="A14" s="472">
        <v>21</v>
      </c>
      <c r="B14" s="472" t="str">
        <f t="shared" si="0"/>
        <v>3</v>
      </c>
      <c r="C14" s="472">
        <v>375</v>
      </c>
      <c r="D14" s="472" t="s">
        <v>1811</v>
      </c>
      <c r="E14" s="547">
        <v>21</v>
      </c>
      <c r="F14" s="472" t="s">
        <v>510</v>
      </c>
      <c r="G14" s="473">
        <v>12000</v>
      </c>
      <c r="H14" s="472"/>
      <c r="I14" s="473">
        <v>0</v>
      </c>
      <c r="J14" s="473">
        <v>0</v>
      </c>
      <c r="K14" s="473">
        <v>0</v>
      </c>
      <c r="L14" s="473">
        <v>0</v>
      </c>
      <c r="M14" s="473">
        <v>0</v>
      </c>
      <c r="N14" s="473">
        <v>0</v>
      </c>
      <c r="O14" s="473">
        <v>0</v>
      </c>
      <c r="P14" s="473">
        <v>0</v>
      </c>
      <c r="Q14" s="473">
        <f t="shared" si="1"/>
        <v>12000</v>
      </c>
      <c r="R14" s="472"/>
    </row>
    <row r="15" spans="1:18" ht="14.45" customHeight="1" x14ac:dyDescent="0.25">
      <c r="A15" s="472">
        <v>24</v>
      </c>
      <c r="B15" s="472" t="str">
        <f t="shared" si="0"/>
        <v>5</v>
      </c>
      <c r="C15" s="472">
        <v>566</v>
      </c>
      <c r="D15" s="472" t="s">
        <v>1811</v>
      </c>
      <c r="E15" s="547">
        <v>21</v>
      </c>
      <c r="F15" s="472" t="s">
        <v>617</v>
      </c>
      <c r="G15" s="473">
        <v>48000</v>
      </c>
      <c r="H15" s="472"/>
      <c r="I15" s="473">
        <v>0</v>
      </c>
      <c r="J15" s="473">
        <v>0</v>
      </c>
      <c r="K15" s="473">
        <v>0</v>
      </c>
      <c r="L15" s="473">
        <v>0</v>
      </c>
      <c r="M15" s="473">
        <v>0</v>
      </c>
      <c r="N15" s="473">
        <v>0</v>
      </c>
      <c r="O15" s="473">
        <v>0</v>
      </c>
      <c r="P15" s="473">
        <v>0</v>
      </c>
      <c r="Q15" s="473">
        <f t="shared" si="1"/>
        <v>48000</v>
      </c>
      <c r="R15" s="472"/>
    </row>
    <row r="16" spans="1:18" ht="14.45" customHeight="1" x14ac:dyDescent="0.25">
      <c r="A16" s="472">
        <v>27</v>
      </c>
      <c r="B16" s="472" t="str">
        <f t="shared" si="0"/>
        <v>6</v>
      </c>
      <c r="C16" s="472">
        <v>613</v>
      </c>
      <c r="D16" s="472" t="s">
        <v>1811</v>
      </c>
      <c r="E16" s="547">
        <v>21</v>
      </c>
      <c r="F16" s="472" t="s">
        <v>647</v>
      </c>
      <c r="G16" s="473">
        <v>0</v>
      </c>
      <c r="H16" s="472"/>
      <c r="I16" s="473">
        <v>0</v>
      </c>
      <c r="J16" s="473">
        <v>0</v>
      </c>
      <c r="K16" s="473">
        <v>0</v>
      </c>
      <c r="L16" s="473">
        <v>0</v>
      </c>
      <c r="M16" s="473">
        <v>0</v>
      </c>
      <c r="N16" s="473"/>
      <c r="O16" s="473">
        <v>0</v>
      </c>
      <c r="P16" s="473">
        <v>0</v>
      </c>
      <c r="Q16" s="473">
        <f t="shared" si="1"/>
        <v>0</v>
      </c>
      <c r="R16" s="472"/>
    </row>
    <row r="17" spans="1:18" ht="14.45" customHeight="1" x14ac:dyDescent="0.25">
      <c r="A17" s="472">
        <v>31</v>
      </c>
      <c r="B17" s="472" t="str">
        <f t="shared" si="0"/>
        <v>2</v>
      </c>
      <c r="C17" s="472">
        <v>211</v>
      </c>
      <c r="D17" s="472" t="s">
        <v>1813</v>
      </c>
      <c r="E17" s="547">
        <v>30</v>
      </c>
      <c r="F17" s="472" t="s">
        <v>384</v>
      </c>
      <c r="G17" s="473">
        <v>12000</v>
      </c>
      <c r="H17" s="472"/>
      <c r="I17" s="473">
        <v>0</v>
      </c>
      <c r="J17" s="473">
        <v>0</v>
      </c>
      <c r="K17" s="473">
        <v>0</v>
      </c>
      <c r="L17" s="473">
        <v>0</v>
      </c>
      <c r="M17" s="473">
        <v>0</v>
      </c>
      <c r="N17" s="473">
        <v>0</v>
      </c>
      <c r="O17" s="473">
        <v>0</v>
      </c>
      <c r="P17" s="473">
        <v>0</v>
      </c>
      <c r="Q17" s="473">
        <f t="shared" si="1"/>
        <v>12000</v>
      </c>
      <c r="R17" s="472"/>
    </row>
    <row r="18" spans="1:18" ht="14.45" customHeight="1" x14ac:dyDescent="0.25">
      <c r="A18" s="472">
        <v>32</v>
      </c>
      <c r="B18" s="472" t="str">
        <f t="shared" si="0"/>
        <v>2</v>
      </c>
      <c r="C18" s="472">
        <v>212</v>
      </c>
      <c r="D18" s="472" t="s">
        <v>1813</v>
      </c>
      <c r="E18" s="547">
        <v>30</v>
      </c>
      <c r="F18" s="472" t="s">
        <v>385</v>
      </c>
      <c r="G18" s="473">
        <v>6000</v>
      </c>
      <c r="H18" s="472"/>
      <c r="I18" s="473">
        <v>0</v>
      </c>
      <c r="J18" s="473">
        <v>0</v>
      </c>
      <c r="K18" s="473">
        <v>0</v>
      </c>
      <c r="L18" s="473">
        <v>0</v>
      </c>
      <c r="M18" s="473">
        <v>0</v>
      </c>
      <c r="N18" s="473">
        <v>0</v>
      </c>
      <c r="O18" s="473">
        <v>0</v>
      </c>
      <c r="P18" s="473">
        <v>0</v>
      </c>
      <c r="Q18" s="473">
        <f t="shared" si="1"/>
        <v>6000</v>
      </c>
      <c r="R18" s="472"/>
    </row>
    <row r="19" spans="1:18" ht="14.45" customHeight="1" x14ac:dyDescent="0.25">
      <c r="A19" s="472">
        <v>33</v>
      </c>
      <c r="B19" s="472" t="str">
        <f t="shared" si="0"/>
        <v>2</v>
      </c>
      <c r="C19" s="472">
        <v>214</v>
      </c>
      <c r="D19" s="472" t="s">
        <v>1813</v>
      </c>
      <c r="E19" s="547">
        <v>30</v>
      </c>
      <c r="F19" s="472" t="s">
        <v>387</v>
      </c>
      <c r="G19" s="473">
        <v>5000</v>
      </c>
      <c r="H19" s="472"/>
      <c r="I19" s="473">
        <v>0</v>
      </c>
      <c r="J19" s="473">
        <v>0</v>
      </c>
      <c r="K19" s="473">
        <v>0</v>
      </c>
      <c r="L19" s="473">
        <v>0</v>
      </c>
      <c r="M19" s="473">
        <v>0</v>
      </c>
      <c r="N19" s="473">
        <v>0</v>
      </c>
      <c r="O19" s="473">
        <v>0</v>
      </c>
      <c r="P19" s="473">
        <v>0</v>
      </c>
      <c r="Q19" s="473">
        <f t="shared" si="1"/>
        <v>5000</v>
      </c>
      <c r="R19" s="472"/>
    </row>
    <row r="20" spans="1:18" ht="14.45" customHeight="1" x14ac:dyDescent="0.25">
      <c r="A20" s="472">
        <v>34</v>
      </c>
      <c r="B20" s="472" t="str">
        <f t="shared" si="0"/>
        <v>2</v>
      </c>
      <c r="C20" s="472">
        <v>217</v>
      </c>
      <c r="D20" s="472" t="s">
        <v>1813</v>
      </c>
      <c r="E20" s="547">
        <v>30</v>
      </c>
      <c r="F20" s="472" t="s">
        <v>390</v>
      </c>
      <c r="G20" s="473">
        <v>0</v>
      </c>
      <c r="H20" s="472"/>
      <c r="I20" s="473">
        <v>0</v>
      </c>
      <c r="J20" s="473">
        <v>0</v>
      </c>
      <c r="K20" s="473">
        <v>0</v>
      </c>
      <c r="L20" s="473">
        <v>0</v>
      </c>
      <c r="M20" s="473">
        <v>0</v>
      </c>
      <c r="N20" s="473">
        <v>0</v>
      </c>
      <c r="O20" s="473">
        <v>0</v>
      </c>
      <c r="P20" s="473">
        <v>0</v>
      </c>
      <c r="Q20" s="473">
        <f t="shared" si="1"/>
        <v>0</v>
      </c>
      <c r="R20" s="472"/>
    </row>
    <row r="21" spans="1:18" ht="14.45" customHeight="1" x14ac:dyDescent="0.25">
      <c r="A21" s="472">
        <v>36</v>
      </c>
      <c r="B21" s="472" t="str">
        <f t="shared" si="0"/>
        <v>2</v>
      </c>
      <c r="C21" s="472">
        <v>221</v>
      </c>
      <c r="D21" s="472" t="s">
        <v>1813</v>
      </c>
      <c r="E21" s="547">
        <v>30</v>
      </c>
      <c r="F21" s="472" t="s">
        <v>393</v>
      </c>
      <c r="G21" s="473">
        <v>3000</v>
      </c>
      <c r="H21" s="472"/>
      <c r="I21" s="473">
        <v>0</v>
      </c>
      <c r="J21" s="473">
        <v>0</v>
      </c>
      <c r="K21" s="473">
        <v>0</v>
      </c>
      <c r="L21" s="473">
        <v>0</v>
      </c>
      <c r="M21" s="473">
        <v>0</v>
      </c>
      <c r="N21" s="473">
        <v>0</v>
      </c>
      <c r="O21" s="473">
        <v>0</v>
      </c>
      <c r="P21" s="473">
        <v>0</v>
      </c>
      <c r="Q21" s="473">
        <f t="shared" si="1"/>
        <v>3000</v>
      </c>
      <c r="R21" s="472"/>
    </row>
    <row r="22" spans="1:18" ht="14.45" customHeight="1" x14ac:dyDescent="0.25">
      <c r="A22" s="472">
        <v>38</v>
      </c>
      <c r="B22" s="472" t="str">
        <f t="shared" si="0"/>
        <v>2</v>
      </c>
      <c r="C22" s="472">
        <v>234</v>
      </c>
      <c r="D22" s="472" t="s">
        <v>1813</v>
      </c>
      <c r="E22" s="547">
        <v>30</v>
      </c>
      <c r="F22" s="472" t="s">
        <v>400</v>
      </c>
      <c r="G22" s="473">
        <v>0</v>
      </c>
      <c r="H22" s="472"/>
      <c r="I22" s="473">
        <v>0</v>
      </c>
      <c r="J22" s="473">
        <v>0</v>
      </c>
      <c r="K22" s="473">
        <v>0</v>
      </c>
      <c r="L22" s="473">
        <v>0</v>
      </c>
      <c r="M22" s="473">
        <v>0</v>
      </c>
      <c r="N22" s="473">
        <v>0</v>
      </c>
      <c r="O22" s="473">
        <v>0</v>
      </c>
      <c r="P22" s="473">
        <v>0</v>
      </c>
      <c r="Q22" s="473">
        <f t="shared" si="1"/>
        <v>0</v>
      </c>
      <c r="R22" s="472"/>
    </row>
    <row r="23" spans="1:18" ht="14.45" customHeight="1" x14ac:dyDescent="0.25">
      <c r="A23" s="472">
        <v>40</v>
      </c>
      <c r="B23" s="472" t="str">
        <f t="shared" si="0"/>
        <v>2</v>
      </c>
      <c r="C23" s="472">
        <v>261</v>
      </c>
      <c r="D23" s="472" t="s">
        <v>1813</v>
      </c>
      <c r="E23" s="547">
        <v>30</v>
      </c>
      <c r="F23" s="472" t="s">
        <v>425</v>
      </c>
      <c r="G23" s="473">
        <v>50000</v>
      </c>
      <c r="H23" s="472"/>
      <c r="I23" s="473">
        <v>0</v>
      </c>
      <c r="J23" s="473">
        <v>0</v>
      </c>
      <c r="K23" s="473">
        <v>0</v>
      </c>
      <c r="L23" s="473">
        <v>0</v>
      </c>
      <c r="M23" s="473">
        <v>0</v>
      </c>
      <c r="N23" s="473">
        <v>0</v>
      </c>
      <c r="O23" s="473">
        <v>0</v>
      </c>
      <c r="P23" s="473">
        <v>0</v>
      </c>
      <c r="Q23" s="473">
        <f t="shared" si="1"/>
        <v>50000</v>
      </c>
      <c r="R23" s="472"/>
    </row>
    <row r="24" spans="1:18" ht="14.45" customHeight="1" x14ac:dyDescent="0.25">
      <c r="A24" s="472">
        <v>42</v>
      </c>
      <c r="B24" s="472" t="str">
        <f t="shared" si="0"/>
        <v>2</v>
      </c>
      <c r="C24" s="472">
        <v>271</v>
      </c>
      <c r="D24" s="472" t="s">
        <v>1813</v>
      </c>
      <c r="E24" s="547">
        <v>30</v>
      </c>
      <c r="F24" s="472" t="s">
        <v>428</v>
      </c>
      <c r="G24" s="473">
        <v>0</v>
      </c>
      <c r="H24" s="472"/>
      <c r="I24" s="473">
        <v>0</v>
      </c>
      <c r="J24" s="473">
        <v>0</v>
      </c>
      <c r="K24" s="473">
        <v>0</v>
      </c>
      <c r="L24" s="473">
        <v>0</v>
      </c>
      <c r="M24" s="473">
        <v>0</v>
      </c>
      <c r="N24" s="473">
        <v>0</v>
      </c>
      <c r="O24" s="473">
        <v>0</v>
      </c>
      <c r="P24" s="473">
        <v>0</v>
      </c>
      <c r="Q24" s="473">
        <f t="shared" si="1"/>
        <v>0</v>
      </c>
      <c r="R24" s="472"/>
    </row>
    <row r="25" spans="1:18" ht="14.45" customHeight="1" x14ac:dyDescent="0.25">
      <c r="A25" s="472">
        <v>44</v>
      </c>
      <c r="B25" s="472" t="str">
        <f t="shared" si="0"/>
        <v>2</v>
      </c>
      <c r="C25" s="472">
        <v>293</v>
      </c>
      <c r="D25" s="472" t="s">
        <v>1813</v>
      </c>
      <c r="E25" s="547">
        <v>30</v>
      </c>
      <c r="F25" s="472" t="s">
        <v>440</v>
      </c>
      <c r="G25" s="473">
        <v>0</v>
      </c>
      <c r="H25" s="472"/>
      <c r="I25" s="473">
        <v>0</v>
      </c>
      <c r="J25" s="473">
        <v>0</v>
      </c>
      <c r="K25" s="473">
        <v>0</v>
      </c>
      <c r="L25" s="473">
        <v>0</v>
      </c>
      <c r="M25" s="473">
        <v>0</v>
      </c>
      <c r="N25" s="473">
        <v>0</v>
      </c>
      <c r="O25" s="473">
        <v>0</v>
      </c>
      <c r="P25" s="473">
        <v>0</v>
      </c>
      <c r="Q25" s="473">
        <f t="shared" si="1"/>
        <v>0</v>
      </c>
      <c r="R25" s="472"/>
    </row>
    <row r="26" spans="1:18" ht="14.45" customHeight="1" x14ac:dyDescent="0.25">
      <c r="A26" s="472">
        <v>45</v>
      </c>
      <c r="B26" s="472" t="str">
        <f t="shared" si="0"/>
        <v>2</v>
      </c>
      <c r="C26" s="472">
        <v>294</v>
      </c>
      <c r="D26" s="472" t="s">
        <v>1813</v>
      </c>
      <c r="E26" s="547">
        <v>30</v>
      </c>
      <c r="F26" s="472" t="s">
        <v>441</v>
      </c>
      <c r="G26" s="473">
        <v>12000</v>
      </c>
      <c r="H26" s="472"/>
      <c r="I26" s="473">
        <v>0</v>
      </c>
      <c r="J26" s="473">
        <v>0</v>
      </c>
      <c r="K26" s="473">
        <v>0</v>
      </c>
      <c r="L26" s="473">
        <v>0</v>
      </c>
      <c r="M26" s="473">
        <v>0</v>
      </c>
      <c r="N26" s="473">
        <v>0</v>
      </c>
      <c r="O26" s="473">
        <v>0</v>
      </c>
      <c r="P26" s="473">
        <v>0</v>
      </c>
      <c r="Q26" s="473">
        <f t="shared" si="1"/>
        <v>12000</v>
      </c>
      <c r="R26" s="472"/>
    </row>
    <row r="27" spans="1:18" ht="14.45" customHeight="1" x14ac:dyDescent="0.25">
      <c r="A27" s="472">
        <v>48</v>
      </c>
      <c r="B27" s="472" t="str">
        <f t="shared" si="0"/>
        <v>3</v>
      </c>
      <c r="C27" s="472">
        <v>331</v>
      </c>
      <c r="D27" s="472" t="s">
        <v>1813</v>
      </c>
      <c r="E27" s="547">
        <v>30</v>
      </c>
      <c r="F27" s="472" t="s">
        <v>468</v>
      </c>
      <c r="G27" s="473">
        <v>0</v>
      </c>
      <c r="H27" s="472"/>
      <c r="I27" s="473">
        <v>0</v>
      </c>
      <c r="J27" s="473">
        <v>0</v>
      </c>
      <c r="K27" s="473">
        <v>0</v>
      </c>
      <c r="L27" s="473">
        <v>0</v>
      </c>
      <c r="M27" s="473">
        <v>0</v>
      </c>
      <c r="N27" s="473">
        <v>0</v>
      </c>
      <c r="O27" s="473">
        <v>0</v>
      </c>
      <c r="P27" s="473">
        <v>0</v>
      </c>
      <c r="Q27" s="473">
        <f t="shared" si="1"/>
        <v>0</v>
      </c>
      <c r="R27" s="472"/>
    </row>
    <row r="28" spans="1:18" ht="14.45" customHeight="1" x14ac:dyDescent="0.25">
      <c r="A28" s="472">
        <v>49</v>
      </c>
      <c r="B28" s="472" t="str">
        <f t="shared" si="0"/>
        <v>3</v>
      </c>
      <c r="C28" s="472">
        <v>332</v>
      </c>
      <c r="D28" s="472" t="s">
        <v>1813</v>
      </c>
      <c r="E28" s="547">
        <v>30</v>
      </c>
      <c r="F28" s="472" t="s">
        <v>469</v>
      </c>
      <c r="G28" s="473">
        <v>100000</v>
      </c>
      <c r="H28" s="472"/>
      <c r="I28" s="473">
        <v>0</v>
      </c>
      <c r="J28" s="473">
        <v>0</v>
      </c>
      <c r="K28" s="473">
        <v>0</v>
      </c>
      <c r="L28" s="473">
        <v>0</v>
      </c>
      <c r="M28" s="473">
        <v>0</v>
      </c>
      <c r="N28" s="473">
        <v>0</v>
      </c>
      <c r="O28" s="473">
        <v>0</v>
      </c>
      <c r="P28" s="473">
        <v>0</v>
      </c>
      <c r="Q28" s="473">
        <f t="shared" si="1"/>
        <v>100000</v>
      </c>
      <c r="R28" s="472"/>
    </row>
    <row r="29" spans="1:18" ht="14.45" customHeight="1" x14ac:dyDescent="0.25">
      <c r="A29" s="472">
        <v>51</v>
      </c>
      <c r="B29" s="472" t="str">
        <f t="shared" si="0"/>
        <v>3</v>
      </c>
      <c r="C29" s="472">
        <v>353</v>
      </c>
      <c r="D29" s="472" t="s">
        <v>1813</v>
      </c>
      <c r="E29" s="547">
        <v>30</v>
      </c>
      <c r="F29" s="472" t="s">
        <v>490</v>
      </c>
      <c r="G29" s="473">
        <v>12000</v>
      </c>
      <c r="H29" s="472"/>
      <c r="I29" s="473">
        <v>0</v>
      </c>
      <c r="J29" s="473">
        <v>0</v>
      </c>
      <c r="K29" s="473">
        <v>0</v>
      </c>
      <c r="L29" s="473">
        <v>0</v>
      </c>
      <c r="M29" s="473">
        <v>0</v>
      </c>
      <c r="N29" s="473">
        <v>0</v>
      </c>
      <c r="O29" s="473">
        <v>0</v>
      </c>
      <c r="P29" s="473">
        <v>0</v>
      </c>
      <c r="Q29" s="473">
        <f t="shared" si="1"/>
        <v>12000</v>
      </c>
      <c r="R29" s="472"/>
    </row>
    <row r="30" spans="1:18" ht="14.45" customHeight="1" x14ac:dyDescent="0.25">
      <c r="A30" s="472">
        <v>52</v>
      </c>
      <c r="B30" s="472" t="str">
        <f t="shared" si="0"/>
        <v>3</v>
      </c>
      <c r="C30" s="472">
        <v>357</v>
      </c>
      <c r="D30" s="472" t="s">
        <v>1813</v>
      </c>
      <c r="E30" s="547">
        <v>30</v>
      </c>
      <c r="F30" s="472" t="s">
        <v>494</v>
      </c>
      <c r="G30" s="473">
        <v>0</v>
      </c>
      <c r="H30" s="472"/>
      <c r="I30" s="473">
        <v>0</v>
      </c>
      <c r="J30" s="473">
        <v>0</v>
      </c>
      <c r="K30" s="473">
        <v>0</v>
      </c>
      <c r="L30" s="473">
        <v>0</v>
      </c>
      <c r="M30" s="473">
        <v>0</v>
      </c>
      <c r="N30" s="473">
        <v>0</v>
      </c>
      <c r="O30" s="473">
        <v>0</v>
      </c>
      <c r="P30" s="473">
        <v>0</v>
      </c>
      <c r="Q30" s="473">
        <f t="shared" si="1"/>
        <v>0</v>
      </c>
      <c r="R30" s="472"/>
    </row>
    <row r="31" spans="1:18" ht="14.45" customHeight="1" x14ac:dyDescent="0.25">
      <c r="A31" s="472">
        <v>54</v>
      </c>
      <c r="B31" s="472" t="str">
        <f t="shared" si="0"/>
        <v>3</v>
      </c>
      <c r="C31" s="472">
        <v>371</v>
      </c>
      <c r="D31" s="472" t="s">
        <v>1813</v>
      </c>
      <c r="E31" s="547">
        <v>30</v>
      </c>
      <c r="F31" s="472" t="s">
        <v>506</v>
      </c>
      <c r="G31" s="473">
        <v>30000</v>
      </c>
      <c r="H31" s="472"/>
      <c r="I31" s="473">
        <v>0</v>
      </c>
      <c r="J31" s="473">
        <v>0</v>
      </c>
      <c r="K31" s="473">
        <v>0</v>
      </c>
      <c r="L31" s="473">
        <v>0</v>
      </c>
      <c r="M31" s="473">
        <v>0</v>
      </c>
      <c r="N31" s="473">
        <v>0</v>
      </c>
      <c r="O31" s="473">
        <v>0</v>
      </c>
      <c r="P31" s="473">
        <v>0</v>
      </c>
      <c r="Q31" s="473">
        <f t="shared" si="1"/>
        <v>30000</v>
      </c>
      <c r="R31" s="472"/>
    </row>
    <row r="32" spans="1:18" ht="14.45" customHeight="1" x14ac:dyDescent="0.25">
      <c r="A32" s="472">
        <v>55</v>
      </c>
      <c r="B32" s="472" t="str">
        <f t="shared" si="0"/>
        <v>3</v>
      </c>
      <c r="C32" s="472">
        <v>372</v>
      </c>
      <c r="D32" s="472" t="s">
        <v>1813</v>
      </c>
      <c r="E32" s="547">
        <v>30</v>
      </c>
      <c r="F32" s="472" t="s">
        <v>507</v>
      </c>
      <c r="G32" s="473">
        <v>0</v>
      </c>
      <c r="H32" s="472"/>
      <c r="I32" s="473">
        <v>0</v>
      </c>
      <c r="J32" s="473">
        <v>0</v>
      </c>
      <c r="K32" s="473">
        <v>0</v>
      </c>
      <c r="L32" s="473">
        <v>0</v>
      </c>
      <c r="M32" s="473">
        <v>0</v>
      </c>
      <c r="N32" s="473">
        <v>0</v>
      </c>
      <c r="O32" s="473">
        <v>0</v>
      </c>
      <c r="P32" s="473">
        <v>0</v>
      </c>
      <c r="Q32" s="473">
        <f t="shared" si="1"/>
        <v>0</v>
      </c>
      <c r="R32" s="472"/>
    </row>
    <row r="33" spans="1:18" ht="14.45" customHeight="1" x14ac:dyDescent="0.25">
      <c r="A33" s="472">
        <v>56</v>
      </c>
      <c r="B33" s="472" t="str">
        <f t="shared" si="0"/>
        <v>3</v>
      </c>
      <c r="C33" s="472">
        <v>375</v>
      </c>
      <c r="D33" s="472" t="s">
        <v>1813</v>
      </c>
      <c r="E33" s="547">
        <v>30</v>
      </c>
      <c r="F33" s="472" t="s">
        <v>510</v>
      </c>
      <c r="G33" s="473">
        <v>30000</v>
      </c>
      <c r="H33" s="472"/>
      <c r="I33" s="473">
        <v>0</v>
      </c>
      <c r="J33" s="473">
        <v>0</v>
      </c>
      <c r="K33" s="473">
        <v>0</v>
      </c>
      <c r="L33" s="473">
        <v>0</v>
      </c>
      <c r="M33" s="473">
        <v>0</v>
      </c>
      <c r="N33" s="473">
        <v>0</v>
      </c>
      <c r="O33" s="473">
        <v>0</v>
      </c>
      <c r="P33" s="473">
        <v>0</v>
      </c>
      <c r="Q33" s="473">
        <f t="shared" si="1"/>
        <v>30000</v>
      </c>
      <c r="R33" s="472"/>
    </row>
    <row r="34" spans="1:18" ht="14.45" customHeight="1" x14ac:dyDescent="0.25">
      <c r="A34" s="472">
        <v>59</v>
      </c>
      <c r="B34" s="472" t="str">
        <f t="shared" si="0"/>
        <v>5</v>
      </c>
      <c r="C34" s="472">
        <v>515</v>
      </c>
      <c r="D34" s="472" t="s">
        <v>1813</v>
      </c>
      <c r="E34" s="547">
        <v>30</v>
      </c>
      <c r="F34" s="472" t="s">
        <v>592</v>
      </c>
      <c r="G34" s="473">
        <v>10000</v>
      </c>
      <c r="H34" s="472"/>
      <c r="I34" s="473">
        <v>0</v>
      </c>
      <c r="J34" s="473">
        <v>0</v>
      </c>
      <c r="K34" s="473">
        <v>0</v>
      </c>
      <c r="L34" s="473">
        <v>0</v>
      </c>
      <c r="M34" s="473">
        <v>0</v>
      </c>
      <c r="N34" s="473">
        <v>0</v>
      </c>
      <c r="O34" s="473">
        <v>0</v>
      </c>
      <c r="P34" s="473">
        <v>0</v>
      </c>
      <c r="Q34" s="473">
        <f t="shared" si="1"/>
        <v>10000</v>
      </c>
      <c r="R34" s="472"/>
    </row>
    <row r="35" spans="1:18" ht="14.45" customHeight="1" x14ac:dyDescent="0.25">
      <c r="A35" s="472">
        <v>61</v>
      </c>
      <c r="B35" s="472" t="str">
        <f t="shared" si="0"/>
        <v>5</v>
      </c>
      <c r="C35" s="472">
        <v>563</v>
      </c>
      <c r="D35" s="472" t="s">
        <v>1813</v>
      </c>
      <c r="E35" s="547">
        <v>30</v>
      </c>
      <c r="F35" s="472" t="s">
        <v>614</v>
      </c>
      <c r="G35" s="473">
        <v>0</v>
      </c>
      <c r="H35" s="472"/>
      <c r="I35" s="473">
        <v>0</v>
      </c>
      <c r="J35" s="473">
        <v>0</v>
      </c>
      <c r="K35" s="473">
        <v>0</v>
      </c>
      <c r="L35" s="473">
        <v>0</v>
      </c>
      <c r="M35" s="473">
        <v>0</v>
      </c>
      <c r="N35" s="473">
        <v>0</v>
      </c>
      <c r="O35" s="473">
        <v>0</v>
      </c>
      <c r="P35" s="473">
        <v>0</v>
      </c>
      <c r="Q35" s="473">
        <f t="shared" si="1"/>
        <v>0</v>
      </c>
      <c r="R35" s="472"/>
    </row>
    <row r="36" spans="1:18" ht="14.45" customHeight="1" x14ac:dyDescent="0.25">
      <c r="A36" s="472">
        <v>63</v>
      </c>
      <c r="B36" s="472" t="str">
        <f t="shared" si="0"/>
        <v>5</v>
      </c>
      <c r="C36" s="472">
        <v>591</v>
      </c>
      <c r="D36" s="472" t="s">
        <v>1813</v>
      </c>
      <c r="E36" s="547">
        <v>30</v>
      </c>
      <c r="F36" s="472" t="s">
        <v>636</v>
      </c>
      <c r="G36" s="473">
        <v>30000</v>
      </c>
      <c r="H36" s="472"/>
      <c r="I36" s="473">
        <v>0</v>
      </c>
      <c r="J36" s="473">
        <v>0</v>
      </c>
      <c r="K36" s="473">
        <v>0</v>
      </c>
      <c r="L36" s="473">
        <v>0</v>
      </c>
      <c r="M36" s="473">
        <v>0</v>
      </c>
      <c r="N36" s="473">
        <v>0</v>
      </c>
      <c r="O36" s="473">
        <v>0</v>
      </c>
      <c r="P36" s="473">
        <v>0</v>
      </c>
      <c r="Q36" s="473">
        <f t="shared" si="1"/>
        <v>30000</v>
      </c>
      <c r="R36" s="472"/>
    </row>
    <row r="37" spans="1:18" ht="14.45" customHeight="1" x14ac:dyDescent="0.25">
      <c r="A37" s="472">
        <v>67</v>
      </c>
      <c r="B37" s="472" t="str">
        <f t="shared" si="0"/>
        <v>2</v>
      </c>
      <c r="C37" s="472">
        <v>211</v>
      </c>
      <c r="D37" s="472" t="s">
        <v>1814</v>
      </c>
      <c r="E37" s="547">
        <v>14</v>
      </c>
      <c r="F37" s="472" t="s">
        <v>384</v>
      </c>
      <c r="G37" s="473">
        <v>0</v>
      </c>
      <c r="H37" s="472"/>
      <c r="I37" s="473">
        <v>0</v>
      </c>
      <c r="J37" s="473">
        <v>0</v>
      </c>
      <c r="K37" s="473">
        <v>0</v>
      </c>
      <c r="L37" s="473">
        <v>0</v>
      </c>
      <c r="M37" s="473">
        <v>0</v>
      </c>
      <c r="N37" s="473">
        <v>0</v>
      </c>
      <c r="O37" s="473">
        <v>0</v>
      </c>
      <c r="P37" s="473">
        <v>0</v>
      </c>
      <c r="Q37" s="473">
        <f t="shared" si="1"/>
        <v>0</v>
      </c>
      <c r="R37" s="472"/>
    </row>
    <row r="38" spans="1:18" ht="14.45" customHeight="1" x14ac:dyDescent="0.25">
      <c r="A38" s="472">
        <v>68</v>
      </c>
      <c r="B38" s="472" t="str">
        <f t="shared" si="0"/>
        <v>2</v>
      </c>
      <c r="C38" s="472">
        <v>212</v>
      </c>
      <c r="D38" s="472" t="s">
        <v>1814</v>
      </c>
      <c r="E38" s="547">
        <v>14</v>
      </c>
      <c r="F38" s="472" t="s">
        <v>385</v>
      </c>
      <c r="G38" s="473">
        <v>0</v>
      </c>
      <c r="H38" s="472"/>
      <c r="I38" s="473">
        <v>0</v>
      </c>
      <c r="J38" s="473">
        <v>0</v>
      </c>
      <c r="K38" s="473">
        <v>0</v>
      </c>
      <c r="L38" s="473">
        <v>0</v>
      </c>
      <c r="M38" s="473">
        <v>0</v>
      </c>
      <c r="N38" s="473">
        <v>0</v>
      </c>
      <c r="O38" s="473">
        <v>0</v>
      </c>
      <c r="P38" s="473">
        <v>0</v>
      </c>
      <c r="Q38" s="473">
        <f t="shared" si="1"/>
        <v>0</v>
      </c>
      <c r="R38" s="472"/>
    </row>
    <row r="39" spans="1:18" ht="14.45" customHeight="1" x14ac:dyDescent="0.25">
      <c r="A39" s="472">
        <v>70</v>
      </c>
      <c r="B39" s="472" t="str">
        <f t="shared" si="0"/>
        <v>2</v>
      </c>
      <c r="C39" s="472">
        <v>221</v>
      </c>
      <c r="D39" s="472" t="s">
        <v>1814</v>
      </c>
      <c r="E39" s="547">
        <v>14</v>
      </c>
      <c r="F39" s="472" t="s">
        <v>393</v>
      </c>
      <c r="G39" s="473">
        <v>0</v>
      </c>
      <c r="H39" s="472"/>
      <c r="I39" s="473">
        <v>0</v>
      </c>
      <c r="J39" s="473">
        <v>0</v>
      </c>
      <c r="K39" s="473">
        <v>0</v>
      </c>
      <c r="L39" s="473">
        <v>0</v>
      </c>
      <c r="M39" s="473">
        <v>0</v>
      </c>
      <c r="N39" s="473">
        <v>0</v>
      </c>
      <c r="O39" s="473">
        <v>0</v>
      </c>
      <c r="P39" s="473">
        <v>0</v>
      </c>
      <c r="Q39" s="473">
        <f t="shared" si="1"/>
        <v>0</v>
      </c>
      <c r="R39" s="472"/>
    </row>
    <row r="40" spans="1:18" ht="14.45" customHeight="1" x14ac:dyDescent="0.25">
      <c r="A40" s="472">
        <v>72</v>
      </c>
      <c r="B40" s="472" t="str">
        <f t="shared" si="0"/>
        <v>2</v>
      </c>
      <c r="C40" s="472">
        <v>234</v>
      </c>
      <c r="D40" s="472" t="s">
        <v>1814</v>
      </c>
      <c r="E40" s="547">
        <v>14</v>
      </c>
      <c r="F40" s="472" t="s">
        <v>400</v>
      </c>
      <c r="G40" s="473">
        <v>0</v>
      </c>
      <c r="H40" s="472"/>
      <c r="I40" s="473">
        <v>0</v>
      </c>
      <c r="J40" s="473">
        <v>0</v>
      </c>
      <c r="K40" s="473">
        <v>0</v>
      </c>
      <c r="L40" s="473">
        <v>0</v>
      </c>
      <c r="M40" s="473">
        <v>0</v>
      </c>
      <c r="N40" s="473">
        <v>0</v>
      </c>
      <c r="O40" s="473">
        <v>0</v>
      </c>
      <c r="P40" s="473">
        <v>0</v>
      </c>
      <c r="Q40" s="473">
        <f t="shared" si="1"/>
        <v>0</v>
      </c>
      <c r="R40" s="472"/>
    </row>
    <row r="41" spans="1:18" ht="14.45" customHeight="1" x14ac:dyDescent="0.25">
      <c r="A41" s="472">
        <v>74</v>
      </c>
      <c r="B41" s="472" t="str">
        <f t="shared" si="0"/>
        <v>2</v>
      </c>
      <c r="C41" s="472">
        <v>242</v>
      </c>
      <c r="D41" s="472" t="s">
        <v>1814</v>
      </c>
      <c r="E41" s="547">
        <v>14</v>
      </c>
      <c r="F41" s="472" t="s">
        <v>408</v>
      </c>
      <c r="G41" s="473">
        <v>400000</v>
      </c>
      <c r="H41" s="472"/>
      <c r="I41" s="473">
        <v>0</v>
      </c>
      <c r="J41" s="473">
        <v>0</v>
      </c>
      <c r="K41" s="473">
        <v>0</v>
      </c>
      <c r="L41" s="473">
        <v>0</v>
      </c>
      <c r="M41" s="473">
        <v>0</v>
      </c>
      <c r="N41" s="473">
        <v>0</v>
      </c>
      <c r="O41" s="473">
        <v>0</v>
      </c>
      <c r="P41" s="473">
        <v>0</v>
      </c>
      <c r="Q41" s="473">
        <f t="shared" si="1"/>
        <v>400000</v>
      </c>
      <c r="R41" s="472"/>
    </row>
    <row r="42" spans="1:18" ht="14.45" customHeight="1" x14ac:dyDescent="0.25">
      <c r="A42" s="472">
        <v>75</v>
      </c>
      <c r="B42" s="472" t="str">
        <f t="shared" si="0"/>
        <v>2</v>
      </c>
      <c r="C42" s="472">
        <v>243</v>
      </c>
      <c r="D42" s="472" t="s">
        <v>1814</v>
      </c>
      <c r="E42" s="547">
        <v>14</v>
      </c>
      <c r="F42" s="472" t="s">
        <v>409</v>
      </c>
      <c r="G42" s="473">
        <v>10000</v>
      </c>
      <c r="H42" s="472"/>
      <c r="I42" s="473">
        <v>0</v>
      </c>
      <c r="J42" s="473">
        <v>0</v>
      </c>
      <c r="K42" s="473">
        <v>0</v>
      </c>
      <c r="L42" s="473">
        <v>0</v>
      </c>
      <c r="M42" s="473">
        <v>0</v>
      </c>
      <c r="N42" s="473">
        <v>0</v>
      </c>
      <c r="O42" s="473">
        <v>0</v>
      </c>
      <c r="P42" s="473">
        <v>0</v>
      </c>
      <c r="Q42" s="473">
        <f t="shared" si="1"/>
        <v>10000</v>
      </c>
      <c r="R42" s="472"/>
    </row>
    <row r="43" spans="1:18" ht="14.45" customHeight="1" x14ac:dyDescent="0.25">
      <c r="A43" s="472">
        <v>76</v>
      </c>
      <c r="B43" s="472" t="str">
        <f t="shared" si="0"/>
        <v>2</v>
      </c>
      <c r="C43" s="472">
        <v>244</v>
      </c>
      <c r="D43" s="472" t="s">
        <v>1814</v>
      </c>
      <c r="E43" s="547">
        <v>14</v>
      </c>
      <c r="F43" s="472" t="s">
        <v>410</v>
      </c>
      <c r="G43" s="473">
        <v>50000</v>
      </c>
      <c r="H43" s="472"/>
      <c r="I43" s="473">
        <v>0</v>
      </c>
      <c r="J43" s="473">
        <v>0</v>
      </c>
      <c r="K43" s="473">
        <v>0</v>
      </c>
      <c r="L43" s="473">
        <v>0</v>
      </c>
      <c r="M43" s="473">
        <v>0</v>
      </c>
      <c r="N43" s="473">
        <v>0</v>
      </c>
      <c r="O43" s="473">
        <v>0</v>
      </c>
      <c r="P43" s="473">
        <v>0</v>
      </c>
      <c r="Q43" s="473">
        <f t="shared" si="1"/>
        <v>50000</v>
      </c>
      <c r="R43" s="472"/>
    </row>
    <row r="44" spans="1:18" ht="14.45" customHeight="1" x14ac:dyDescent="0.25">
      <c r="A44" s="472">
        <v>77</v>
      </c>
      <c r="B44" s="472" t="str">
        <f t="shared" si="0"/>
        <v>2</v>
      </c>
      <c r="C44" s="472">
        <v>245</v>
      </c>
      <c r="D44" s="472" t="s">
        <v>1814</v>
      </c>
      <c r="E44" s="547">
        <v>14</v>
      </c>
      <c r="F44" s="472" t="s">
        <v>411</v>
      </c>
      <c r="G44" s="473">
        <v>10000</v>
      </c>
      <c r="H44" s="472"/>
      <c r="I44" s="473">
        <v>0</v>
      </c>
      <c r="J44" s="473">
        <v>0</v>
      </c>
      <c r="K44" s="473">
        <v>0</v>
      </c>
      <c r="L44" s="473">
        <v>0</v>
      </c>
      <c r="M44" s="473">
        <v>0</v>
      </c>
      <c r="N44" s="473">
        <v>0</v>
      </c>
      <c r="O44" s="473">
        <v>0</v>
      </c>
      <c r="P44" s="473">
        <v>0</v>
      </c>
      <c r="Q44" s="473">
        <f t="shared" si="1"/>
        <v>10000</v>
      </c>
      <c r="R44" s="472"/>
    </row>
    <row r="45" spans="1:18" ht="14.45" customHeight="1" x14ac:dyDescent="0.25">
      <c r="A45" s="472">
        <v>78</v>
      </c>
      <c r="B45" s="472" t="str">
        <f t="shared" si="0"/>
        <v>2</v>
      </c>
      <c r="C45" s="472">
        <v>246</v>
      </c>
      <c r="D45" s="472" t="s">
        <v>1814</v>
      </c>
      <c r="E45" s="547">
        <v>14</v>
      </c>
      <c r="F45" s="472" t="s">
        <v>412</v>
      </c>
      <c r="G45" s="473">
        <v>0</v>
      </c>
      <c r="H45" s="472"/>
      <c r="I45" s="473">
        <v>0</v>
      </c>
      <c r="J45" s="473">
        <v>0</v>
      </c>
      <c r="K45" s="473">
        <v>0</v>
      </c>
      <c r="L45" s="473">
        <v>0</v>
      </c>
      <c r="M45" s="473">
        <v>0</v>
      </c>
      <c r="N45" s="473">
        <v>0</v>
      </c>
      <c r="O45" s="473">
        <v>0</v>
      </c>
      <c r="P45" s="473">
        <v>0</v>
      </c>
      <c r="Q45" s="473">
        <f t="shared" si="1"/>
        <v>0</v>
      </c>
      <c r="R45" s="472"/>
    </row>
    <row r="46" spans="1:18" ht="14.45" customHeight="1" x14ac:dyDescent="0.25">
      <c r="A46" s="472">
        <v>79</v>
      </c>
      <c r="B46" s="472" t="str">
        <f t="shared" si="0"/>
        <v>2</v>
      </c>
      <c r="C46" s="472">
        <v>247</v>
      </c>
      <c r="D46" s="472" t="s">
        <v>1814</v>
      </c>
      <c r="E46" s="547">
        <v>14</v>
      </c>
      <c r="F46" s="472" t="s">
        <v>413</v>
      </c>
      <c r="G46" s="473">
        <v>315000</v>
      </c>
      <c r="H46" s="472"/>
      <c r="I46" s="473">
        <v>0</v>
      </c>
      <c r="J46" s="473">
        <v>0</v>
      </c>
      <c r="K46" s="473">
        <v>0</v>
      </c>
      <c r="L46" s="473">
        <v>0</v>
      </c>
      <c r="M46" s="473">
        <v>0</v>
      </c>
      <c r="N46" s="473">
        <v>0</v>
      </c>
      <c r="O46" s="473">
        <v>0</v>
      </c>
      <c r="P46" s="473">
        <v>0</v>
      </c>
      <c r="Q46" s="473">
        <f t="shared" si="1"/>
        <v>315000</v>
      </c>
      <c r="R46" s="472"/>
    </row>
    <row r="47" spans="1:18" ht="14.45" customHeight="1" x14ac:dyDescent="0.25">
      <c r="A47" s="472">
        <v>80</v>
      </c>
      <c r="B47" s="472" t="str">
        <f t="shared" si="0"/>
        <v>2</v>
      </c>
      <c r="C47" s="472">
        <v>248</v>
      </c>
      <c r="D47" s="472" t="s">
        <v>1814</v>
      </c>
      <c r="E47" s="547">
        <v>14</v>
      </c>
      <c r="F47" s="472" t="s">
        <v>414</v>
      </c>
      <c r="G47" s="473">
        <v>50000</v>
      </c>
      <c r="H47" s="472"/>
      <c r="I47" s="473">
        <v>0</v>
      </c>
      <c r="J47" s="473">
        <v>0</v>
      </c>
      <c r="K47" s="473">
        <v>0</v>
      </c>
      <c r="L47" s="473">
        <v>0</v>
      </c>
      <c r="M47" s="473">
        <v>0</v>
      </c>
      <c r="N47" s="473">
        <v>0</v>
      </c>
      <c r="O47" s="473">
        <v>0</v>
      </c>
      <c r="P47" s="473">
        <v>0</v>
      </c>
      <c r="Q47" s="473">
        <f t="shared" si="1"/>
        <v>50000</v>
      </c>
      <c r="R47" s="472"/>
    </row>
    <row r="48" spans="1:18" ht="14.45" customHeight="1" x14ac:dyDescent="0.25">
      <c r="A48" s="472">
        <v>81</v>
      </c>
      <c r="B48" s="472" t="str">
        <f t="shared" si="0"/>
        <v>2</v>
      </c>
      <c r="C48" s="472">
        <v>249</v>
      </c>
      <c r="D48" s="472" t="s">
        <v>1814</v>
      </c>
      <c r="E48" s="547">
        <v>14</v>
      </c>
      <c r="F48" s="472" t="s">
        <v>415</v>
      </c>
      <c r="G48" s="473">
        <v>350000</v>
      </c>
      <c r="H48" s="472"/>
      <c r="I48" s="473">
        <v>0</v>
      </c>
      <c r="J48" s="473">
        <v>0</v>
      </c>
      <c r="K48" s="473">
        <v>0</v>
      </c>
      <c r="L48" s="473">
        <v>0</v>
      </c>
      <c r="M48" s="473">
        <v>0</v>
      </c>
      <c r="N48" s="473">
        <v>0</v>
      </c>
      <c r="O48" s="473">
        <v>0</v>
      </c>
      <c r="P48" s="473">
        <v>0</v>
      </c>
      <c r="Q48" s="473">
        <f t="shared" si="1"/>
        <v>350000</v>
      </c>
      <c r="R48" s="472"/>
    </row>
    <row r="49" spans="1:18" ht="14.45" customHeight="1" x14ac:dyDescent="0.25">
      <c r="A49" s="472">
        <v>83</v>
      </c>
      <c r="B49" s="472" t="str">
        <f t="shared" si="0"/>
        <v>2</v>
      </c>
      <c r="C49" s="472">
        <v>261</v>
      </c>
      <c r="D49" s="472" t="s">
        <v>1814</v>
      </c>
      <c r="E49" s="547">
        <v>14</v>
      </c>
      <c r="F49" s="472" t="s">
        <v>425</v>
      </c>
      <c r="G49" s="532">
        <v>1500000</v>
      </c>
      <c r="H49" s="472"/>
      <c r="I49" s="473">
        <v>0</v>
      </c>
      <c r="J49" s="473">
        <v>0</v>
      </c>
      <c r="K49" s="473">
        <v>0</v>
      </c>
      <c r="L49" s="473">
        <v>0</v>
      </c>
      <c r="M49" s="473">
        <v>0</v>
      </c>
      <c r="N49" s="473">
        <v>0</v>
      </c>
      <c r="O49" s="473">
        <v>0</v>
      </c>
      <c r="P49" s="473">
        <v>0</v>
      </c>
      <c r="Q49" s="473">
        <f t="shared" si="1"/>
        <v>1500000</v>
      </c>
      <c r="R49" s="472"/>
    </row>
    <row r="50" spans="1:18" ht="14.45" customHeight="1" x14ac:dyDescent="0.25">
      <c r="A50" s="472">
        <v>85</v>
      </c>
      <c r="B50" s="472" t="str">
        <f t="shared" si="0"/>
        <v>2</v>
      </c>
      <c r="C50" s="472">
        <v>272</v>
      </c>
      <c r="D50" s="472" t="s">
        <v>1814</v>
      </c>
      <c r="E50" s="547">
        <v>14</v>
      </c>
      <c r="F50" s="472" t="s">
        <v>429</v>
      </c>
      <c r="G50" s="473">
        <v>50000</v>
      </c>
      <c r="H50" s="472"/>
      <c r="I50" s="473">
        <v>0</v>
      </c>
      <c r="J50" s="473">
        <v>0</v>
      </c>
      <c r="K50" s="473">
        <v>0</v>
      </c>
      <c r="L50" s="473">
        <v>0</v>
      </c>
      <c r="M50" s="473">
        <v>0</v>
      </c>
      <c r="N50" s="473">
        <v>0</v>
      </c>
      <c r="O50" s="473">
        <v>0</v>
      </c>
      <c r="P50" s="473">
        <v>0</v>
      </c>
      <c r="Q50" s="473">
        <f t="shared" si="1"/>
        <v>50000</v>
      </c>
      <c r="R50" s="472"/>
    </row>
    <row r="51" spans="1:18" ht="14.45" customHeight="1" x14ac:dyDescent="0.25">
      <c r="A51" s="472">
        <v>87</v>
      </c>
      <c r="B51" s="472" t="str">
        <f t="shared" si="0"/>
        <v>2</v>
      </c>
      <c r="C51" s="472">
        <v>291</v>
      </c>
      <c r="D51" s="472" t="s">
        <v>1814</v>
      </c>
      <c r="E51" s="547">
        <v>14</v>
      </c>
      <c r="F51" s="472" t="s">
        <v>438</v>
      </c>
      <c r="G51" s="473">
        <v>120000</v>
      </c>
      <c r="H51" s="472"/>
      <c r="I51" s="473">
        <v>0</v>
      </c>
      <c r="J51" s="473">
        <v>0</v>
      </c>
      <c r="K51" s="473">
        <v>0</v>
      </c>
      <c r="L51" s="473">
        <v>0</v>
      </c>
      <c r="M51" s="473">
        <v>0</v>
      </c>
      <c r="N51" s="473">
        <v>0</v>
      </c>
      <c r="O51" s="473">
        <v>0</v>
      </c>
      <c r="P51" s="473">
        <v>0</v>
      </c>
      <c r="Q51" s="473">
        <f t="shared" si="1"/>
        <v>120000</v>
      </c>
      <c r="R51" s="472"/>
    </row>
    <row r="52" spans="1:18" ht="14.45" customHeight="1" x14ac:dyDescent="0.25">
      <c r="A52" s="472">
        <v>88</v>
      </c>
      <c r="B52" s="472" t="str">
        <f t="shared" si="0"/>
        <v>2</v>
      </c>
      <c r="C52" s="472">
        <v>292</v>
      </c>
      <c r="D52" s="472" t="s">
        <v>1814</v>
      </c>
      <c r="E52" s="547">
        <v>14</v>
      </c>
      <c r="F52" s="472" t="s">
        <v>439</v>
      </c>
      <c r="G52" s="473">
        <v>0</v>
      </c>
      <c r="H52" s="472"/>
      <c r="I52" s="473">
        <v>0</v>
      </c>
      <c r="J52" s="473">
        <v>0</v>
      </c>
      <c r="K52" s="473">
        <v>0</v>
      </c>
      <c r="L52" s="473">
        <v>0</v>
      </c>
      <c r="M52" s="473">
        <v>0</v>
      </c>
      <c r="N52" s="473">
        <v>0</v>
      </c>
      <c r="O52" s="473">
        <v>0</v>
      </c>
      <c r="P52" s="473">
        <v>0</v>
      </c>
      <c r="Q52" s="473">
        <f t="shared" si="1"/>
        <v>0</v>
      </c>
      <c r="R52" s="472"/>
    </row>
    <row r="53" spans="1:18" ht="14.45" customHeight="1" x14ac:dyDescent="0.25">
      <c r="A53" s="472">
        <v>89</v>
      </c>
      <c r="B53" s="472" t="str">
        <f t="shared" si="0"/>
        <v>2</v>
      </c>
      <c r="C53" s="472">
        <v>293</v>
      </c>
      <c r="D53" s="472" t="s">
        <v>1814</v>
      </c>
      <c r="E53" s="547">
        <v>14</v>
      </c>
      <c r="F53" s="472" t="s">
        <v>440</v>
      </c>
      <c r="G53" s="473">
        <v>0</v>
      </c>
      <c r="H53" s="472"/>
      <c r="I53" s="473">
        <v>0</v>
      </c>
      <c r="J53" s="473">
        <v>0</v>
      </c>
      <c r="K53" s="473">
        <v>0</v>
      </c>
      <c r="L53" s="473">
        <v>0</v>
      </c>
      <c r="M53" s="473">
        <v>0</v>
      </c>
      <c r="N53" s="473">
        <v>0</v>
      </c>
      <c r="O53" s="473">
        <v>0</v>
      </c>
      <c r="P53" s="473">
        <v>0</v>
      </c>
      <c r="Q53" s="473">
        <f t="shared" si="1"/>
        <v>0</v>
      </c>
      <c r="R53" s="472"/>
    </row>
    <row r="54" spans="1:18" ht="14.45" customHeight="1" x14ac:dyDescent="0.25">
      <c r="A54" s="472">
        <v>90</v>
      </c>
      <c r="B54" s="472" t="str">
        <f t="shared" si="0"/>
        <v>2</v>
      </c>
      <c r="C54" s="472">
        <v>294</v>
      </c>
      <c r="D54" s="472" t="s">
        <v>1814</v>
      </c>
      <c r="E54" s="547">
        <v>14</v>
      </c>
      <c r="F54" s="472" t="s">
        <v>441</v>
      </c>
      <c r="G54" s="473">
        <v>0</v>
      </c>
      <c r="H54" s="472"/>
      <c r="I54" s="473">
        <v>0</v>
      </c>
      <c r="J54" s="473">
        <v>0</v>
      </c>
      <c r="K54" s="473">
        <v>0</v>
      </c>
      <c r="L54" s="473">
        <v>0</v>
      </c>
      <c r="M54" s="473">
        <v>0</v>
      </c>
      <c r="N54" s="473">
        <v>0</v>
      </c>
      <c r="O54" s="473">
        <v>0</v>
      </c>
      <c r="P54" s="473">
        <v>0</v>
      </c>
      <c r="Q54" s="473">
        <f t="shared" si="1"/>
        <v>0</v>
      </c>
      <c r="R54" s="472"/>
    </row>
    <row r="55" spans="1:18" ht="14.45" customHeight="1" x14ac:dyDescent="0.25">
      <c r="A55" s="472">
        <v>91</v>
      </c>
      <c r="B55" s="472" t="str">
        <f t="shared" si="0"/>
        <v>2</v>
      </c>
      <c r="C55" s="472">
        <v>296</v>
      </c>
      <c r="D55" s="472" t="s">
        <v>1814</v>
      </c>
      <c r="E55" s="547">
        <v>14</v>
      </c>
      <c r="F55" s="472" t="s">
        <v>443</v>
      </c>
      <c r="G55" s="473">
        <v>300000</v>
      </c>
      <c r="H55" s="472"/>
      <c r="I55" s="473">
        <v>0</v>
      </c>
      <c r="J55" s="473">
        <v>0</v>
      </c>
      <c r="K55" s="473">
        <v>0</v>
      </c>
      <c r="L55" s="473">
        <v>0</v>
      </c>
      <c r="M55" s="473">
        <v>0</v>
      </c>
      <c r="N55" s="473">
        <v>0</v>
      </c>
      <c r="O55" s="473">
        <v>0</v>
      </c>
      <c r="P55" s="473">
        <v>0</v>
      </c>
      <c r="Q55" s="473">
        <f t="shared" si="1"/>
        <v>300000</v>
      </c>
      <c r="R55" s="472"/>
    </row>
    <row r="56" spans="1:18" ht="14.45" customHeight="1" x14ac:dyDescent="0.25">
      <c r="A56" s="472">
        <v>92</v>
      </c>
      <c r="B56" s="472" t="str">
        <f t="shared" si="0"/>
        <v>2</v>
      </c>
      <c r="C56" s="472">
        <v>298</v>
      </c>
      <c r="D56" s="472" t="s">
        <v>1814</v>
      </c>
      <c r="E56" s="547">
        <v>14</v>
      </c>
      <c r="F56" s="472" t="s">
        <v>445</v>
      </c>
      <c r="G56" s="473">
        <v>500000</v>
      </c>
      <c r="H56" s="472"/>
      <c r="I56" s="473">
        <v>0</v>
      </c>
      <c r="J56" s="473">
        <v>0</v>
      </c>
      <c r="K56" s="473">
        <v>0</v>
      </c>
      <c r="L56" s="473">
        <v>0</v>
      </c>
      <c r="M56" s="473">
        <v>0</v>
      </c>
      <c r="N56" s="473">
        <v>0</v>
      </c>
      <c r="O56" s="473">
        <v>0</v>
      </c>
      <c r="P56" s="473">
        <v>0</v>
      </c>
      <c r="Q56" s="473">
        <f t="shared" si="1"/>
        <v>500000</v>
      </c>
      <c r="R56" s="472"/>
    </row>
    <row r="57" spans="1:18" ht="14.45" customHeight="1" x14ac:dyDescent="0.25">
      <c r="A57" s="472">
        <v>95</v>
      </c>
      <c r="B57" s="472" t="str">
        <f t="shared" si="0"/>
        <v>3</v>
      </c>
      <c r="C57" s="472">
        <v>326</v>
      </c>
      <c r="D57" s="472" t="s">
        <v>1814</v>
      </c>
      <c r="E57" s="547">
        <v>14</v>
      </c>
      <c r="F57" s="472" t="s">
        <v>463</v>
      </c>
      <c r="G57" s="473">
        <v>360000</v>
      </c>
      <c r="H57" s="472"/>
      <c r="I57" s="473">
        <v>0</v>
      </c>
      <c r="J57" s="473">
        <v>0</v>
      </c>
      <c r="K57" s="473">
        <v>0</v>
      </c>
      <c r="L57" s="473">
        <v>0</v>
      </c>
      <c r="M57" s="473">
        <v>0</v>
      </c>
      <c r="N57" s="473">
        <v>0</v>
      </c>
      <c r="O57" s="473">
        <v>0</v>
      </c>
      <c r="P57" s="473">
        <v>0</v>
      </c>
      <c r="Q57" s="473">
        <f t="shared" si="1"/>
        <v>360000</v>
      </c>
      <c r="R57" s="472"/>
    </row>
    <row r="58" spans="1:18" ht="14.45" customHeight="1" x14ac:dyDescent="0.25">
      <c r="A58" s="472">
        <v>97</v>
      </c>
      <c r="B58" s="472" t="str">
        <f t="shared" si="0"/>
        <v>3</v>
      </c>
      <c r="C58" s="472">
        <v>353</v>
      </c>
      <c r="D58" s="472" t="s">
        <v>1814</v>
      </c>
      <c r="E58" s="547">
        <v>14</v>
      </c>
      <c r="F58" s="472" t="s">
        <v>490</v>
      </c>
      <c r="G58" s="473">
        <v>0</v>
      </c>
      <c r="H58" s="472"/>
      <c r="I58" s="473">
        <v>0</v>
      </c>
      <c r="J58" s="473">
        <v>0</v>
      </c>
      <c r="K58" s="473">
        <v>0</v>
      </c>
      <c r="L58" s="473">
        <v>0</v>
      </c>
      <c r="M58" s="473">
        <v>0</v>
      </c>
      <c r="N58" s="473">
        <v>0</v>
      </c>
      <c r="O58" s="473">
        <v>0</v>
      </c>
      <c r="P58" s="473">
        <v>0</v>
      </c>
      <c r="Q58" s="473">
        <f t="shared" si="1"/>
        <v>0</v>
      </c>
      <c r="R58" s="472"/>
    </row>
    <row r="59" spans="1:18" ht="14.45" customHeight="1" x14ac:dyDescent="0.25">
      <c r="A59" s="472">
        <v>98</v>
      </c>
      <c r="B59" s="472" t="str">
        <f t="shared" si="0"/>
        <v>3</v>
      </c>
      <c r="C59" s="472">
        <v>357</v>
      </c>
      <c r="D59" s="472" t="s">
        <v>1814</v>
      </c>
      <c r="E59" s="547">
        <v>14</v>
      </c>
      <c r="F59" s="472" t="s">
        <v>494</v>
      </c>
      <c r="G59" s="473">
        <v>300000</v>
      </c>
      <c r="H59" s="472"/>
      <c r="I59" s="473">
        <v>0</v>
      </c>
      <c r="J59" s="473">
        <v>0</v>
      </c>
      <c r="K59" s="473">
        <v>0</v>
      </c>
      <c r="L59" s="473">
        <v>0</v>
      </c>
      <c r="M59" s="473">
        <v>0</v>
      </c>
      <c r="N59" s="473">
        <v>0</v>
      </c>
      <c r="O59" s="473">
        <v>0</v>
      </c>
      <c r="P59" s="473">
        <v>0</v>
      </c>
      <c r="Q59" s="473">
        <f t="shared" si="1"/>
        <v>300000</v>
      </c>
      <c r="R59" s="472"/>
    </row>
    <row r="60" spans="1:18" ht="14.45" customHeight="1" x14ac:dyDescent="0.25">
      <c r="A60" s="472">
        <v>100</v>
      </c>
      <c r="B60" s="472" t="str">
        <f t="shared" si="0"/>
        <v>3</v>
      </c>
      <c r="C60" s="472">
        <v>375</v>
      </c>
      <c r="D60" s="472" t="s">
        <v>1814</v>
      </c>
      <c r="E60" s="547">
        <v>14</v>
      </c>
      <c r="F60" s="472" t="s">
        <v>510</v>
      </c>
      <c r="G60" s="473">
        <v>15000</v>
      </c>
      <c r="H60" s="472"/>
      <c r="I60" s="473">
        <v>0</v>
      </c>
      <c r="J60" s="473">
        <v>0</v>
      </c>
      <c r="K60" s="473">
        <v>0</v>
      </c>
      <c r="L60" s="473">
        <v>0</v>
      </c>
      <c r="M60" s="473">
        <v>0</v>
      </c>
      <c r="N60" s="473">
        <v>0</v>
      </c>
      <c r="O60" s="473">
        <v>0</v>
      </c>
      <c r="P60" s="473">
        <v>0</v>
      </c>
      <c r="Q60" s="473">
        <f t="shared" si="1"/>
        <v>15000</v>
      </c>
      <c r="R60" s="472"/>
    </row>
    <row r="61" spans="1:18" ht="14.45" customHeight="1" x14ac:dyDescent="0.25">
      <c r="A61" s="472">
        <v>113</v>
      </c>
      <c r="B61" s="472" t="str">
        <f t="shared" si="0"/>
        <v>1</v>
      </c>
      <c r="C61" s="472">
        <v>113</v>
      </c>
      <c r="D61" s="472" t="s">
        <v>2119</v>
      </c>
      <c r="E61" s="547">
        <v>23</v>
      </c>
      <c r="F61" s="472" t="s">
        <v>349</v>
      </c>
      <c r="G61" s="473">
        <v>0</v>
      </c>
      <c r="H61" s="473"/>
      <c r="I61" s="473"/>
      <c r="J61" s="473"/>
      <c r="K61" s="473"/>
      <c r="L61" s="473"/>
      <c r="M61" s="473"/>
      <c r="N61" s="473"/>
      <c r="O61" s="473"/>
      <c r="P61" s="473"/>
      <c r="Q61" s="473">
        <f t="shared" si="1"/>
        <v>0</v>
      </c>
      <c r="R61" s="472"/>
    </row>
    <row r="62" spans="1:18" ht="14.45" customHeight="1" x14ac:dyDescent="0.25">
      <c r="A62" s="472">
        <v>115</v>
      </c>
      <c r="B62" s="472" t="str">
        <f t="shared" si="0"/>
        <v>1</v>
      </c>
      <c r="C62" s="472">
        <v>132</v>
      </c>
      <c r="D62" s="472" t="s">
        <v>2119</v>
      </c>
      <c r="E62" s="547">
        <v>23</v>
      </c>
      <c r="F62" s="472" t="s">
        <v>358</v>
      </c>
      <c r="G62" s="473"/>
      <c r="H62" s="473"/>
      <c r="I62" s="473"/>
      <c r="J62" s="473"/>
      <c r="K62" s="473"/>
      <c r="L62" s="473"/>
      <c r="M62" s="473"/>
      <c r="N62" s="473"/>
      <c r="O62" s="473"/>
      <c r="P62" s="473"/>
      <c r="Q62" s="473">
        <f t="shared" si="1"/>
        <v>0</v>
      </c>
      <c r="R62" s="472"/>
    </row>
    <row r="63" spans="1:18" ht="14.45" customHeight="1" x14ac:dyDescent="0.25">
      <c r="A63" s="472">
        <v>117</v>
      </c>
      <c r="B63" s="472" t="str">
        <f t="shared" si="0"/>
        <v>1</v>
      </c>
      <c r="C63" s="472">
        <v>159</v>
      </c>
      <c r="D63" s="472" t="s">
        <v>2119</v>
      </c>
      <c r="E63" s="547">
        <v>23</v>
      </c>
      <c r="F63" s="472" t="s">
        <v>377</v>
      </c>
      <c r="G63" s="473">
        <v>0</v>
      </c>
      <c r="H63" s="473"/>
      <c r="I63" s="473"/>
      <c r="J63" s="473"/>
      <c r="K63" s="473"/>
      <c r="L63" s="473"/>
      <c r="M63" s="473"/>
      <c r="N63" s="473"/>
      <c r="O63" s="473"/>
      <c r="P63" s="473"/>
      <c r="Q63" s="473">
        <f t="shared" si="1"/>
        <v>0</v>
      </c>
      <c r="R63" s="472" t="s">
        <v>1920</v>
      </c>
    </row>
    <row r="64" spans="1:18" ht="14.45" customHeight="1" x14ac:dyDescent="0.25">
      <c r="A64" s="472">
        <v>120</v>
      </c>
      <c r="B64" s="472" t="str">
        <f t="shared" si="0"/>
        <v>2</v>
      </c>
      <c r="C64" s="472">
        <v>211</v>
      </c>
      <c r="D64" s="472" t="s">
        <v>2119</v>
      </c>
      <c r="E64" s="547">
        <v>23</v>
      </c>
      <c r="F64" s="472" t="s">
        <v>384</v>
      </c>
      <c r="G64" s="473">
        <v>6000</v>
      </c>
      <c r="H64" s="473"/>
      <c r="I64" s="473"/>
      <c r="J64" s="473"/>
      <c r="K64" s="473"/>
      <c r="L64" s="473"/>
      <c r="M64" s="473"/>
      <c r="N64" s="473"/>
      <c r="O64" s="473"/>
      <c r="P64" s="473"/>
      <c r="Q64" s="473">
        <f t="shared" si="1"/>
        <v>6000</v>
      </c>
      <c r="R64" s="472"/>
    </row>
    <row r="65" spans="1:18" ht="14.45" customHeight="1" x14ac:dyDescent="0.25">
      <c r="A65" s="472">
        <v>121</v>
      </c>
      <c r="B65" s="472" t="str">
        <f t="shared" si="0"/>
        <v>2</v>
      </c>
      <c r="C65" s="472">
        <v>212</v>
      </c>
      <c r="D65" s="472" t="s">
        <v>2119</v>
      </c>
      <c r="E65" s="547">
        <v>23</v>
      </c>
      <c r="F65" s="472" t="s">
        <v>385</v>
      </c>
      <c r="G65" s="473">
        <v>500</v>
      </c>
      <c r="H65" s="473"/>
      <c r="I65" s="473"/>
      <c r="J65" s="473"/>
      <c r="K65" s="473"/>
      <c r="L65" s="473"/>
      <c r="M65" s="473"/>
      <c r="N65" s="473"/>
      <c r="O65" s="473"/>
      <c r="P65" s="473"/>
      <c r="Q65" s="473">
        <f t="shared" si="1"/>
        <v>500</v>
      </c>
      <c r="R65" s="472"/>
    </row>
    <row r="66" spans="1:18" ht="14.45" customHeight="1" x14ac:dyDescent="0.25">
      <c r="A66" s="472">
        <v>122</v>
      </c>
      <c r="B66" s="472" t="str">
        <f t="shared" si="0"/>
        <v>2</v>
      </c>
      <c r="C66" s="472">
        <v>214</v>
      </c>
      <c r="D66" s="472" t="s">
        <v>2119</v>
      </c>
      <c r="E66" s="547">
        <v>23</v>
      </c>
      <c r="F66" s="472" t="s">
        <v>387</v>
      </c>
      <c r="G66" s="473">
        <v>1500</v>
      </c>
      <c r="H66" s="472"/>
      <c r="I66" s="473"/>
      <c r="J66" s="473"/>
      <c r="K66" s="473"/>
      <c r="L66" s="473"/>
      <c r="M66" s="473"/>
      <c r="N66" s="473"/>
      <c r="O66" s="473"/>
      <c r="P66" s="473"/>
      <c r="Q66" s="473">
        <f t="shared" si="1"/>
        <v>1500</v>
      </c>
      <c r="R66" s="472"/>
    </row>
    <row r="67" spans="1:18" ht="14.45" customHeight="1" x14ac:dyDescent="0.25">
      <c r="A67" s="472">
        <v>123</v>
      </c>
      <c r="B67" s="472" t="str">
        <f t="shared" si="0"/>
        <v>2</v>
      </c>
      <c r="C67" s="472">
        <v>216</v>
      </c>
      <c r="D67" s="472" t="s">
        <v>2119</v>
      </c>
      <c r="E67" s="547">
        <v>23</v>
      </c>
      <c r="F67" s="472" t="s">
        <v>389</v>
      </c>
      <c r="G67" s="473"/>
      <c r="H67" s="473"/>
      <c r="I67" s="473"/>
      <c r="J67" s="473"/>
      <c r="K67" s="473"/>
      <c r="L67" s="473"/>
      <c r="M67" s="473"/>
      <c r="N67" s="473"/>
      <c r="O67" s="473"/>
      <c r="P67" s="473"/>
      <c r="Q67" s="473">
        <f t="shared" si="1"/>
        <v>0</v>
      </c>
      <c r="R67" s="472"/>
    </row>
    <row r="68" spans="1:18" ht="14.45" customHeight="1" x14ac:dyDescent="0.25">
      <c r="A68" s="472">
        <v>125</v>
      </c>
      <c r="B68" s="472" t="str">
        <f t="shared" si="0"/>
        <v>2</v>
      </c>
      <c r="C68" s="472">
        <v>261</v>
      </c>
      <c r="D68" s="472" t="s">
        <v>2119</v>
      </c>
      <c r="E68" s="547">
        <v>23</v>
      </c>
      <c r="F68" s="472" t="s">
        <v>425</v>
      </c>
      <c r="G68" s="473">
        <v>18000</v>
      </c>
      <c r="H68" s="473"/>
      <c r="I68" s="473"/>
      <c r="J68" s="473"/>
      <c r="K68" s="473"/>
      <c r="L68" s="473"/>
      <c r="M68" s="473"/>
      <c r="N68" s="473"/>
      <c r="O68" s="473"/>
      <c r="P68" s="473"/>
      <c r="Q68" s="473">
        <f t="shared" si="1"/>
        <v>18000</v>
      </c>
      <c r="R68" s="472"/>
    </row>
    <row r="69" spans="1:18" ht="14.45" customHeight="1" x14ac:dyDescent="0.25">
      <c r="A69" s="472">
        <v>127</v>
      </c>
      <c r="B69" s="472" t="str">
        <f t="shared" si="0"/>
        <v>2</v>
      </c>
      <c r="C69" s="472">
        <v>271</v>
      </c>
      <c r="D69" s="472" t="s">
        <v>2119</v>
      </c>
      <c r="E69" s="547">
        <v>23</v>
      </c>
      <c r="F69" s="472" t="s">
        <v>428</v>
      </c>
      <c r="G69" s="473">
        <v>0</v>
      </c>
      <c r="H69" s="473"/>
      <c r="I69" s="473"/>
      <c r="J69" s="473"/>
      <c r="K69" s="473"/>
      <c r="L69" s="473"/>
      <c r="M69" s="473"/>
      <c r="N69" s="473"/>
      <c r="O69" s="473"/>
      <c r="P69" s="473"/>
      <c r="Q69" s="473">
        <f t="shared" si="1"/>
        <v>0</v>
      </c>
      <c r="R69" s="472"/>
    </row>
    <row r="70" spans="1:18" ht="14.45" customHeight="1" x14ac:dyDescent="0.25">
      <c r="A70" s="472">
        <v>128</v>
      </c>
      <c r="B70" s="472" t="str">
        <f t="shared" ref="B70:B133" si="2">MID(C70,1,1)</f>
        <v>3</v>
      </c>
      <c r="C70" s="472">
        <v>315</v>
      </c>
      <c r="D70" s="472" t="s">
        <v>2119</v>
      </c>
      <c r="E70" s="547">
        <v>23</v>
      </c>
      <c r="F70" s="472" t="s">
        <v>452</v>
      </c>
      <c r="G70" s="473">
        <v>4000</v>
      </c>
      <c r="H70" s="473"/>
      <c r="I70" s="473"/>
      <c r="J70" s="473"/>
      <c r="K70" s="473"/>
      <c r="L70" s="473"/>
      <c r="M70" s="473"/>
      <c r="N70" s="473"/>
      <c r="O70" s="473"/>
      <c r="P70" s="473"/>
      <c r="Q70" s="473">
        <f t="shared" ref="Q70:Q133" si="3">SUM(G70:P70)</f>
        <v>4000</v>
      </c>
      <c r="R70" s="472"/>
    </row>
    <row r="71" spans="1:18" ht="14.45" customHeight="1" x14ac:dyDescent="0.25">
      <c r="A71" s="472">
        <v>129</v>
      </c>
      <c r="B71" s="472" t="str">
        <f t="shared" si="2"/>
        <v>3</v>
      </c>
      <c r="C71" s="472">
        <v>318</v>
      </c>
      <c r="D71" s="472" t="s">
        <v>2119</v>
      </c>
      <c r="E71" s="547">
        <v>23</v>
      </c>
      <c r="F71" s="472" t="s">
        <v>455</v>
      </c>
      <c r="G71" s="473"/>
      <c r="H71" s="473"/>
      <c r="I71" s="473"/>
      <c r="J71" s="473"/>
      <c r="K71" s="473"/>
      <c r="L71" s="473"/>
      <c r="M71" s="473"/>
      <c r="N71" s="473"/>
      <c r="O71" s="473"/>
      <c r="P71" s="473"/>
      <c r="Q71" s="473">
        <f t="shared" si="3"/>
        <v>0</v>
      </c>
      <c r="R71" s="472"/>
    </row>
    <row r="72" spans="1:18" ht="14.45" customHeight="1" x14ac:dyDescent="0.25">
      <c r="A72" s="472">
        <v>130</v>
      </c>
      <c r="B72" s="472" t="str">
        <f t="shared" si="2"/>
        <v>3</v>
      </c>
      <c r="C72" s="472">
        <v>353</v>
      </c>
      <c r="D72" s="472" t="s">
        <v>2119</v>
      </c>
      <c r="E72" s="547">
        <v>23</v>
      </c>
      <c r="F72" s="472" t="s">
        <v>490</v>
      </c>
      <c r="G72" s="473"/>
      <c r="H72" s="473"/>
      <c r="I72" s="473"/>
      <c r="J72" s="473"/>
      <c r="K72" s="473"/>
      <c r="L72" s="473"/>
      <c r="M72" s="473"/>
      <c r="N72" s="473"/>
      <c r="O72" s="473"/>
      <c r="P72" s="473"/>
      <c r="Q72" s="473">
        <f t="shared" si="3"/>
        <v>0</v>
      </c>
      <c r="R72" s="472"/>
    </row>
    <row r="73" spans="1:18" ht="14.45" customHeight="1" x14ac:dyDescent="0.25">
      <c r="A73" s="472">
        <v>132</v>
      </c>
      <c r="B73" s="472" t="str">
        <f t="shared" si="2"/>
        <v>3</v>
      </c>
      <c r="C73" s="472">
        <v>372</v>
      </c>
      <c r="D73" s="472" t="s">
        <v>2119</v>
      </c>
      <c r="E73" s="547">
        <v>23</v>
      </c>
      <c r="F73" s="472" t="s">
        <v>507</v>
      </c>
      <c r="G73" s="473"/>
      <c r="H73" s="473"/>
      <c r="I73" s="473"/>
      <c r="J73" s="473"/>
      <c r="K73" s="473"/>
      <c r="L73" s="473"/>
      <c r="M73" s="473"/>
      <c r="N73" s="473"/>
      <c r="O73" s="473"/>
      <c r="P73" s="473"/>
      <c r="Q73" s="473">
        <f t="shared" si="3"/>
        <v>0</v>
      </c>
      <c r="R73" s="472"/>
    </row>
    <row r="74" spans="1:18" ht="14.45" customHeight="1" x14ac:dyDescent="0.25">
      <c r="A74" s="472">
        <v>133</v>
      </c>
      <c r="B74" s="472" t="str">
        <f t="shared" si="2"/>
        <v>3</v>
      </c>
      <c r="C74" s="472">
        <v>375</v>
      </c>
      <c r="D74" s="472" t="s">
        <v>2119</v>
      </c>
      <c r="E74" s="547">
        <v>23</v>
      </c>
      <c r="F74" s="472" t="s">
        <v>510</v>
      </c>
      <c r="G74" s="473">
        <v>21600</v>
      </c>
      <c r="H74" s="473"/>
      <c r="I74" s="473"/>
      <c r="J74" s="473"/>
      <c r="K74" s="473"/>
      <c r="L74" s="473"/>
      <c r="M74" s="473"/>
      <c r="N74" s="473"/>
      <c r="O74" s="473"/>
      <c r="P74" s="473"/>
      <c r="Q74" s="473">
        <f t="shared" si="3"/>
        <v>21600</v>
      </c>
      <c r="R74" s="472"/>
    </row>
    <row r="75" spans="1:18" ht="14.45" customHeight="1" x14ac:dyDescent="0.25">
      <c r="A75" s="472">
        <v>136</v>
      </c>
      <c r="B75" s="472" t="str">
        <f t="shared" si="2"/>
        <v>5</v>
      </c>
      <c r="C75" s="472">
        <v>515</v>
      </c>
      <c r="D75" s="472" t="s">
        <v>2119</v>
      </c>
      <c r="E75" s="547">
        <v>23</v>
      </c>
      <c r="F75" s="472" t="s">
        <v>592</v>
      </c>
      <c r="G75" s="473">
        <v>18000</v>
      </c>
      <c r="H75" s="473"/>
      <c r="I75" s="473"/>
      <c r="J75" s="473"/>
      <c r="K75" s="473"/>
      <c r="L75" s="473"/>
      <c r="M75" s="473"/>
      <c r="N75" s="473"/>
      <c r="O75" s="473"/>
      <c r="P75" s="473"/>
      <c r="Q75" s="473">
        <f t="shared" si="3"/>
        <v>18000</v>
      </c>
      <c r="R75" s="472"/>
    </row>
    <row r="76" spans="1:18" ht="14.45" customHeight="1" x14ac:dyDescent="0.25">
      <c r="A76" s="472">
        <v>142</v>
      </c>
      <c r="B76" s="472" t="str">
        <f t="shared" si="2"/>
        <v>1</v>
      </c>
      <c r="C76" s="472">
        <v>113</v>
      </c>
      <c r="D76" s="472" t="s">
        <v>1816</v>
      </c>
      <c r="E76" s="547">
        <v>3</v>
      </c>
      <c r="F76" s="472" t="s">
        <v>349</v>
      </c>
      <c r="G76" s="473"/>
      <c r="H76" s="473"/>
      <c r="I76" s="473"/>
      <c r="J76" s="473"/>
      <c r="K76" s="473"/>
      <c r="L76" s="473"/>
      <c r="M76" s="473"/>
      <c r="N76" s="473"/>
      <c r="O76" s="473"/>
      <c r="P76" s="473"/>
      <c r="Q76" s="473">
        <f t="shared" si="3"/>
        <v>0</v>
      </c>
      <c r="R76" s="472"/>
    </row>
    <row r="77" spans="1:18" ht="14.45" customHeight="1" x14ac:dyDescent="0.25">
      <c r="A77" s="472">
        <v>144</v>
      </c>
      <c r="B77" s="472" t="str">
        <f t="shared" si="2"/>
        <v>1</v>
      </c>
      <c r="C77" s="472">
        <v>132</v>
      </c>
      <c r="D77" s="472" t="s">
        <v>1816</v>
      </c>
      <c r="E77" s="547">
        <v>3</v>
      </c>
      <c r="F77" s="472" t="s">
        <v>358</v>
      </c>
      <c r="G77" s="473"/>
      <c r="H77" s="473"/>
      <c r="I77" s="473"/>
      <c r="J77" s="473"/>
      <c r="K77" s="473"/>
      <c r="L77" s="473"/>
      <c r="M77" s="473"/>
      <c r="N77" s="473"/>
      <c r="O77" s="473"/>
      <c r="P77" s="473"/>
      <c r="Q77" s="473">
        <f t="shared" si="3"/>
        <v>0</v>
      </c>
      <c r="R77" s="472"/>
    </row>
    <row r="78" spans="1:18" ht="14.45" customHeight="1" x14ac:dyDescent="0.25">
      <c r="A78" s="472">
        <v>146</v>
      </c>
      <c r="B78" s="472" t="str">
        <f t="shared" si="2"/>
        <v>1</v>
      </c>
      <c r="C78" s="472">
        <v>159</v>
      </c>
      <c r="D78" s="472" t="s">
        <v>1816</v>
      </c>
      <c r="E78" s="547">
        <v>3</v>
      </c>
      <c r="F78" s="472" t="s">
        <v>377</v>
      </c>
      <c r="G78" s="473">
        <v>0</v>
      </c>
      <c r="H78" s="473"/>
      <c r="I78" s="473"/>
      <c r="J78" s="473"/>
      <c r="K78" s="473"/>
      <c r="L78" s="473"/>
      <c r="M78" s="473"/>
      <c r="N78" s="473"/>
      <c r="O78" s="473"/>
      <c r="P78" s="473"/>
      <c r="Q78" s="473">
        <f t="shared" si="3"/>
        <v>0</v>
      </c>
      <c r="R78" s="472" t="s">
        <v>1920</v>
      </c>
    </row>
    <row r="79" spans="1:18" ht="14.45" customHeight="1" x14ac:dyDescent="0.25">
      <c r="A79" s="472">
        <v>149</v>
      </c>
      <c r="B79" s="472" t="str">
        <f t="shared" si="2"/>
        <v>2</v>
      </c>
      <c r="C79" s="472">
        <v>211</v>
      </c>
      <c r="D79" s="472" t="s">
        <v>1816</v>
      </c>
      <c r="E79" s="547">
        <v>3</v>
      </c>
      <c r="F79" s="472" t="s">
        <v>384</v>
      </c>
      <c r="G79" s="473">
        <v>8000</v>
      </c>
      <c r="H79" s="473"/>
      <c r="I79" s="473"/>
      <c r="J79" s="473"/>
      <c r="K79" s="473"/>
      <c r="L79" s="473"/>
      <c r="M79" s="473"/>
      <c r="N79" s="473"/>
      <c r="O79" s="473"/>
      <c r="P79" s="473"/>
      <c r="Q79" s="473">
        <f t="shared" si="3"/>
        <v>8000</v>
      </c>
      <c r="R79" s="472"/>
    </row>
    <row r="80" spans="1:18" ht="14.45" customHeight="1" x14ac:dyDescent="0.25">
      <c r="A80" s="472">
        <v>150</v>
      </c>
      <c r="B80" s="472" t="str">
        <f t="shared" si="2"/>
        <v>2</v>
      </c>
      <c r="C80" s="472">
        <v>212</v>
      </c>
      <c r="D80" s="472" t="s">
        <v>1816</v>
      </c>
      <c r="E80" s="547">
        <v>3</v>
      </c>
      <c r="F80" s="472" t="s">
        <v>385</v>
      </c>
      <c r="G80" s="473">
        <v>15000</v>
      </c>
      <c r="H80" s="473"/>
      <c r="I80" s="473"/>
      <c r="J80" s="473"/>
      <c r="K80" s="473"/>
      <c r="L80" s="473"/>
      <c r="M80" s="473"/>
      <c r="N80" s="473"/>
      <c r="O80" s="473"/>
      <c r="P80" s="473"/>
      <c r="Q80" s="473">
        <f t="shared" si="3"/>
        <v>15000</v>
      </c>
      <c r="R80" s="472"/>
    </row>
    <row r="81" spans="1:18" ht="14.45" customHeight="1" x14ac:dyDescent="0.25">
      <c r="A81" s="472">
        <v>151</v>
      </c>
      <c r="B81" s="472" t="str">
        <f t="shared" si="2"/>
        <v>2</v>
      </c>
      <c r="C81" s="472">
        <v>214</v>
      </c>
      <c r="D81" s="472" t="s">
        <v>1816</v>
      </c>
      <c r="E81" s="547">
        <v>3</v>
      </c>
      <c r="F81" s="472" t="s">
        <v>387</v>
      </c>
      <c r="G81" s="473">
        <v>1500</v>
      </c>
      <c r="H81" s="472"/>
      <c r="I81" s="473"/>
      <c r="J81" s="473"/>
      <c r="K81" s="473"/>
      <c r="L81" s="473"/>
      <c r="M81" s="473"/>
      <c r="N81" s="473"/>
      <c r="O81" s="473"/>
      <c r="P81" s="473"/>
      <c r="Q81" s="473">
        <f t="shared" si="3"/>
        <v>1500</v>
      </c>
      <c r="R81" s="472"/>
    </row>
    <row r="82" spans="1:18" ht="14.45" customHeight="1" x14ac:dyDescent="0.25">
      <c r="A82" s="472">
        <v>152</v>
      </c>
      <c r="B82" s="472" t="str">
        <f t="shared" si="2"/>
        <v>2</v>
      </c>
      <c r="C82" s="472">
        <v>216</v>
      </c>
      <c r="D82" s="472" t="s">
        <v>1816</v>
      </c>
      <c r="E82" s="547">
        <v>3</v>
      </c>
      <c r="F82" s="472" t="s">
        <v>389</v>
      </c>
      <c r="G82" s="473">
        <v>0</v>
      </c>
      <c r="H82" s="473"/>
      <c r="I82" s="473"/>
      <c r="J82" s="473"/>
      <c r="K82" s="473"/>
      <c r="L82" s="473"/>
      <c r="M82" s="473"/>
      <c r="N82" s="473"/>
      <c r="O82" s="473"/>
      <c r="P82" s="473"/>
      <c r="Q82" s="473">
        <f t="shared" si="3"/>
        <v>0</v>
      </c>
      <c r="R82" s="472"/>
    </row>
    <row r="83" spans="1:18" ht="14.45" customHeight="1" x14ac:dyDescent="0.25">
      <c r="A83" s="472">
        <v>154</v>
      </c>
      <c r="B83" s="472" t="str">
        <f t="shared" si="2"/>
        <v>2</v>
      </c>
      <c r="C83" s="472">
        <v>261</v>
      </c>
      <c r="D83" s="472" t="s">
        <v>1816</v>
      </c>
      <c r="E83" s="547">
        <v>3</v>
      </c>
      <c r="F83" s="472" t="s">
        <v>425</v>
      </c>
      <c r="G83" s="473">
        <v>12000</v>
      </c>
      <c r="H83" s="473"/>
      <c r="I83" s="473"/>
      <c r="J83" s="473"/>
      <c r="K83" s="473"/>
      <c r="L83" s="473"/>
      <c r="M83" s="473"/>
      <c r="N83" s="473"/>
      <c r="O83" s="473"/>
      <c r="P83" s="473"/>
      <c r="Q83" s="473">
        <f t="shared" si="3"/>
        <v>12000</v>
      </c>
      <c r="R83" s="472"/>
    </row>
    <row r="84" spans="1:18" ht="14.45" customHeight="1" x14ac:dyDescent="0.25">
      <c r="A84" s="472">
        <v>156</v>
      </c>
      <c r="B84" s="472" t="str">
        <f t="shared" si="2"/>
        <v>2</v>
      </c>
      <c r="C84" s="472">
        <v>271</v>
      </c>
      <c r="D84" s="472" t="s">
        <v>1816</v>
      </c>
      <c r="E84" s="547">
        <v>3</v>
      </c>
      <c r="F84" s="472" t="s">
        <v>428</v>
      </c>
      <c r="G84" s="473">
        <v>0</v>
      </c>
      <c r="H84" s="473"/>
      <c r="I84" s="473"/>
      <c r="J84" s="473"/>
      <c r="K84" s="473"/>
      <c r="L84" s="473"/>
      <c r="M84" s="473"/>
      <c r="N84" s="473"/>
      <c r="O84" s="473"/>
      <c r="P84" s="473"/>
      <c r="Q84" s="473">
        <f t="shared" si="3"/>
        <v>0</v>
      </c>
      <c r="R84" s="472"/>
    </row>
    <row r="85" spans="1:18" ht="14.45" customHeight="1" x14ac:dyDescent="0.25">
      <c r="A85" s="472">
        <v>159</v>
      </c>
      <c r="B85" s="472" t="str">
        <f t="shared" si="2"/>
        <v>3</v>
      </c>
      <c r="C85" s="472">
        <v>318</v>
      </c>
      <c r="D85" s="472" t="s">
        <v>1816</v>
      </c>
      <c r="E85" s="547">
        <v>3</v>
      </c>
      <c r="F85" s="472" t="s">
        <v>455</v>
      </c>
      <c r="G85" s="473">
        <v>4800</v>
      </c>
      <c r="H85" s="473"/>
      <c r="I85" s="473"/>
      <c r="J85" s="473"/>
      <c r="K85" s="473"/>
      <c r="L85" s="473"/>
      <c r="M85" s="473"/>
      <c r="N85" s="473"/>
      <c r="O85" s="473"/>
      <c r="P85" s="473"/>
      <c r="Q85" s="473">
        <f t="shared" si="3"/>
        <v>4800</v>
      </c>
      <c r="R85" s="472"/>
    </row>
    <row r="86" spans="1:18" ht="14.45" customHeight="1" x14ac:dyDescent="0.25">
      <c r="A86" s="472">
        <v>161</v>
      </c>
      <c r="B86" s="472" t="str">
        <f t="shared" si="2"/>
        <v>3</v>
      </c>
      <c r="C86" s="472">
        <v>331</v>
      </c>
      <c r="D86" s="472" t="s">
        <v>1816</v>
      </c>
      <c r="E86" s="547">
        <v>3</v>
      </c>
      <c r="F86" s="472" t="s">
        <v>468</v>
      </c>
      <c r="G86" s="473">
        <v>0</v>
      </c>
      <c r="H86" s="473"/>
      <c r="I86" s="473"/>
      <c r="J86" s="473"/>
      <c r="K86" s="473"/>
      <c r="L86" s="473"/>
      <c r="M86" s="473"/>
      <c r="N86" s="473"/>
      <c r="O86" s="473"/>
      <c r="P86" s="473"/>
      <c r="Q86" s="473">
        <f t="shared" si="3"/>
        <v>0</v>
      </c>
      <c r="R86" s="472"/>
    </row>
    <row r="87" spans="1:18" ht="14.45" customHeight="1" x14ac:dyDescent="0.25">
      <c r="A87" s="472">
        <v>163</v>
      </c>
      <c r="B87" s="472" t="str">
        <f t="shared" si="2"/>
        <v>3</v>
      </c>
      <c r="C87" s="472">
        <v>351</v>
      </c>
      <c r="D87" s="472" t="s">
        <v>1816</v>
      </c>
      <c r="E87" s="547">
        <v>3</v>
      </c>
      <c r="F87" s="472" t="s">
        <v>488</v>
      </c>
      <c r="G87" s="473">
        <v>0</v>
      </c>
      <c r="H87" s="473"/>
      <c r="I87" s="473"/>
      <c r="J87" s="473"/>
      <c r="K87" s="473"/>
      <c r="L87" s="473"/>
      <c r="M87" s="473"/>
      <c r="N87" s="473"/>
      <c r="O87" s="473"/>
      <c r="P87" s="473"/>
      <c r="Q87" s="473">
        <f t="shared" si="3"/>
        <v>0</v>
      </c>
      <c r="R87" s="472"/>
    </row>
    <row r="88" spans="1:18" ht="14.45" customHeight="1" x14ac:dyDescent="0.25">
      <c r="A88" s="472">
        <v>164</v>
      </c>
      <c r="B88" s="472" t="str">
        <f t="shared" si="2"/>
        <v>3</v>
      </c>
      <c r="C88" s="472">
        <v>353</v>
      </c>
      <c r="D88" s="472" t="s">
        <v>1816</v>
      </c>
      <c r="E88" s="547">
        <v>3</v>
      </c>
      <c r="F88" s="472" t="s">
        <v>490</v>
      </c>
      <c r="G88" s="473">
        <v>3000</v>
      </c>
      <c r="H88" s="473"/>
      <c r="I88" s="473"/>
      <c r="J88" s="473"/>
      <c r="K88" s="473"/>
      <c r="L88" s="473"/>
      <c r="M88" s="473"/>
      <c r="N88" s="473"/>
      <c r="O88" s="473"/>
      <c r="P88" s="473"/>
      <c r="Q88" s="473">
        <f t="shared" si="3"/>
        <v>3000</v>
      </c>
      <c r="R88" s="472"/>
    </row>
    <row r="89" spans="1:18" ht="14.45" customHeight="1" x14ac:dyDescent="0.25">
      <c r="A89" s="472">
        <v>165</v>
      </c>
      <c r="B89" s="472" t="str">
        <f t="shared" si="2"/>
        <v>3</v>
      </c>
      <c r="C89" s="472">
        <v>358</v>
      </c>
      <c r="D89" s="472" t="s">
        <v>1816</v>
      </c>
      <c r="E89" s="547">
        <v>3</v>
      </c>
      <c r="F89" s="472" t="s">
        <v>495</v>
      </c>
      <c r="G89" s="473"/>
      <c r="H89" s="473"/>
      <c r="I89" s="473"/>
      <c r="J89" s="473"/>
      <c r="K89" s="473"/>
      <c r="L89" s="473"/>
      <c r="M89" s="473"/>
      <c r="N89" s="473"/>
      <c r="O89" s="473"/>
      <c r="P89" s="473"/>
      <c r="Q89" s="473">
        <f t="shared" si="3"/>
        <v>0</v>
      </c>
      <c r="R89" s="472"/>
    </row>
    <row r="90" spans="1:18" ht="14.45" customHeight="1" x14ac:dyDescent="0.25">
      <c r="A90" s="472">
        <v>167</v>
      </c>
      <c r="B90" s="472" t="str">
        <f t="shared" si="2"/>
        <v>3</v>
      </c>
      <c r="C90" s="472">
        <v>361</v>
      </c>
      <c r="D90" s="472" t="s">
        <v>1816</v>
      </c>
      <c r="E90" s="547">
        <v>3</v>
      </c>
      <c r="F90" s="472" t="s">
        <v>498</v>
      </c>
      <c r="G90" s="473">
        <v>0</v>
      </c>
      <c r="H90" s="473"/>
      <c r="I90" s="473"/>
      <c r="J90" s="473"/>
      <c r="K90" s="473"/>
      <c r="L90" s="473"/>
      <c r="M90" s="473"/>
      <c r="N90" s="473"/>
      <c r="O90" s="473"/>
      <c r="P90" s="473"/>
      <c r="Q90" s="473">
        <f t="shared" si="3"/>
        <v>0</v>
      </c>
      <c r="R90" s="472"/>
    </row>
    <row r="91" spans="1:18" ht="14.45" customHeight="1" x14ac:dyDescent="0.25">
      <c r="A91" s="472">
        <v>168</v>
      </c>
      <c r="B91" s="472" t="str">
        <f t="shared" si="2"/>
        <v>3</v>
      </c>
      <c r="C91" s="472">
        <v>364</v>
      </c>
      <c r="D91" s="472" t="s">
        <v>1816</v>
      </c>
      <c r="E91" s="547">
        <v>3</v>
      </c>
      <c r="F91" s="472" t="s">
        <v>501</v>
      </c>
      <c r="G91" s="473"/>
      <c r="H91" s="473"/>
      <c r="I91" s="473"/>
      <c r="J91" s="473"/>
      <c r="K91" s="473"/>
      <c r="L91" s="473"/>
      <c r="M91" s="473"/>
      <c r="N91" s="473"/>
      <c r="O91" s="473"/>
      <c r="P91" s="473"/>
      <c r="Q91" s="473">
        <f t="shared" si="3"/>
        <v>0</v>
      </c>
      <c r="R91" s="472"/>
    </row>
    <row r="92" spans="1:18" ht="14.45" customHeight="1" x14ac:dyDescent="0.25">
      <c r="A92" s="472">
        <v>170</v>
      </c>
      <c r="B92" s="472" t="str">
        <f t="shared" si="2"/>
        <v>3</v>
      </c>
      <c r="C92" s="472">
        <v>372</v>
      </c>
      <c r="D92" s="472" t="s">
        <v>1816</v>
      </c>
      <c r="E92" s="547">
        <v>3</v>
      </c>
      <c r="F92" s="472" t="s">
        <v>507</v>
      </c>
      <c r="G92" s="473"/>
      <c r="H92" s="473"/>
      <c r="I92" s="473"/>
      <c r="J92" s="473"/>
      <c r="K92" s="473"/>
      <c r="L92" s="473"/>
      <c r="M92" s="473"/>
      <c r="N92" s="473"/>
      <c r="O92" s="473"/>
      <c r="P92" s="473"/>
      <c r="Q92" s="473">
        <f t="shared" si="3"/>
        <v>0</v>
      </c>
      <c r="R92" s="472"/>
    </row>
    <row r="93" spans="1:18" ht="14.45" customHeight="1" x14ac:dyDescent="0.25">
      <c r="A93" s="472">
        <v>171</v>
      </c>
      <c r="B93" s="472" t="str">
        <f t="shared" si="2"/>
        <v>3</v>
      </c>
      <c r="C93" s="472">
        <v>375</v>
      </c>
      <c r="D93" s="472" t="s">
        <v>1816</v>
      </c>
      <c r="E93" s="547">
        <v>3</v>
      </c>
      <c r="F93" s="472" t="s">
        <v>510</v>
      </c>
      <c r="G93" s="473">
        <v>12000</v>
      </c>
      <c r="H93" s="473"/>
      <c r="I93" s="473"/>
      <c r="J93" s="473"/>
      <c r="K93" s="473"/>
      <c r="L93" s="473"/>
      <c r="M93" s="473"/>
      <c r="N93" s="473"/>
      <c r="O93" s="473"/>
      <c r="P93" s="473"/>
      <c r="Q93" s="473">
        <f t="shared" si="3"/>
        <v>12000</v>
      </c>
      <c r="R93" s="472"/>
    </row>
    <row r="94" spans="1:18" ht="14.45" customHeight="1" x14ac:dyDescent="0.25">
      <c r="A94" s="472">
        <v>173</v>
      </c>
      <c r="B94" s="472" t="str">
        <f t="shared" si="2"/>
        <v>3</v>
      </c>
      <c r="C94" s="472">
        <v>382</v>
      </c>
      <c r="D94" s="472" t="s">
        <v>1816</v>
      </c>
      <c r="E94" s="547">
        <v>3</v>
      </c>
      <c r="F94" s="472" t="s">
        <v>517</v>
      </c>
      <c r="G94" s="473"/>
      <c r="H94" s="473"/>
      <c r="I94" s="473"/>
      <c r="J94" s="473"/>
      <c r="K94" s="473"/>
      <c r="L94" s="473"/>
      <c r="M94" s="473"/>
      <c r="N94" s="473"/>
      <c r="O94" s="473"/>
      <c r="P94" s="473"/>
      <c r="Q94" s="473">
        <f t="shared" si="3"/>
        <v>0</v>
      </c>
      <c r="R94" s="472"/>
    </row>
    <row r="95" spans="1:18" ht="14.45" customHeight="1" x14ac:dyDescent="0.25">
      <c r="A95" s="472">
        <v>174</v>
      </c>
      <c r="B95" s="472" t="str">
        <f t="shared" si="2"/>
        <v>3</v>
      </c>
      <c r="C95" s="472">
        <v>383</v>
      </c>
      <c r="D95" s="472" t="s">
        <v>1816</v>
      </c>
      <c r="E95" s="547">
        <v>3</v>
      </c>
      <c r="F95" s="472" t="s">
        <v>518</v>
      </c>
      <c r="G95" s="473">
        <v>4500</v>
      </c>
      <c r="H95" s="473"/>
      <c r="I95" s="473"/>
      <c r="J95" s="473"/>
      <c r="K95" s="473"/>
      <c r="L95" s="473"/>
      <c r="M95" s="473"/>
      <c r="N95" s="473"/>
      <c r="O95" s="473"/>
      <c r="P95" s="473"/>
      <c r="Q95" s="473">
        <f t="shared" si="3"/>
        <v>4500</v>
      </c>
      <c r="R95" s="472"/>
    </row>
    <row r="96" spans="1:18" ht="14.45" customHeight="1" x14ac:dyDescent="0.25">
      <c r="A96" s="472">
        <v>177</v>
      </c>
      <c r="B96" s="472" t="str">
        <f t="shared" si="2"/>
        <v>4</v>
      </c>
      <c r="C96" s="472">
        <v>441</v>
      </c>
      <c r="D96" s="472" t="s">
        <v>1816</v>
      </c>
      <c r="E96" s="547">
        <v>3</v>
      </c>
      <c r="F96" s="472" t="s">
        <v>556</v>
      </c>
      <c r="G96" s="473">
        <v>0</v>
      </c>
      <c r="H96" s="473"/>
      <c r="I96" s="473"/>
      <c r="J96" s="473"/>
      <c r="K96" s="473"/>
      <c r="L96" s="473"/>
      <c r="M96" s="473"/>
      <c r="N96" s="473"/>
      <c r="O96" s="473"/>
      <c r="P96" s="473"/>
      <c r="Q96" s="473">
        <f t="shared" si="3"/>
        <v>0</v>
      </c>
      <c r="R96" s="472"/>
    </row>
    <row r="97" spans="1:18" ht="14.45" customHeight="1" x14ac:dyDescent="0.25">
      <c r="A97" s="472">
        <v>180</v>
      </c>
      <c r="B97" s="472" t="str">
        <f t="shared" si="2"/>
        <v>5</v>
      </c>
      <c r="C97" s="472">
        <v>511</v>
      </c>
      <c r="D97" s="472" t="s">
        <v>1816</v>
      </c>
      <c r="E97" s="547">
        <v>3</v>
      </c>
      <c r="F97" s="472" t="s">
        <v>588</v>
      </c>
      <c r="G97" s="473">
        <v>0</v>
      </c>
      <c r="H97" s="473"/>
      <c r="I97" s="473"/>
      <c r="J97" s="473"/>
      <c r="K97" s="473"/>
      <c r="L97" s="473"/>
      <c r="M97" s="473"/>
      <c r="N97" s="473"/>
      <c r="O97" s="473"/>
      <c r="P97" s="473"/>
      <c r="Q97" s="473">
        <f t="shared" si="3"/>
        <v>0</v>
      </c>
      <c r="R97" s="472"/>
    </row>
    <row r="98" spans="1:18" ht="14.45" customHeight="1" x14ac:dyDescent="0.25">
      <c r="A98" s="472">
        <v>181</v>
      </c>
      <c r="B98" s="472" t="str">
        <f t="shared" si="2"/>
        <v>5</v>
      </c>
      <c r="C98" s="472">
        <v>515</v>
      </c>
      <c r="D98" s="472" t="s">
        <v>1816</v>
      </c>
      <c r="E98" s="547">
        <v>3</v>
      </c>
      <c r="F98" s="472" t="s">
        <v>592</v>
      </c>
      <c r="G98" s="473">
        <v>10000</v>
      </c>
      <c r="H98" s="473"/>
      <c r="I98" s="473"/>
      <c r="J98" s="473"/>
      <c r="K98" s="473"/>
      <c r="L98" s="473"/>
      <c r="M98" s="473"/>
      <c r="N98" s="473"/>
      <c r="O98" s="473"/>
      <c r="P98" s="473"/>
      <c r="Q98" s="473">
        <f t="shared" si="3"/>
        <v>10000</v>
      </c>
      <c r="R98" s="472"/>
    </row>
    <row r="99" spans="1:18" ht="14.45" customHeight="1" x14ac:dyDescent="0.25">
      <c r="A99" s="472">
        <v>182</v>
      </c>
      <c r="B99" s="472" t="str">
        <f t="shared" si="2"/>
        <v>5</v>
      </c>
      <c r="C99" s="472">
        <v>523</v>
      </c>
      <c r="D99" s="472" t="s">
        <v>1816</v>
      </c>
      <c r="E99" s="547">
        <v>3</v>
      </c>
      <c r="F99" s="472" t="s">
        <v>597</v>
      </c>
      <c r="G99" s="473"/>
      <c r="H99" s="473"/>
      <c r="I99" s="473"/>
      <c r="J99" s="473"/>
      <c r="K99" s="473"/>
      <c r="L99" s="473"/>
      <c r="M99" s="473"/>
      <c r="N99" s="473"/>
      <c r="O99" s="473"/>
      <c r="P99" s="473"/>
      <c r="Q99" s="473">
        <f t="shared" si="3"/>
        <v>0</v>
      </c>
      <c r="R99" s="472"/>
    </row>
    <row r="100" spans="1:18" ht="14.45" customHeight="1" x14ac:dyDescent="0.25">
      <c r="A100" s="472">
        <v>188</v>
      </c>
      <c r="B100" s="472" t="str">
        <f t="shared" si="2"/>
        <v>2</v>
      </c>
      <c r="C100" s="472">
        <v>211</v>
      </c>
      <c r="D100" s="472" t="s">
        <v>1817</v>
      </c>
      <c r="E100" s="547">
        <v>211</v>
      </c>
      <c r="F100" s="472" t="s">
        <v>384</v>
      </c>
      <c r="G100" s="473">
        <v>8000</v>
      </c>
      <c r="H100" s="472"/>
      <c r="I100" s="473">
        <v>0</v>
      </c>
      <c r="J100" s="473">
        <v>0</v>
      </c>
      <c r="K100" s="473">
        <v>0</v>
      </c>
      <c r="L100" s="473">
        <v>0</v>
      </c>
      <c r="M100" s="473">
        <v>0</v>
      </c>
      <c r="N100" s="473">
        <v>0</v>
      </c>
      <c r="O100" s="473">
        <v>0</v>
      </c>
      <c r="P100" s="473">
        <v>0</v>
      </c>
      <c r="Q100" s="473">
        <f t="shared" si="3"/>
        <v>8000</v>
      </c>
      <c r="R100" s="472"/>
    </row>
    <row r="101" spans="1:18" ht="14.45" customHeight="1" x14ac:dyDescent="0.25">
      <c r="A101" s="472">
        <v>189</v>
      </c>
      <c r="B101" s="472" t="str">
        <f t="shared" si="2"/>
        <v>2</v>
      </c>
      <c r="C101" s="472">
        <v>212</v>
      </c>
      <c r="D101" s="472" t="s">
        <v>1817</v>
      </c>
      <c r="E101" s="547">
        <v>212</v>
      </c>
      <c r="F101" s="472" t="s">
        <v>385</v>
      </c>
      <c r="G101" s="473">
        <v>30000</v>
      </c>
      <c r="H101" s="472"/>
      <c r="I101" s="473">
        <v>0</v>
      </c>
      <c r="J101" s="473">
        <v>0</v>
      </c>
      <c r="K101" s="473">
        <v>0</v>
      </c>
      <c r="L101" s="473">
        <v>0</v>
      </c>
      <c r="M101" s="473">
        <v>0</v>
      </c>
      <c r="N101" s="473">
        <v>0</v>
      </c>
      <c r="O101" s="473">
        <v>0</v>
      </c>
      <c r="P101" s="473">
        <v>0</v>
      </c>
      <c r="Q101" s="473">
        <f t="shared" si="3"/>
        <v>30000</v>
      </c>
      <c r="R101" s="472"/>
    </row>
    <row r="102" spans="1:18" ht="14.45" customHeight="1" x14ac:dyDescent="0.25">
      <c r="A102" s="472">
        <v>190</v>
      </c>
      <c r="B102" s="472" t="str">
        <f t="shared" si="2"/>
        <v>2</v>
      </c>
      <c r="C102" s="472">
        <v>214</v>
      </c>
      <c r="D102" s="472" t="s">
        <v>1817</v>
      </c>
      <c r="E102" s="547">
        <v>214</v>
      </c>
      <c r="F102" s="472" t="s">
        <v>387</v>
      </c>
      <c r="G102" s="473">
        <v>2500</v>
      </c>
      <c r="H102" s="472"/>
      <c r="I102" s="473">
        <v>0</v>
      </c>
      <c r="J102" s="473">
        <v>0</v>
      </c>
      <c r="K102" s="473">
        <v>0</v>
      </c>
      <c r="L102" s="473">
        <v>0</v>
      </c>
      <c r="M102" s="473">
        <v>0</v>
      </c>
      <c r="N102" s="473">
        <v>0</v>
      </c>
      <c r="O102" s="473">
        <v>0</v>
      </c>
      <c r="P102" s="473">
        <v>0</v>
      </c>
      <c r="Q102" s="473">
        <f t="shared" si="3"/>
        <v>2500</v>
      </c>
      <c r="R102" s="472"/>
    </row>
    <row r="103" spans="1:18" ht="14.45" customHeight="1" x14ac:dyDescent="0.25">
      <c r="A103" s="472">
        <v>191</v>
      </c>
      <c r="B103" s="472" t="str">
        <f t="shared" si="2"/>
        <v>2</v>
      </c>
      <c r="C103" s="472">
        <v>215</v>
      </c>
      <c r="D103" s="472" t="s">
        <v>1817</v>
      </c>
      <c r="E103" s="547">
        <v>215</v>
      </c>
      <c r="F103" s="472" t="s">
        <v>388</v>
      </c>
      <c r="G103" s="473">
        <v>50000</v>
      </c>
      <c r="H103" s="472"/>
      <c r="I103" s="473">
        <v>0</v>
      </c>
      <c r="J103" s="473">
        <v>0</v>
      </c>
      <c r="K103" s="473">
        <v>0</v>
      </c>
      <c r="L103" s="473">
        <v>0</v>
      </c>
      <c r="M103" s="473">
        <v>0</v>
      </c>
      <c r="N103" s="473">
        <v>0</v>
      </c>
      <c r="O103" s="473">
        <v>0</v>
      </c>
      <c r="P103" s="473">
        <v>0</v>
      </c>
      <c r="Q103" s="473">
        <f t="shared" si="3"/>
        <v>50000</v>
      </c>
      <c r="R103" s="472"/>
    </row>
    <row r="104" spans="1:18" ht="14.45" customHeight="1" x14ac:dyDescent="0.25">
      <c r="A104" s="472">
        <v>192</v>
      </c>
      <c r="B104" s="472" t="str">
        <f t="shared" si="2"/>
        <v>2</v>
      </c>
      <c r="C104" s="472">
        <v>216</v>
      </c>
      <c r="D104" s="472" t="s">
        <v>1817</v>
      </c>
      <c r="E104" s="547">
        <v>216</v>
      </c>
      <c r="F104" s="472" t="s">
        <v>389</v>
      </c>
      <c r="G104" s="473">
        <v>0</v>
      </c>
      <c r="H104" s="472"/>
      <c r="I104" s="473">
        <v>0</v>
      </c>
      <c r="J104" s="473">
        <v>0</v>
      </c>
      <c r="K104" s="473">
        <v>0</v>
      </c>
      <c r="L104" s="473">
        <v>0</v>
      </c>
      <c r="M104" s="473">
        <v>0</v>
      </c>
      <c r="N104" s="473">
        <v>0</v>
      </c>
      <c r="O104" s="473">
        <v>0</v>
      </c>
      <c r="P104" s="473">
        <v>0</v>
      </c>
      <c r="Q104" s="473">
        <f t="shared" si="3"/>
        <v>0</v>
      </c>
      <c r="R104" s="472"/>
    </row>
    <row r="105" spans="1:18" ht="14.45" customHeight="1" x14ac:dyDescent="0.25">
      <c r="A105" s="472">
        <v>194</v>
      </c>
      <c r="B105" s="472" t="str">
        <f t="shared" si="2"/>
        <v>2</v>
      </c>
      <c r="C105" s="472">
        <v>244</v>
      </c>
      <c r="D105" s="472" t="s">
        <v>1817</v>
      </c>
      <c r="E105" s="547">
        <v>244</v>
      </c>
      <c r="F105" s="472" t="s">
        <v>410</v>
      </c>
      <c r="G105" s="473">
        <v>5000</v>
      </c>
      <c r="H105" s="472"/>
      <c r="I105" s="473">
        <v>0</v>
      </c>
      <c r="J105" s="473">
        <v>0</v>
      </c>
      <c r="K105" s="473">
        <v>0</v>
      </c>
      <c r="L105" s="473">
        <v>0</v>
      </c>
      <c r="M105" s="473">
        <v>0</v>
      </c>
      <c r="N105" s="473">
        <v>0</v>
      </c>
      <c r="O105" s="473">
        <v>0</v>
      </c>
      <c r="P105" s="473">
        <v>0</v>
      </c>
      <c r="Q105" s="473">
        <f t="shared" si="3"/>
        <v>5000</v>
      </c>
      <c r="R105" s="472"/>
    </row>
    <row r="106" spans="1:18" ht="14.45" customHeight="1" x14ac:dyDescent="0.25">
      <c r="A106" s="472">
        <v>195</v>
      </c>
      <c r="B106" s="472" t="str">
        <f t="shared" si="2"/>
        <v>2</v>
      </c>
      <c r="C106" s="472">
        <v>249</v>
      </c>
      <c r="D106" s="472" t="s">
        <v>1817</v>
      </c>
      <c r="E106" s="547">
        <v>249</v>
      </c>
      <c r="F106" s="472" t="s">
        <v>415</v>
      </c>
      <c r="G106" s="473">
        <v>0</v>
      </c>
      <c r="H106" s="472"/>
      <c r="I106" s="473">
        <v>0</v>
      </c>
      <c r="J106" s="473">
        <v>0</v>
      </c>
      <c r="K106" s="473">
        <v>0</v>
      </c>
      <c r="L106" s="473">
        <v>0</v>
      </c>
      <c r="M106" s="473">
        <v>0</v>
      </c>
      <c r="N106" s="473">
        <v>0</v>
      </c>
      <c r="O106" s="473">
        <v>0</v>
      </c>
      <c r="P106" s="473">
        <v>0</v>
      </c>
      <c r="Q106" s="473">
        <f t="shared" si="3"/>
        <v>0</v>
      </c>
      <c r="R106" s="472"/>
    </row>
    <row r="107" spans="1:18" ht="14.45" customHeight="1" x14ac:dyDescent="0.25">
      <c r="A107" s="472">
        <v>197</v>
      </c>
      <c r="B107" s="472" t="str">
        <f t="shared" si="2"/>
        <v>2</v>
      </c>
      <c r="C107" s="472">
        <v>261</v>
      </c>
      <c r="D107" s="472" t="s">
        <v>1817</v>
      </c>
      <c r="E107" s="547">
        <v>261</v>
      </c>
      <c r="F107" s="472" t="s">
        <v>425</v>
      </c>
      <c r="G107" s="473">
        <v>23000</v>
      </c>
      <c r="H107" s="472"/>
      <c r="I107" s="473">
        <v>0</v>
      </c>
      <c r="J107" s="473">
        <v>0</v>
      </c>
      <c r="K107" s="473">
        <v>0</v>
      </c>
      <c r="L107" s="473">
        <v>0</v>
      </c>
      <c r="M107" s="473">
        <v>0</v>
      </c>
      <c r="N107" s="473">
        <v>0</v>
      </c>
      <c r="O107" s="473">
        <v>0</v>
      </c>
      <c r="P107" s="473">
        <v>0</v>
      </c>
      <c r="Q107" s="473">
        <f t="shared" si="3"/>
        <v>23000</v>
      </c>
      <c r="R107" s="472"/>
    </row>
    <row r="108" spans="1:18" ht="14.45" customHeight="1" x14ac:dyDescent="0.25">
      <c r="A108" s="472">
        <v>200</v>
      </c>
      <c r="B108" s="472" t="str">
        <f t="shared" si="2"/>
        <v>3</v>
      </c>
      <c r="C108" s="472">
        <v>315</v>
      </c>
      <c r="D108" s="472" t="s">
        <v>1817</v>
      </c>
      <c r="E108" s="547">
        <v>315</v>
      </c>
      <c r="F108" s="472" t="s">
        <v>452</v>
      </c>
      <c r="G108" s="473">
        <v>4400</v>
      </c>
      <c r="H108" s="472"/>
      <c r="I108" s="473">
        <v>0</v>
      </c>
      <c r="J108" s="473">
        <v>0</v>
      </c>
      <c r="K108" s="473">
        <v>0</v>
      </c>
      <c r="L108" s="473">
        <v>0</v>
      </c>
      <c r="M108" s="473">
        <v>0</v>
      </c>
      <c r="N108" s="473">
        <v>0</v>
      </c>
      <c r="O108" s="473">
        <v>0</v>
      </c>
      <c r="P108" s="473">
        <v>0</v>
      </c>
      <c r="Q108" s="473">
        <f t="shared" si="3"/>
        <v>4400</v>
      </c>
      <c r="R108" s="472"/>
    </row>
    <row r="109" spans="1:18" ht="14.45" customHeight="1" x14ac:dyDescent="0.25">
      <c r="A109" s="472">
        <v>201</v>
      </c>
      <c r="B109" s="472" t="str">
        <f t="shared" si="2"/>
        <v>3</v>
      </c>
      <c r="C109" s="472">
        <v>316</v>
      </c>
      <c r="D109" s="472" t="s">
        <v>1817</v>
      </c>
      <c r="E109" s="547">
        <v>316</v>
      </c>
      <c r="F109" s="472" t="s">
        <v>453</v>
      </c>
      <c r="G109" s="473">
        <v>0</v>
      </c>
      <c r="H109" s="472"/>
      <c r="I109" s="473">
        <v>0</v>
      </c>
      <c r="J109" s="473">
        <v>0</v>
      </c>
      <c r="K109" s="473">
        <v>0</v>
      </c>
      <c r="L109" s="473">
        <v>0</v>
      </c>
      <c r="M109" s="473">
        <v>0</v>
      </c>
      <c r="N109" s="473">
        <v>0</v>
      </c>
      <c r="O109" s="473">
        <v>0</v>
      </c>
      <c r="P109" s="473">
        <v>0</v>
      </c>
      <c r="Q109" s="473">
        <f t="shared" si="3"/>
        <v>0</v>
      </c>
      <c r="R109" s="472"/>
    </row>
    <row r="110" spans="1:18" ht="14.45" customHeight="1" x14ac:dyDescent="0.25">
      <c r="A110" s="472">
        <v>203</v>
      </c>
      <c r="B110" s="472" t="str">
        <f t="shared" si="2"/>
        <v>3</v>
      </c>
      <c r="C110" s="472">
        <v>334</v>
      </c>
      <c r="D110" s="472" t="s">
        <v>1817</v>
      </c>
      <c r="E110" s="547">
        <v>334</v>
      </c>
      <c r="F110" s="472" t="s">
        <v>471</v>
      </c>
      <c r="G110" s="473">
        <v>0</v>
      </c>
      <c r="H110" s="472"/>
      <c r="I110" s="473">
        <v>0</v>
      </c>
      <c r="J110" s="473">
        <v>0</v>
      </c>
      <c r="K110" s="473">
        <v>0</v>
      </c>
      <c r="L110" s="473">
        <v>0</v>
      </c>
      <c r="M110" s="473">
        <v>0</v>
      </c>
      <c r="N110" s="473">
        <v>0</v>
      </c>
      <c r="O110" s="473">
        <v>0</v>
      </c>
      <c r="P110" s="473">
        <v>0</v>
      </c>
      <c r="Q110" s="473">
        <f t="shared" si="3"/>
        <v>0</v>
      </c>
      <c r="R110" s="472"/>
    </row>
    <row r="111" spans="1:18" ht="14.45" customHeight="1" x14ac:dyDescent="0.25">
      <c r="A111" s="472">
        <v>204</v>
      </c>
      <c r="B111" s="472" t="str">
        <f t="shared" si="2"/>
        <v>3</v>
      </c>
      <c r="C111" s="472">
        <v>336</v>
      </c>
      <c r="D111" s="472" t="s">
        <v>1817</v>
      </c>
      <c r="E111" s="547">
        <v>336</v>
      </c>
      <c r="F111" s="472" t="s">
        <v>473</v>
      </c>
      <c r="G111" s="473">
        <v>0</v>
      </c>
      <c r="H111" s="472"/>
      <c r="I111" s="473">
        <v>0</v>
      </c>
      <c r="J111" s="473">
        <v>0</v>
      </c>
      <c r="K111" s="473">
        <v>0</v>
      </c>
      <c r="L111" s="473">
        <v>0</v>
      </c>
      <c r="M111" s="473">
        <v>0</v>
      </c>
      <c r="N111" s="473">
        <v>0</v>
      </c>
      <c r="O111" s="473">
        <v>0</v>
      </c>
      <c r="P111" s="473">
        <v>0</v>
      </c>
      <c r="Q111" s="473">
        <f t="shared" si="3"/>
        <v>0</v>
      </c>
      <c r="R111" s="472"/>
    </row>
    <row r="112" spans="1:18" ht="14.45" customHeight="1" x14ac:dyDescent="0.25">
      <c r="A112" s="472">
        <v>206</v>
      </c>
      <c r="B112" s="472" t="str">
        <f t="shared" si="2"/>
        <v>3</v>
      </c>
      <c r="C112" s="472">
        <v>361</v>
      </c>
      <c r="D112" s="472" t="s">
        <v>1817</v>
      </c>
      <c r="E112" s="547">
        <v>361</v>
      </c>
      <c r="F112" s="472" t="s">
        <v>498</v>
      </c>
      <c r="G112" s="473">
        <v>150000</v>
      </c>
      <c r="H112" s="472"/>
      <c r="I112" s="473">
        <v>0</v>
      </c>
      <c r="J112" s="473">
        <v>0</v>
      </c>
      <c r="K112" s="473">
        <v>0</v>
      </c>
      <c r="L112" s="473">
        <v>0</v>
      </c>
      <c r="M112" s="473">
        <v>0</v>
      </c>
      <c r="N112" s="473">
        <v>0</v>
      </c>
      <c r="O112" s="473">
        <v>0</v>
      </c>
      <c r="P112" s="473">
        <v>0</v>
      </c>
      <c r="Q112" s="473">
        <f t="shared" si="3"/>
        <v>150000</v>
      </c>
      <c r="R112" s="472"/>
    </row>
    <row r="113" spans="1:18" ht="14.45" customHeight="1" x14ac:dyDescent="0.25">
      <c r="A113" s="472">
        <v>207</v>
      </c>
      <c r="B113" s="472" t="str">
        <f t="shared" si="2"/>
        <v>3</v>
      </c>
      <c r="C113" s="472">
        <v>363</v>
      </c>
      <c r="D113" s="472" t="s">
        <v>1817</v>
      </c>
      <c r="E113" s="547">
        <v>363</v>
      </c>
      <c r="F113" s="472" t="s">
        <v>500</v>
      </c>
      <c r="G113" s="473">
        <v>24000</v>
      </c>
      <c r="H113" s="472"/>
      <c r="I113" s="473">
        <v>0</v>
      </c>
      <c r="J113" s="473">
        <v>0</v>
      </c>
      <c r="K113" s="473">
        <v>0</v>
      </c>
      <c r="L113" s="473">
        <v>0</v>
      </c>
      <c r="M113" s="473">
        <v>0</v>
      </c>
      <c r="N113" s="473">
        <v>0</v>
      </c>
      <c r="O113" s="473">
        <v>0</v>
      </c>
      <c r="P113" s="473">
        <v>0</v>
      </c>
      <c r="Q113" s="473">
        <f t="shared" si="3"/>
        <v>24000</v>
      </c>
      <c r="R113" s="472"/>
    </row>
    <row r="114" spans="1:18" ht="14.45" customHeight="1" x14ac:dyDescent="0.25">
      <c r="A114" s="472">
        <v>208</v>
      </c>
      <c r="B114" s="472" t="str">
        <f t="shared" si="2"/>
        <v>3</v>
      </c>
      <c r="C114" s="472">
        <v>364</v>
      </c>
      <c r="D114" s="472" t="s">
        <v>1817</v>
      </c>
      <c r="E114" s="547">
        <v>364</v>
      </c>
      <c r="F114" s="472" t="s">
        <v>501</v>
      </c>
      <c r="G114" s="473">
        <v>5000</v>
      </c>
      <c r="H114" s="472"/>
      <c r="I114" s="473">
        <v>0</v>
      </c>
      <c r="J114" s="473">
        <v>0</v>
      </c>
      <c r="K114" s="473">
        <v>0</v>
      </c>
      <c r="L114" s="473">
        <v>0</v>
      </c>
      <c r="M114" s="473">
        <v>0</v>
      </c>
      <c r="N114" s="473">
        <v>0</v>
      </c>
      <c r="O114" s="473">
        <v>0</v>
      </c>
      <c r="P114" s="473">
        <v>0</v>
      </c>
      <c r="Q114" s="473">
        <f t="shared" si="3"/>
        <v>5000</v>
      </c>
      <c r="R114" s="472"/>
    </row>
    <row r="115" spans="1:18" ht="14.45" customHeight="1" x14ac:dyDescent="0.25">
      <c r="A115" s="472">
        <v>209</v>
      </c>
      <c r="B115" s="472" t="str">
        <f t="shared" si="2"/>
        <v>3</v>
      </c>
      <c r="C115" s="472">
        <v>365</v>
      </c>
      <c r="D115" s="472" t="s">
        <v>1817</v>
      </c>
      <c r="E115" s="547">
        <v>365</v>
      </c>
      <c r="F115" s="472" t="s">
        <v>502</v>
      </c>
      <c r="G115" s="473">
        <v>30000</v>
      </c>
      <c r="H115" s="472"/>
      <c r="I115" s="473">
        <v>0</v>
      </c>
      <c r="J115" s="473">
        <v>0</v>
      </c>
      <c r="K115" s="473">
        <v>0</v>
      </c>
      <c r="L115" s="473">
        <v>0</v>
      </c>
      <c r="M115" s="473">
        <v>0</v>
      </c>
      <c r="N115" s="473">
        <v>0</v>
      </c>
      <c r="O115" s="473">
        <v>0</v>
      </c>
      <c r="P115" s="473">
        <v>0</v>
      </c>
      <c r="Q115" s="473">
        <f t="shared" si="3"/>
        <v>30000</v>
      </c>
      <c r="R115" s="472"/>
    </row>
    <row r="116" spans="1:18" ht="14.45" customHeight="1" x14ac:dyDescent="0.25">
      <c r="A116" s="472">
        <v>210</v>
      </c>
      <c r="B116" s="472" t="str">
        <f t="shared" si="2"/>
        <v>3</v>
      </c>
      <c r="C116" s="472">
        <v>366</v>
      </c>
      <c r="D116" s="472" t="s">
        <v>1817</v>
      </c>
      <c r="E116" s="547">
        <v>366</v>
      </c>
      <c r="F116" s="472" t="s">
        <v>503</v>
      </c>
      <c r="G116" s="473">
        <v>12000</v>
      </c>
      <c r="H116" s="472"/>
      <c r="I116" s="473">
        <v>0</v>
      </c>
      <c r="J116" s="473">
        <v>0</v>
      </c>
      <c r="K116" s="473">
        <v>0</v>
      </c>
      <c r="L116" s="473">
        <v>0</v>
      </c>
      <c r="M116" s="473">
        <v>0</v>
      </c>
      <c r="N116" s="473">
        <v>0</v>
      </c>
      <c r="O116" s="473">
        <v>0</v>
      </c>
      <c r="P116" s="473">
        <v>0</v>
      </c>
      <c r="Q116" s="473">
        <f t="shared" si="3"/>
        <v>12000</v>
      </c>
      <c r="R116" s="472"/>
    </row>
    <row r="117" spans="1:18" ht="14.45" customHeight="1" x14ac:dyDescent="0.25">
      <c r="A117" s="472">
        <v>211</v>
      </c>
      <c r="B117" s="472" t="str">
        <f t="shared" si="2"/>
        <v>3</v>
      </c>
      <c r="C117" s="472">
        <v>369</v>
      </c>
      <c r="D117" s="472" t="s">
        <v>1817</v>
      </c>
      <c r="E117" s="547">
        <v>369</v>
      </c>
      <c r="F117" s="472" t="s">
        <v>504</v>
      </c>
      <c r="G117" s="473">
        <v>0</v>
      </c>
      <c r="H117" s="472"/>
      <c r="I117" s="473">
        <v>0</v>
      </c>
      <c r="J117" s="473">
        <v>0</v>
      </c>
      <c r="K117" s="473">
        <v>0</v>
      </c>
      <c r="L117" s="473">
        <v>0</v>
      </c>
      <c r="M117" s="473">
        <v>0</v>
      </c>
      <c r="N117" s="473">
        <v>0</v>
      </c>
      <c r="O117" s="473">
        <v>0</v>
      </c>
      <c r="P117" s="473">
        <v>0</v>
      </c>
      <c r="Q117" s="473">
        <f t="shared" si="3"/>
        <v>0</v>
      </c>
      <c r="R117" s="472"/>
    </row>
    <row r="118" spans="1:18" ht="14.45" customHeight="1" x14ac:dyDescent="0.25">
      <c r="A118" s="472">
        <v>213</v>
      </c>
      <c r="B118" s="472" t="str">
        <f t="shared" si="2"/>
        <v>3</v>
      </c>
      <c r="C118" s="472">
        <v>375</v>
      </c>
      <c r="D118" s="472" t="s">
        <v>1817</v>
      </c>
      <c r="E118" s="547">
        <v>375</v>
      </c>
      <c r="F118" s="472" t="s">
        <v>510</v>
      </c>
      <c r="G118" s="473">
        <v>15000</v>
      </c>
      <c r="H118" s="472"/>
      <c r="I118" s="473">
        <v>0</v>
      </c>
      <c r="J118" s="473">
        <v>0</v>
      </c>
      <c r="K118" s="473">
        <v>0</v>
      </c>
      <c r="L118" s="473">
        <v>0</v>
      </c>
      <c r="M118" s="473">
        <v>0</v>
      </c>
      <c r="N118" s="473">
        <v>0</v>
      </c>
      <c r="O118" s="473">
        <v>0</v>
      </c>
      <c r="P118" s="473">
        <v>0</v>
      </c>
      <c r="Q118" s="473">
        <f t="shared" si="3"/>
        <v>15000</v>
      </c>
      <c r="R118" s="472"/>
    </row>
    <row r="119" spans="1:18" ht="14.45" customHeight="1" x14ac:dyDescent="0.25">
      <c r="A119" s="472">
        <v>216</v>
      </c>
      <c r="B119" s="472" t="str">
        <f t="shared" si="2"/>
        <v>5</v>
      </c>
      <c r="C119" s="472">
        <v>511</v>
      </c>
      <c r="D119" s="472" t="s">
        <v>1817</v>
      </c>
      <c r="E119" s="547">
        <v>511</v>
      </c>
      <c r="F119" s="472" t="s">
        <v>588</v>
      </c>
      <c r="G119" s="493">
        <v>10000</v>
      </c>
      <c r="H119" s="472"/>
      <c r="I119" s="473">
        <v>0</v>
      </c>
      <c r="J119" s="473">
        <v>0</v>
      </c>
      <c r="K119" s="473">
        <v>0</v>
      </c>
      <c r="L119" s="473">
        <v>0</v>
      </c>
      <c r="M119" s="473">
        <v>0</v>
      </c>
      <c r="N119" s="473">
        <v>0</v>
      </c>
      <c r="O119" s="473">
        <v>0</v>
      </c>
      <c r="P119" s="473">
        <v>0</v>
      </c>
      <c r="Q119" s="473">
        <f t="shared" si="3"/>
        <v>10000</v>
      </c>
      <c r="R119" s="472"/>
    </row>
    <row r="120" spans="1:18" ht="14.45" customHeight="1" x14ac:dyDescent="0.25">
      <c r="A120" s="472">
        <v>217</v>
      </c>
      <c r="B120" s="472" t="str">
        <f t="shared" si="2"/>
        <v>5</v>
      </c>
      <c r="C120" s="472">
        <v>515</v>
      </c>
      <c r="D120" s="472" t="s">
        <v>1817</v>
      </c>
      <c r="E120" s="547">
        <v>515</v>
      </c>
      <c r="F120" s="472" t="s">
        <v>592</v>
      </c>
      <c r="G120" s="493">
        <v>12000</v>
      </c>
      <c r="H120" s="472"/>
      <c r="I120" s="473">
        <v>0</v>
      </c>
      <c r="J120" s="473">
        <v>0</v>
      </c>
      <c r="K120" s="473">
        <v>0</v>
      </c>
      <c r="L120" s="473">
        <v>0</v>
      </c>
      <c r="M120" s="473">
        <v>0</v>
      </c>
      <c r="N120" s="473">
        <v>0</v>
      </c>
      <c r="O120" s="473">
        <v>0</v>
      </c>
      <c r="P120" s="473">
        <v>0</v>
      </c>
      <c r="Q120" s="473">
        <f t="shared" si="3"/>
        <v>12000</v>
      </c>
      <c r="R120" s="472"/>
    </row>
    <row r="121" spans="1:18" ht="14.45" customHeight="1" x14ac:dyDescent="0.25">
      <c r="A121" s="472">
        <v>219</v>
      </c>
      <c r="B121" s="472" t="str">
        <f t="shared" si="2"/>
        <v>5</v>
      </c>
      <c r="C121" s="472">
        <v>521</v>
      </c>
      <c r="D121" s="472" t="s">
        <v>1817</v>
      </c>
      <c r="E121" s="547">
        <v>521</v>
      </c>
      <c r="F121" s="472" t="s">
        <v>595</v>
      </c>
      <c r="G121" s="473">
        <v>15000</v>
      </c>
      <c r="H121" s="472"/>
      <c r="I121" s="473">
        <v>0</v>
      </c>
      <c r="J121" s="473">
        <v>0</v>
      </c>
      <c r="K121" s="473">
        <v>0</v>
      </c>
      <c r="L121" s="473">
        <v>0</v>
      </c>
      <c r="M121" s="473">
        <v>0</v>
      </c>
      <c r="N121" s="473">
        <v>0</v>
      </c>
      <c r="O121" s="473">
        <v>0</v>
      </c>
      <c r="P121" s="473">
        <v>0</v>
      </c>
      <c r="Q121" s="473">
        <f t="shared" si="3"/>
        <v>15000</v>
      </c>
      <c r="R121" s="472"/>
    </row>
    <row r="122" spans="1:18" ht="14.45" customHeight="1" x14ac:dyDescent="0.25">
      <c r="A122" s="472">
        <v>220</v>
      </c>
      <c r="B122" s="472" t="str">
        <f t="shared" si="2"/>
        <v>5</v>
      </c>
      <c r="C122" s="472">
        <v>523</v>
      </c>
      <c r="D122" s="472" t="s">
        <v>1817</v>
      </c>
      <c r="E122" s="547">
        <v>523</v>
      </c>
      <c r="F122" s="472" t="s">
        <v>597</v>
      </c>
      <c r="G122" s="473">
        <v>20000</v>
      </c>
      <c r="H122" s="472"/>
      <c r="I122" s="473">
        <v>0</v>
      </c>
      <c r="J122" s="473">
        <v>0</v>
      </c>
      <c r="K122" s="473">
        <v>0</v>
      </c>
      <c r="L122" s="473">
        <v>0</v>
      </c>
      <c r="M122" s="473">
        <v>0</v>
      </c>
      <c r="N122" s="473">
        <v>0</v>
      </c>
      <c r="O122" s="473">
        <v>0</v>
      </c>
      <c r="P122" s="473">
        <v>0</v>
      </c>
      <c r="Q122" s="473">
        <f t="shared" si="3"/>
        <v>20000</v>
      </c>
      <c r="R122" s="472"/>
    </row>
    <row r="123" spans="1:18" ht="14.45" customHeight="1" x14ac:dyDescent="0.25">
      <c r="A123" s="472">
        <v>224</v>
      </c>
      <c r="B123" s="472" t="str">
        <f t="shared" si="2"/>
        <v>2</v>
      </c>
      <c r="C123" s="472">
        <v>261</v>
      </c>
      <c r="D123" s="472" t="s">
        <v>1818</v>
      </c>
      <c r="E123" s="547">
        <v>18</v>
      </c>
      <c r="F123" s="472" t="s">
        <v>425</v>
      </c>
      <c r="G123" s="493">
        <v>500000</v>
      </c>
      <c r="H123" s="472"/>
      <c r="I123" s="473">
        <v>0</v>
      </c>
      <c r="J123" s="473">
        <v>0</v>
      </c>
      <c r="K123" s="473">
        <v>0</v>
      </c>
      <c r="L123" s="473">
        <v>0</v>
      </c>
      <c r="M123" s="473">
        <v>0</v>
      </c>
      <c r="N123" s="473">
        <v>0</v>
      </c>
      <c r="O123" s="473">
        <v>0</v>
      </c>
      <c r="P123" s="473">
        <v>0</v>
      </c>
      <c r="Q123" s="473">
        <f t="shared" si="3"/>
        <v>500000</v>
      </c>
      <c r="R123" s="472"/>
    </row>
    <row r="124" spans="1:18" ht="14.45" customHeight="1" x14ac:dyDescent="0.25">
      <c r="A124" s="472">
        <v>226</v>
      </c>
      <c r="B124" s="472" t="str">
        <f t="shared" si="2"/>
        <v>2</v>
      </c>
      <c r="C124" s="472">
        <v>272</v>
      </c>
      <c r="D124" s="472" t="s">
        <v>1818</v>
      </c>
      <c r="E124" s="547">
        <v>18</v>
      </c>
      <c r="F124" s="472" t="s">
        <v>429</v>
      </c>
      <c r="G124" s="473">
        <v>45000</v>
      </c>
      <c r="H124" s="472"/>
      <c r="I124" s="473">
        <v>0</v>
      </c>
      <c r="J124" s="473">
        <v>0</v>
      </c>
      <c r="K124" s="473">
        <v>0</v>
      </c>
      <c r="L124" s="473">
        <v>0</v>
      </c>
      <c r="M124" s="473">
        <v>0</v>
      </c>
      <c r="N124" s="473">
        <v>0</v>
      </c>
      <c r="O124" s="473">
        <v>0</v>
      </c>
      <c r="P124" s="473">
        <v>0</v>
      </c>
      <c r="Q124" s="473">
        <f t="shared" si="3"/>
        <v>45000</v>
      </c>
      <c r="R124" s="472"/>
    </row>
    <row r="125" spans="1:18" ht="14.45" customHeight="1" x14ac:dyDescent="0.25">
      <c r="A125" s="472">
        <v>228</v>
      </c>
      <c r="B125" s="472" t="str">
        <f t="shared" si="2"/>
        <v>2</v>
      </c>
      <c r="C125" s="472">
        <v>296</v>
      </c>
      <c r="D125" s="472" t="s">
        <v>1818</v>
      </c>
      <c r="E125" s="547">
        <v>18</v>
      </c>
      <c r="F125" s="472" t="s">
        <v>443</v>
      </c>
      <c r="G125" s="473">
        <v>300000</v>
      </c>
      <c r="H125" s="472"/>
      <c r="I125" s="473">
        <v>0</v>
      </c>
      <c r="J125" s="473">
        <v>0</v>
      </c>
      <c r="K125" s="473">
        <v>0</v>
      </c>
      <c r="L125" s="473">
        <v>0</v>
      </c>
      <c r="M125" s="473">
        <v>0</v>
      </c>
      <c r="N125" s="473">
        <v>0</v>
      </c>
      <c r="O125" s="473">
        <v>0</v>
      </c>
      <c r="P125" s="473">
        <v>0</v>
      </c>
      <c r="Q125" s="473">
        <f t="shared" si="3"/>
        <v>300000</v>
      </c>
      <c r="R125" s="472"/>
    </row>
    <row r="126" spans="1:18" ht="14.45" customHeight="1" x14ac:dyDescent="0.25">
      <c r="A126" s="472">
        <v>231</v>
      </c>
      <c r="B126" s="472" t="str">
        <f t="shared" si="2"/>
        <v>3</v>
      </c>
      <c r="C126" s="472">
        <v>355</v>
      </c>
      <c r="D126" s="472" t="s">
        <v>1818</v>
      </c>
      <c r="E126" s="547">
        <v>18</v>
      </c>
      <c r="F126" s="472" t="s">
        <v>492</v>
      </c>
      <c r="G126" s="473">
        <v>300000</v>
      </c>
      <c r="H126" s="472"/>
      <c r="I126" s="473">
        <v>0</v>
      </c>
      <c r="J126" s="473">
        <v>0</v>
      </c>
      <c r="K126" s="473">
        <v>0</v>
      </c>
      <c r="L126" s="473">
        <v>0</v>
      </c>
      <c r="M126" s="473">
        <v>0</v>
      </c>
      <c r="N126" s="473">
        <v>0</v>
      </c>
      <c r="O126" s="473">
        <v>0</v>
      </c>
      <c r="P126" s="473">
        <v>0</v>
      </c>
      <c r="Q126" s="473">
        <f t="shared" si="3"/>
        <v>300000</v>
      </c>
      <c r="R126" s="472"/>
    </row>
    <row r="127" spans="1:18" ht="14.45" customHeight="1" x14ac:dyDescent="0.25">
      <c r="A127" s="472">
        <v>234</v>
      </c>
      <c r="B127" s="472" t="str">
        <f t="shared" si="2"/>
        <v>5</v>
      </c>
      <c r="C127" s="472">
        <v>541</v>
      </c>
      <c r="D127" s="472" t="s">
        <v>1818</v>
      </c>
      <c r="E127" s="547">
        <v>18</v>
      </c>
      <c r="F127" s="472" t="s">
        <v>603</v>
      </c>
      <c r="G127" s="493">
        <v>0</v>
      </c>
      <c r="H127" s="472"/>
      <c r="I127" s="473">
        <v>0</v>
      </c>
      <c r="J127" s="473">
        <v>0</v>
      </c>
      <c r="K127" s="473">
        <v>0</v>
      </c>
      <c r="L127" s="473">
        <v>0</v>
      </c>
      <c r="M127" s="473">
        <v>0</v>
      </c>
      <c r="N127" s="473">
        <v>0</v>
      </c>
      <c r="O127" s="473">
        <v>0</v>
      </c>
      <c r="P127" s="473">
        <v>0</v>
      </c>
      <c r="Q127" s="473">
        <f t="shared" si="3"/>
        <v>0</v>
      </c>
      <c r="R127" s="472"/>
    </row>
    <row r="128" spans="1:18" ht="14.45" customHeight="1" x14ac:dyDescent="0.25">
      <c r="A128" s="472">
        <v>236</v>
      </c>
      <c r="B128" s="472" t="str">
        <f t="shared" si="2"/>
        <v>5</v>
      </c>
      <c r="C128" s="472">
        <v>567</v>
      </c>
      <c r="D128" s="472" t="s">
        <v>1818</v>
      </c>
      <c r="E128" s="547">
        <v>18</v>
      </c>
      <c r="F128" s="472" t="s">
        <v>618</v>
      </c>
      <c r="G128" s="473">
        <v>120000</v>
      </c>
      <c r="H128" s="472"/>
      <c r="I128" s="473">
        <v>0</v>
      </c>
      <c r="J128" s="473">
        <v>0</v>
      </c>
      <c r="K128" s="473">
        <v>0</v>
      </c>
      <c r="L128" s="473">
        <v>0</v>
      </c>
      <c r="M128" s="473">
        <v>0</v>
      </c>
      <c r="N128" s="473">
        <v>0</v>
      </c>
      <c r="O128" s="473">
        <v>0</v>
      </c>
      <c r="P128" s="473">
        <v>0</v>
      </c>
      <c r="Q128" s="473">
        <f t="shared" si="3"/>
        <v>120000</v>
      </c>
      <c r="R128" s="472"/>
    </row>
    <row r="129" spans="1:18" ht="14.45" customHeight="1" x14ac:dyDescent="0.25">
      <c r="A129" s="472">
        <v>239</v>
      </c>
      <c r="B129" s="472" t="str">
        <f t="shared" si="2"/>
        <v>2</v>
      </c>
      <c r="C129" s="472">
        <v>211</v>
      </c>
      <c r="D129" s="472" t="s">
        <v>1819</v>
      </c>
      <c r="E129" s="547">
        <v>7</v>
      </c>
      <c r="F129" s="472" t="s">
        <v>384</v>
      </c>
      <c r="G129" s="473">
        <v>7000</v>
      </c>
      <c r="H129" s="472"/>
      <c r="I129" s="473">
        <v>0</v>
      </c>
      <c r="J129" s="473">
        <v>0</v>
      </c>
      <c r="K129" s="473">
        <v>0</v>
      </c>
      <c r="L129" s="473">
        <v>0</v>
      </c>
      <c r="M129" s="473">
        <v>0</v>
      </c>
      <c r="N129" s="473">
        <v>0</v>
      </c>
      <c r="O129" s="473">
        <v>0</v>
      </c>
      <c r="P129" s="473">
        <v>0</v>
      </c>
      <c r="Q129" s="473">
        <f t="shared" si="3"/>
        <v>7000</v>
      </c>
      <c r="R129" s="472"/>
    </row>
    <row r="130" spans="1:18" ht="14.45" customHeight="1" x14ac:dyDescent="0.25">
      <c r="A130" s="472">
        <v>240</v>
      </c>
      <c r="B130" s="472" t="str">
        <f t="shared" si="2"/>
        <v>2</v>
      </c>
      <c r="C130" s="472">
        <v>212</v>
      </c>
      <c r="D130" s="472" t="s">
        <v>1819</v>
      </c>
      <c r="E130" s="547">
        <v>7</v>
      </c>
      <c r="F130" s="472" t="s">
        <v>385</v>
      </c>
      <c r="G130" s="473">
        <v>4500</v>
      </c>
      <c r="H130" s="472"/>
      <c r="I130" s="473">
        <v>0</v>
      </c>
      <c r="J130" s="473">
        <v>0</v>
      </c>
      <c r="K130" s="473">
        <v>0</v>
      </c>
      <c r="L130" s="473">
        <v>0</v>
      </c>
      <c r="M130" s="473">
        <v>0</v>
      </c>
      <c r="N130" s="473">
        <v>0</v>
      </c>
      <c r="O130" s="473">
        <v>0</v>
      </c>
      <c r="P130" s="473">
        <v>0</v>
      </c>
      <c r="Q130" s="473">
        <f t="shared" si="3"/>
        <v>4500</v>
      </c>
      <c r="R130" s="472"/>
    </row>
    <row r="131" spans="1:18" ht="14.45" customHeight="1" x14ac:dyDescent="0.25">
      <c r="A131" s="472">
        <v>241</v>
      </c>
      <c r="B131" s="472" t="str">
        <f t="shared" si="2"/>
        <v>2</v>
      </c>
      <c r="C131" s="472">
        <v>216</v>
      </c>
      <c r="D131" s="472" t="s">
        <v>1819</v>
      </c>
      <c r="E131" s="547">
        <v>7</v>
      </c>
      <c r="F131" s="472" t="s">
        <v>389</v>
      </c>
      <c r="G131" s="473">
        <v>9000</v>
      </c>
      <c r="H131" s="472"/>
      <c r="I131" s="473">
        <v>0</v>
      </c>
      <c r="J131" s="473">
        <v>0</v>
      </c>
      <c r="K131" s="473">
        <v>0</v>
      </c>
      <c r="L131" s="473">
        <v>0</v>
      </c>
      <c r="M131" s="473">
        <v>0</v>
      </c>
      <c r="N131" s="473">
        <v>0</v>
      </c>
      <c r="O131" s="473">
        <v>0</v>
      </c>
      <c r="P131" s="473">
        <v>0</v>
      </c>
      <c r="Q131" s="473">
        <f t="shared" si="3"/>
        <v>9000</v>
      </c>
      <c r="R131" s="472"/>
    </row>
    <row r="132" spans="1:18" ht="14.45" customHeight="1" x14ac:dyDescent="0.25">
      <c r="A132" s="472">
        <v>242</v>
      </c>
      <c r="B132" s="472" t="str">
        <f t="shared" si="2"/>
        <v>2</v>
      </c>
      <c r="C132" s="472">
        <v>217</v>
      </c>
      <c r="D132" s="472" t="s">
        <v>1819</v>
      </c>
      <c r="E132" s="547">
        <v>7</v>
      </c>
      <c r="F132" s="472" t="s">
        <v>390</v>
      </c>
      <c r="G132" s="473">
        <v>10000</v>
      </c>
      <c r="H132" s="472"/>
      <c r="I132" s="473">
        <v>0</v>
      </c>
      <c r="J132" s="473">
        <v>0</v>
      </c>
      <c r="K132" s="473">
        <v>0</v>
      </c>
      <c r="L132" s="473">
        <v>0</v>
      </c>
      <c r="M132" s="473">
        <v>0</v>
      </c>
      <c r="N132" s="473">
        <v>0</v>
      </c>
      <c r="O132" s="473">
        <v>0</v>
      </c>
      <c r="P132" s="473">
        <v>0</v>
      </c>
      <c r="Q132" s="473">
        <f t="shared" si="3"/>
        <v>10000</v>
      </c>
      <c r="R132" s="472"/>
    </row>
    <row r="133" spans="1:18" ht="14.45" customHeight="1" x14ac:dyDescent="0.25">
      <c r="A133" s="472">
        <v>244</v>
      </c>
      <c r="B133" s="472" t="str">
        <f t="shared" si="2"/>
        <v>2</v>
      </c>
      <c r="C133" s="472">
        <v>221</v>
      </c>
      <c r="D133" s="472" t="s">
        <v>1819</v>
      </c>
      <c r="E133" s="547">
        <v>7</v>
      </c>
      <c r="F133" s="472" t="s">
        <v>393</v>
      </c>
      <c r="G133" s="473">
        <v>5000</v>
      </c>
      <c r="H133" s="472"/>
      <c r="I133" s="473">
        <v>0</v>
      </c>
      <c r="J133" s="473">
        <v>0</v>
      </c>
      <c r="K133" s="473">
        <v>0</v>
      </c>
      <c r="L133" s="473">
        <v>0</v>
      </c>
      <c r="M133" s="473">
        <v>0</v>
      </c>
      <c r="N133" s="473">
        <v>0</v>
      </c>
      <c r="O133" s="473">
        <v>0</v>
      </c>
      <c r="P133" s="473">
        <v>0</v>
      </c>
      <c r="Q133" s="473">
        <f t="shared" si="3"/>
        <v>5000</v>
      </c>
      <c r="R133" s="472"/>
    </row>
    <row r="134" spans="1:18" ht="14.45" customHeight="1" x14ac:dyDescent="0.25">
      <c r="A134" s="472">
        <v>246</v>
      </c>
      <c r="B134" s="472" t="str">
        <f t="shared" ref="B134:B197" si="4">MID(C134,1,1)</f>
        <v>2</v>
      </c>
      <c r="C134" s="472">
        <v>242</v>
      </c>
      <c r="D134" s="472" t="s">
        <v>1819</v>
      </c>
      <c r="E134" s="547">
        <v>7</v>
      </c>
      <c r="F134" s="472" t="s">
        <v>408</v>
      </c>
      <c r="G134" s="473">
        <v>20000</v>
      </c>
      <c r="H134" s="472"/>
      <c r="I134" s="473">
        <v>0</v>
      </c>
      <c r="J134" s="473">
        <v>0</v>
      </c>
      <c r="K134" s="473">
        <v>0</v>
      </c>
      <c r="L134" s="473">
        <v>0</v>
      </c>
      <c r="M134" s="473">
        <v>0</v>
      </c>
      <c r="N134" s="473">
        <v>0</v>
      </c>
      <c r="O134" s="473">
        <v>0</v>
      </c>
      <c r="P134" s="473">
        <v>0</v>
      </c>
      <c r="Q134" s="473">
        <f t="shared" ref="Q134:Q197" si="5">SUM(G134:P134)</f>
        <v>20000</v>
      </c>
      <c r="R134" s="472"/>
    </row>
    <row r="135" spans="1:18" ht="14.45" customHeight="1" x14ac:dyDescent="0.25">
      <c r="A135" s="472">
        <v>247</v>
      </c>
      <c r="B135" s="472" t="str">
        <f t="shared" si="4"/>
        <v>2</v>
      </c>
      <c r="C135" s="472">
        <v>243</v>
      </c>
      <c r="D135" s="472" t="s">
        <v>1819</v>
      </c>
      <c r="E135" s="547">
        <v>7</v>
      </c>
      <c r="F135" s="472" t="s">
        <v>409</v>
      </c>
      <c r="G135" s="473">
        <v>1500</v>
      </c>
      <c r="H135" s="472"/>
      <c r="I135" s="473">
        <v>0</v>
      </c>
      <c r="J135" s="473">
        <v>0</v>
      </c>
      <c r="K135" s="473">
        <v>0</v>
      </c>
      <c r="L135" s="473">
        <v>0</v>
      </c>
      <c r="M135" s="473">
        <v>0</v>
      </c>
      <c r="N135" s="473">
        <v>0</v>
      </c>
      <c r="O135" s="473">
        <v>0</v>
      </c>
      <c r="P135" s="473">
        <v>0</v>
      </c>
      <c r="Q135" s="473">
        <f t="shared" si="5"/>
        <v>1500</v>
      </c>
      <c r="R135" s="472"/>
    </row>
    <row r="136" spans="1:18" ht="14.45" customHeight="1" x14ac:dyDescent="0.25">
      <c r="A136" s="472">
        <v>248</v>
      </c>
      <c r="B136" s="472" t="str">
        <f t="shared" si="4"/>
        <v>2</v>
      </c>
      <c r="C136" s="472">
        <v>245</v>
      </c>
      <c r="D136" s="472" t="s">
        <v>1819</v>
      </c>
      <c r="E136" s="547">
        <v>7</v>
      </c>
      <c r="F136" s="472" t="s">
        <v>411</v>
      </c>
      <c r="G136" s="473">
        <v>1000</v>
      </c>
      <c r="H136" s="472"/>
      <c r="I136" s="473">
        <v>0</v>
      </c>
      <c r="J136" s="473">
        <v>0</v>
      </c>
      <c r="K136" s="473">
        <v>0</v>
      </c>
      <c r="L136" s="473">
        <v>0</v>
      </c>
      <c r="M136" s="473">
        <v>0</v>
      </c>
      <c r="N136" s="473">
        <v>0</v>
      </c>
      <c r="O136" s="473">
        <v>0</v>
      </c>
      <c r="P136" s="473">
        <v>0</v>
      </c>
      <c r="Q136" s="473">
        <f t="shared" si="5"/>
        <v>1000</v>
      </c>
      <c r="R136" s="472"/>
    </row>
    <row r="137" spans="1:18" ht="14.45" customHeight="1" x14ac:dyDescent="0.25">
      <c r="A137" s="472">
        <v>249</v>
      </c>
      <c r="B137" s="472" t="str">
        <f t="shared" si="4"/>
        <v>2</v>
      </c>
      <c r="C137" s="472">
        <v>246</v>
      </c>
      <c r="D137" s="472" t="s">
        <v>1819</v>
      </c>
      <c r="E137" s="547">
        <v>7</v>
      </c>
      <c r="F137" s="472" t="s">
        <v>412</v>
      </c>
      <c r="G137" s="473">
        <v>0</v>
      </c>
      <c r="H137" s="472"/>
      <c r="I137" s="473">
        <v>0</v>
      </c>
      <c r="J137" s="473">
        <v>0</v>
      </c>
      <c r="K137" s="473">
        <v>0</v>
      </c>
      <c r="L137" s="473">
        <v>0</v>
      </c>
      <c r="M137" s="473">
        <v>0</v>
      </c>
      <c r="N137" s="473">
        <v>0</v>
      </c>
      <c r="O137" s="473">
        <v>0</v>
      </c>
      <c r="P137" s="473">
        <v>0</v>
      </c>
      <c r="Q137" s="473">
        <f t="shared" si="5"/>
        <v>0</v>
      </c>
      <c r="R137" s="472"/>
    </row>
    <row r="138" spans="1:18" ht="14.45" customHeight="1" x14ac:dyDescent="0.25">
      <c r="A138" s="472">
        <v>250</v>
      </c>
      <c r="B138" s="472" t="str">
        <f t="shared" si="4"/>
        <v>2</v>
      </c>
      <c r="C138" s="472">
        <v>247</v>
      </c>
      <c r="D138" s="472" t="s">
        <v>1819</v>
      </c>
      <c r="E138" s="547">
        <v>7</v>
      </c>
      <c r="F138" s="472" t="s">
        <v>413</v>
      </c>
      <c r="G138" s="473">
        <v>0</v>
      </c>
      <c r="H138" s="472"/>
      <c r="I138" s="473">
        <v>0</v>
      </c>
      <c r="J138" s="473">
        <v>0</v>
      </c>
      <c r="K138" s="473">
        <v>0</v>
      </c>
      <c r="L138" s="473">
        <v>0</v>
      </c>
      <c r="M138" s="473">
        <v>0</v>
      </c>
      <c r="N138" s="473">
        <v>0</v>
      </c>
      <c r="O138" s="473">
        <v>0</v>
      </c>
      <c r="P138" s="473">
        <v>0</v>
      </c>
      <c r="Q138" s="473">
        <f t="shared" si="5"/>
        <v>0</v>
      </c>
      <c r="R138" s="472"/>
    </row>
    <row r="139" spans="1:18" ht="14.45" customHeight="1" x14ac:dyDescent="0.25">
      <c r="A139" s="472">
        <v>251</v>
      </c>
      <c r="B139" s="472" t="str">
        <f t="shared" si="4"/>
        <v>2</v>
      </c>
      <c r="C139" s="472">
        <v>248</v>
      </c>
      <c r="D139" s="472" t="s">
        <v>1819</v>
      </c>
      <c r="E139" s="547">
        <v>7</v>
      </c>
      <c r="F139" s="472" t="s">
        <v>414</v>
      </c>
      <c r="G139" s="473">
        <v>0</v>
      </c>
      <c r="H139" s="472"/>
      <c r="I139" s="473">
        <v>0</v>
      </c>
      <c r="J139" s="473">
        <v>0</v>
      </c>
      <c r="K139" s="473">
        <v>0</v>
      </c>
      <c r="L139" s="473">
        <v>0</v>
      </c>
      <c r="M139" s="473">
        <v>0</v>
      </c>
      <c r="N139" s="473">
        <v>0</v>
      </c>
      <c r="O139" s="473">
        <v>0</v>
      </c>
      <c r="P139" s="473">
        <v>0</v>
      </c>
      <c r="Q139" s="473">
        <f t="shared" si="5"/>
        <v>0</v>
      </c>
      <c r="R139" s="472"/>
    </row>
    <row r="140" spans="1:18" ht="14.45" customHeight="1" x14ac:dyDescent="0.25">
      <c r="A140" s="472">
        <v>252</v>
      </c>
      <c r="B140" s="472" t="str">
        <f t="shared" si="4"/>
        <v>2</v>
      </c>
      <c r="C140" s="472">
        <v>249</v>
      </c>
      <c r="D140" s="472" t="s">
        <v>1819</v>
      </c>
      <c r="E140" s="547">
        <v>7</v>
      </c>
      <c r="F140" s="472" t="s">
        <v>415</v>
      </c>
      <c r="G140" s="473">
        <v>0</v>
      </c>
      <c r="H140" s="472"/>
      <c r="I140" s="473">
        <v>0</v>
      </c>
      <c r="J140" s="473">
        <v>0</v>
      </c>
      <c r="K140" s="473">
        <v>0</v>
      </c>
      <c r="L140" s="473">
        <v>0</v>
      </c>
      <c r="M140" s="473">
        <v>0</v>
      </c>
      <c r="N140" s="473">
        <v>0</v>
      </c>
      <c r="O140" s="473">
        <v>0</v>
      </c>
      <c r="P140" s="473">
        <v>0</v>
      </c>
      <c r="Q140" s="473">
        <f t="shared" si="5"/>
        <v>0</v>
      </c>
      <c r="R140" s="472"/>
    </row>
    <row r="141" spans="1:18" ht="14.45" customHeight="1" x14ac:dyDescent="0.25">
      <c r="A141" s="472">
        <v>254</v>
      </c>
      <c r="B141" s="472" t="str">
        <f t="shared" si="4"/>
        <v>2</v>
      </c>
      <c r="C141" s="472">
        <v>261</v>
      </c>
      <c r="D141" s="472" t="s">
        <v>1819</v>
      </c>
      <c r="E141" s="547">
        <v>7</v>
      </c>
      <c r="F141" s="472" t="s">
        <v>425</v>
      </c>
      <c r="G141" s="473">
        <v>20000</v>
      </c>
      <c r="H141" s="472"/>
      <c r="I141" s="473">
        <v>0</v>
      </c>
      <c r="J141" s="473">
        <v>0</v>
      </c>
      <c r="K141" s="473">
        <v>0</v>
      </c>
      <c r="L141" s="473">
        <v>0</v>
      </c>
      <c r="M141" s="473">
        <v>0</v>
      </c>
      <c r="N141" s="473">
        <v>0</v>
      </c>
      <c r="O141" s="473">
        <v>0</v>
      </c>
      <c r="P141" s="473">
        <v>0</v>
      </c>
      <c r="Q141" s="473">
        <f t="shared" si="5"/>
        <v>20000</v>
      </c>
      <c r="R141" s="472"/>
    </row>
    <row r="142" spans="1:18" ht="14.45" customHeight="1" x14ac:dyDescent="0.25">
      <c r="A142" s="472">
        <v>256</v>
      </c>
      <c r="B142" s="472" t="str">
        <f t="shared" si="4"/>
        <v>2</v>
      </c>
      <c r="C142" s="472">
        <v>271</v>
      </c>
      <c r="D142" s="472" t="s">
        <v>1819</v>
      </c>
      <c r="E142" s="547">
        <v>7</v>
      </c>
      <c r="F142" s="472" t="s">
        <v>428</v>
      </c>
      <c r="G142" s="473">
        <v>0</v>
      </c>
      <c r="H142" s="472"/>
      <c r="I142" s="473">
        <v>0</v>
      </c>
      <c r="J142" s="473">
        <v>0</v>
      </c>
      <c r="K142" s="473">
        <v>0</v>
      </c>
      <c r="L142" s="473">
        <v>0</v>
      </c>
      <c r="M142" s="473">
        <v>0</v>
      </c>
      <c r="N142" s="473">
        <v>0</v>
      </c>
      <c r="O142" s="473">
        <v>0</v>
      </c>
      <c r="P142" s="473">
        <v>0</v>
      </c>
      <c r="Q142" s="473">
        <f t="shared" si="5"/>
        <v>0</v>
      </c>
      <c r="R142" s="472"/>
    </row>
    <row r="143" spans="1:18" ht="14.45" customHeight="1" x14ac:dyDescent="0.25">
      <c r="A143" s="472">
        <v>257</v>
      </c>
      <c r="B143" s="472" t="str">
        <f t="shared" si="4"/>
        <v>2</v>
      </c>
      <c r="C143" s="472">
        <v>274</v>
      </c>
      <c r="D143" s="472" t="s">
        <v>1819</v>
      </c>
      <c r="E143" s="547">
        <v>7</v>
      </c>
      <c r="F143" s="472" t="s">
        <v>431</v>
      </c>
      <c r="G143" s="473">
        <v>20000</v>
      </c>
      <c r="H143" s="472"/>
      <c r="I143" s="473">
        <v>0</v>
      </c>
      <c r="J143" s="473">
        <v>0</v>
      </c>
      <c r="K143" s="473">
        <v>0</v>
      </c>
      <c r="L143" s="473">
        <v>0</v>
      </c>
      <c r="M143" s="473">
        <v>0</v>
      </c>
      <c r="N143" s="473">
        <v>0</v>
      </c>
      <c r="O143" s="473">
        <v>0</v>
      </c>
      <c r="P143" s="473">
        <v>0</v>
      </c>
      <c r="Q143" s="473">
        <f t="shared" si="5"/>
        <v>20000</v>
      </c>
      <c r="R143" s="472"/>
    </row>
    <row r="144" spans="1:18" ht="14.45" customHeight="1" x14ac:dyDescent="0.25">
      <c r="A144" s="472">
        <v>258</v>
      </c>
      <c r="B144" s="472" t="str">
        <f t="shared" si="4"/>
        <v>2</v>
      </c>
      <c r="C144" s="472">
        <v>275</v>
      </c>
      <c r="D144" s="472" t="s">
        <v>1819</v>
      </c>
      <c r="E144" s="547">
        <v>7</v>
      </c>
      <c r="F144" s="472" t="s">
        <v>432</v>
      </c>
      <c r="G144" s="473">
        <v>5000</v>
      </c>
      <c r="H144" s="472"/>
      <c r="I144" s="473">
        <v>0</v>
      </c>
      <c r="J144" s="473">
        <v>0</v>
      </c>
      <c r="K144" s="473">
        <v>0</v>
      </c>
      <c r="L144" s="473">
        <v>0</v>
      </c>
      <c r="M144" s="473">
        <v>0</v>
      </c>
      <c r="N144" s="473">
        <v>0</v>
      </c>
      <c r="O144" s="473">
        <v>0</v>
      </c>
      <c r="P144" s="473">
        <v>0</v>
      </c>
      <c r="Q144" s="473">
        <f t="shared" si="5"/>
        <v>5000</v>
      </c>
      <c r="R144" s="472"/>
    </row>
    <row r="145" spans="1:18" ht="14.45" customHeight="1" x14ac:dyDescent="0.25">
      <c r="A145" s="472">
        <v>260</v>
      </c>
      <c r="B145" s="472" t="str">
        <f t="shared" si="4"/>
        <v>2</v>
      </c>
      <c r="C145" s="472">
        <v>292</v>
      </c>
      <c r="D145" s="472" t="s">
        <v>1819</v>
      </c>
      <c r="E145" s="547">
        <v>7</v>
      </c>
      <c r="F145" s="472" t="s">
        <v>439</v>
      </c>
      <c r="G145" s="473">
        <v>0</v>
      </c>
      <c r="H145" s="472"/>
      <c r="I145" s="473">
        <v>0</v>
      </c>
      <c r="J145" s="473">
        <v>0</v>
      </c>
      <c r="K145" s="473">
        <v>0</v>
      </c>
      <c r="L145" s="473">
        <v>0</v>
      </c>
      <c r="M145" s="473">
        <v>0</v>
      </c>
      <c r="N145" s="473">
        <v>0</v>
      </c>
      <c r="O145" s="473">
        <v>0</v>
      </c>
      <c r="P145" s="473">
        <v>0</v>
      </c>
      <c r="Q145" s="473">
        <f t="shared" si="5"/>
        <v>0</v>
      </c>
      <c r="R145" s="472"/>
    </row>
    <row r="146" spans="1:18" ht="14.45" customHeight="1" x14ac:dyDescent="0.25">
      <c r="A146" s="472">
        <v>261</v>
      </c>
      <c r="B146" s="472" t="str">
        <f t="shared" si="4"/>
        <v>2</v>
      </c>
      <c r="C146" s="472">
        <v>293</v>
      </c>
      <c r="D146" s="472" t="s">
        <v>1819</v>
      </c>
      <c r="E146" s="547">
        <v>7</v>
      </c>
      <c r="F146" s="472" t="s">
        <v>440</v>
      </c>
      <c r="G146" s="473">
        <v>0</v>
      </c>
      <c r="H146" s="472"/>
      <c r="I146" s="473">
        <v>0</v>
      </c>
      <c r="J146" s="473">
        <v>0</v>
      </c>
      <c r="K146" s="473">
        <v>0</v>
      </c>
      <c r="L146" s="473">
        <v>0</v>
      </c>
      <c r="M146" s="473">
        <v>0</v>
      </c>
      <c r="N146" s="473">
        <v>0</v>
      </c>
      <c r="O146" s="473">
        <v>0</v>
      </c>
      <c r="P146" s="473">
        <v>0</v>
      </c>
      <c r="Q146" s="473">
        <f t="shared" si="5"/>
        <v>0</v>
      </c>
      <c r="R146" s="472"/>
    </row>
    <row r="147" spans="1:18" ht="14.45" customHeight="1" x14ac:dyDescent="0.25">
      <c r="A147" s="472">
        <v>262</v>
      </c>
      <c r="B147" s="472" t="str">
        <f t="shared" si="4"/>
        <v>2</v>
      </c>
      <c r="C147" s="472">
        <v>296</v>
      </c>
      <c r="D147" s="472" t="s">
        <v>1819</v>
      </c>
      <c r="E147" s="547">
        <v>7</v>
      </c>
      <c r="F147" s="472" t="s">
        <v>443</v>
      </c>
      <c r="G147" s="473">
        <v>12000</v>
      </c>
      <c r="H147" s="472"/>
      <c r="I147" s="473">
        <v>0</v>
      </c>
      <c r="J147" s="473">
        <v>0</v>
      </c>
      <c r="K147" s="473">
        <v>0</v>
      </c>
      <c r="L147" s="473">
        <v>0</v>
      </c>
      <c r="M147" s="473">
        <v>0</v>
      </c>
      <c r="N147" s="473">
        <v>0</v>
      </c>
      <c r="O147" s="473">
        <v>0</v>
      </c>
      <c r="P147" s="473">
        <v>0</v>
      </c>
      <c r="Q147" s="473">
        <f t="shared" si="5"/>
        <v>12000</v>
      </c>
      <c r="R147" s="472"/>
    </row>
    <row r="148" spans="1:18" ht="14.45" customHeight="1" x14ac:dyDescent="0.25">
      <c r="A148" s="472">
        <v>264</v>
      </c>
      <c r="B148" s="472" t="str">
        <f t="shared" si="4"/>
        <v>3</v>
      </c>
      <c r="C148" s="472">
        <v>311</v>
      </c>
      <c r="D148" s="472" t="s">
        <v>1819</v>
      </c>
      <c r="E148" s="547">
        <v>7</v>
      </c>
      <c r="F148" s="472" t="s">
        <v>448</v>
      </c>
      <c r="G148" s="473">
        <v>0</v>
      </c>
      <c r="H148" s="472"/>
      <c r="I148" s="473">
        <v>0</v>
      </c>
      <c r="J148" s="473">
        <v>0</v>
      </c>
      <c r="K148" s="473">
        <v>0</v>
      </c>
      <c r="L148" s="473">
        <v>0</v>
      </c>
      <c r="M148" s="473">
        <v>0</v>
      </c>
      <c r="N148" s="473">
        <v>0</v>
      </c>
      <c r="O148" s="473">
        <v>0</v>
      </c>
      <c r="P148" s="473">
        <v>0</v>
      </c>
      <c r="Q148" s="473">
        <f t="shared" si="5"/>
        <v>0</v>
      </c>
      <c r="R148" s="472"/>
    </row>
    <row r="149" spans="1:18" ht="14.45" customHeight="1" x14ac:dyDescent="0.25">
      <c r="A149" s="472">
        <v>265</v>
      </c>
      <c r="B149" s="472" t="str">
        <f t="shared" si="4"/>
        <v>3</v>
      </c>
      <c r="C149" s="472">
        <v>313</v>
      </c>
      <c r="D149" s="472" t="s">
        <v>1819</v>
      </c>
      <c r="E149" s="547">
        <v>7</v>
      </c>
      <c r="F149" s="472" t="s">
        <v>450</v>
      </c>
      <c r="G149" s="473">
        <v>6000</v>
      </c>
      <c r="H149" s="472"/>
      <c r="I149" s="473">
        <v>0</v>
      </c>
      <c r="J149" s="473">
        <v>0</v>
      </c>
      <c r="K149" s="473">
        <v>0</v>
      </c>
      <c r="L149" s="473">
        <v>0</v>
      </c>
      <c r="M149" s="473">
        <v>0</v>
      </c>
      <c r="N149" s="473">
        <v>0</v>
      </c>
      <c r="O149" s="473">
        <v>0</v>
      </c>
      <c r="P149" s="473">
        <v>0</v>
      </c>
      <c r="Q149" s="473">
        <f t="shared" si="5"/>
        <v>6000</v>
      </c>
      <c r="R149" s="472"/>
    </row>
    <row r="150" spans="1:18" ht="14.45" customHeight="1" x14ac:dyDescent="0.25">
      <c r="A150" s="472">
        <v>267</v>
      </c>
      <c r="B150" s="472" t="str">
        <f t="shared" si="4"/>
        <v>3</v>
      </c>
      <c r="C150" s="472">
        <v>331</v>
      </c>
      <c r="D150" s="472" t="s">
        <v>1819</v>
      </c>
      <c r="E150" s="547">
        <v>7</v>
      </c>
      <c r="F150" s="472" t="s">
        <v>468</v>
      </c>
      <c r="G150" s="473">
        <v>0</v>
      </c>
      <c r="H150" s="472"/>
      <c r="I150" s="473">
        <v>0</v>
      </c>
      <c r="J150" s="473">
        <v>0</v>
      </c>
      <c r="K150" s="473">
        <v>0</v>
      </c>
      <c r="L150" s="473">
        <v>0</v>
      </c>
      <c r="M150" s="473">
        <v>0</v>
      </c>
      <c r="N150" s="473">
        <v>0</v>
      </c>
      <c r="O150" s="473">
        <v>0</v>
      </c>
      <c r="P150" s="473">
        <v>0</v>
      </c>
      <c r="Q150" s="473">
        <f t="shared" si="5"/>
        <v>0</v>
      </c>
      <c r="R150" s="472"/>
    </row>
    <row r="151" spans="1:18" ht="14.45" customHeight="1" x14ac:dyDescent="0.25">
      <c r="A151" s="472">
        <v>268</v>
      </c>
      <c r="B151" s="472" t="str">
        <f t="shared" si="4"/>
        <v>3</v>
      </c>
      <c r="C151" s="472">
        <v>332</v>
      </c>
      <c r="D151" s="472" t="s">
        <v>1819</v>
      </c>
      <c r="E151" s="547">
        <v>7</v>
      </c>
      <c r="F151" s="472" t="s">
        <v>469</v>
      </c>
      <c r="G151" s="473">
        <v>0</v>
      </c>
      <c r="H151" s="472"/>
      <c r="I151" s="473">
        <v>0</v>
      </c>
      <c r="J151" s="473">
        <v>0</v>
      </c>
      <c r="K151" s="473">
        <v>0</v>
      </c>
      <c r="L151" s="473">
        <v>0</v>
      </c>
      <c r="M151" s="473">
        <v>0</v>
      </c>
      <c r="N151" s="473">
        <v>0</v>
      </c>
      <c r="O151" s="473">
        <v>0</v>
      </c>
      <c r="P151" s="473">
        <v>0</v>
      </c>
      <c r="Q151" s="473">
        <f t="shared" si="5"/>
        <v>0</v>
      </c>
      <c r="R151" s="472"/>
    </row>
    <row r="152" spans="1:18" ht="14.45" customHeight="1" x14ac:dyDescent="0.25">
      <c r="A152" s="472">
        <v>269</v>
      </c>
      <c r="B152" s="472" t="str">
        <f t="shared" si="4"/>
        <v>3</v>
      </c>
      <c r="C152" s="472">
        <v>334</v>
      </c>
      <c r="D152" s="472" t="s">
        <v>1819</v>
      </c>
      <c r="E152" s="547">
        <v>7</v>
      </c>
      <c r="F152" s="472" t="s">
        <v>471</v>
      </c>
      <c r="G152" s="473">
        <v>0</v>
      </c>
      <c r="H152" s="472"/>
      <c r="I152" s="473">
        <v>0</v>
      </c>
      <c r="J152" s="473">
        <v>0</v>
      </c>
      <c r="K152" s="473">
        <v>0</v>
      </c>
      <c r="L152" s="473">
        <v>0</v>
      </c>
      <c r="M152" s="473">
        <v>0</v>
      </c>
      <c r="N152" s="473">
        <v>0</v>
      </c>
      <c r="O152" s="473">
        <v>0</v>
      </c>
      <c r="P152" s="473">
        <v>0</v>
      </c>
      <c r="Q152" s="473">
        <f t="shared" si="5"/>
        <v>0</v>
      </c>
      <c r="R152" s="472"/>
    </row>
    <row r="153" spans="1:18" ht="14.45" customHeight="1" x14ac:dyDescent="0.25">
      <c r="A153" s="472">
        <v>270</v>
      </c>
      <c r="B153" s="472" t="str">
        <f t="shared" si="4"/>
        <v>3</v>
      </c>
      <c r="C153" s="472">
        <v>336</v>
      </c>
      <c r="D153" s="472" t="s">
        <v>1819</v>
      </c>
      <c r="E153" s="547">
        <v>7</v>
      </c>
      <c r="F153" s="472" t="s">
        <v>473</v>
      </c>
      <c r="G153" s="473">
        <v>0</v>
      </c>
      <c r="H153" s="472"/>
      <c r="I153" s="473">
        <v>0</v>
      </c>
      <c r="J153" s="473">
        <v>0</v>
      </c>
      <c r="K153" s="473">
        <v>0</v>
      </c>
      <c r="L153" s="473">
        <v>0</v>
      </c>
      <c r="M153" s="473">
        <v>0</v>
      </c>
      <c r="N153" s="473">
        <v>0</v>
      </c>
      <c r="O153" s="473">
        <v>0</v>
      </c>
      <c r="P153" s="473">
        <v>0</v>
      </c>
      <c r="Q153" s="473">
        <f t="shared" si="5"/>
        <v>0</v>
      </c>
      <c r="R153" s="472"/>
    </row>
    <row r="154" spans="1:18" ht="14.45" customHeight="1" x14ac:dyDescent="0.25">
      <c r="A154" s="472">
        <v>271</v>
      </c>
      <c r="B154" s="472" t="str">
        <f t="shared" si="4"/>
        <v>3</v>
      </c>
      <c r="C154" s="472">
        <v>338</v>
      </c>
      <c r="D154" s="472" t="s">
        <v>1819</v>
      </c>
      <c r="E154" s="547">
        <v>7</v>
      </c>
      <c r="F154" s="472" t="s">
        <v>475</v>
      </c>
      <c r="G154" s="473">
        <v>0</v>
      </c>
      <c r="H154" s="472"/>
      <c r="I154" s="473">
        <v>0</v>
      </c>
      <c r="J154" s="473">
        <v>0</v>
      </c>
      <c r="K154" s="473">
        <v>0</v>
      </c>
      <c r="L154" s="473">
        <v>0</v>
      </c>
      <c r="M154" s="473">
        <v>0</v>
      </c>
      <c r="N154" s="473">
        <v>0</v>
      </c>
      <c r="O154" s="473">
        <v>0</v>
      </c>
      <c r="P154" s="473">
        <v>0</v>
      </c>
      <c r="Q154" s="473">
        <f t="shared" si="5"/>
        <v>0</v>
      </c>
      <c r="R154" s="472"/>
    </row>
    <row r="155" spans="1:18" ht="14.45" customHeight="1" x14ac:dyDescent="0.25">
      <c r="A155" s="472">
        <v>273</v>
      </c>
      <c r="B155" s="472" t="str">
        <f t="shared" si="4"/>
        <v>3</v>
      </c>
      <c r="C155" s="472">
        <v>351</v>
      </c>
      <c r="D155" s="472" t="s">
        <v>1819</v>
      </c>
      <c r="E155" s="547">
        <v>7</v>
      </c>
      <c r="F155" s="472" t="s">
        <v>488</v>
      </c>
      <c r="G155" s="473">
        <v>15000</v>
      </c>
      <c r="H155" s="472"/>
      <c r="I155" s="473">
        <v>0</v>
      </c>
      <c r="J155" s="473">
        <v>0</v>
      </c>
      <c r="K155" s="473">
        <v>0</v>
      </c>
      <c r="L155" s="473">
        <v>0</v>
      </c>
      <c r="M155" s="473">
        <v>0</v>
      </c>
      <c r="N155" s="473">
        <v>0</v>
      </c>
      <c r="O155" s="473">
        <v>0</v>
      </c>
      <c r="P155" s="473">
        <v>0</v>
      </c>
      <c r="Q155" s="473">
        <f t="shared" si="5"/>
        <v>15000</v>
      </c>
      <c r="R155" s="472"/>
    </row>
    <row r="156" spans="1:18" ht="14.45" customHeight="1" x14ac:dyDescent="0.25">
      <c r="A156" s="472">
        <v>274</v>
      </c>
      <c r="B156" s="472" t="str">
        <f t="shared" si="4"/>
        <v>3</v>
      </c>
      <c r="C156" s="472">
        <v>352</v>
      </c>
      <c r="D156" s="472" t="s">
        <v>1819</v>
      </c>
      <c r="E156" s="547">
        <v>7</v>
      </c>
      <c r="F156" s="472" t="s">
        <v>489</v>
      </c>
      <c r="G156" s="473">
        <v>5000</v>
      </c>
      <c r="H156" s="472"/>
      <c r="I156" s="473">
        <v>0</v>
      </c>
      <c r="J156" s="473">
        <v>0</v>
      </c>
      <c r="K156" s="473">
        <v>0</v>
      </c>
      <c r="L156" s="473">
        <v>0</v>
      </c>
      <c r="M156" s="473">
        <v>0</v>
      </c>
      <c r="N156" s="473">
        <v>0</v>
      </c>
      <c r="O156" s="473">
        <v>0</v>
      </c>
      <c r="P156" s="473">
        <v>0</v>
      </c>
      <c r="Q156" s="473">
        <f t="shared" si="5"/>
        <v>5000</v>
      </c>
      <c r="R156" s="472"/>
    </row>
    <row r="157" spans="1:18" ht="14.45" customHeight="1" x14ac:dyDescent="0.25">
      <c r="A157" s="472">
        <v>275</v>
      </c>
      <c r="B157" s="472" t="str">
        <f t="shared" si="4"/>
        <v>3</v>
      </c>
      <c r="C157" s="472">
        <v>353</v>
      </c>
      <c r="D157" s="472" t="s">
        <v>1819</v>
      </c>
      <c r="E157" s="547">
        <v>7</v>
      </c>
      <c r="F157" s="472" t="s">
        <v>490</v>
      </c>
      <c r="G157" s="473">
        <v>3000</v>
      </c>
      <c r="H157" s="472"/>
      <c r="I157" s="473">
        <v>0</v>
      </c>
      <c r="J157" s="473">
        <v>0</v>
      </c>
      <c r="K157" s="473">
        <v>0</v>
      </c>
      <c r="L157" s="473">
        <v>0</v>
      </c>
      <c r="M157" s="473">
        <v>0</v>
      </c>
      <c r="N157" s="473">
        <v>0</v>
      </c>
      <c r="O157" s="473">
        <v>0</v>
      </c>
      <c r="P157" s="473">
        <v>0</v>
      </c>
      <c r="Q157" s="473">
        <f t="shared" si="5"/>
        <v>3000</v>
      </c>
      <c r="R157" s="472"/>
    </row>
    <row r="158" spans="1:18" ht="14.45" customHeight="1" x14ac:dyDescent="0.25">
      <c r="A158" s="472">
        <v>276</v>
      </c>
      <c r="B158" s="472" t="str">
        <f t="shared" si="4"/>
        <v>3</v>
      </c>
      <c r="C158" s="472">
        <v>355</v>
      </c>
      <c r="D158" s="472" t="s">
        <v>1819</v>
      </c>
      <c r="E158" s="547">
        <v>7</v>
      </c>
      <c r="F158" s="472" t="s">
        <v>492</v>
      </c>
      <c r="G158" s="473">
        <v>15000</v>
      </c>
      <c r="H158" s="472"/>
      <c r="I158" s="473">
        <v>0</v>
      </c>
      <c r="J158" s="473">
        <v>0</v>
      </c>
      <c r="K158" s="473">
        <v>0</v>
      </c>
      <c r="L158" s="473">
        <v>0</v>
      </c>
      <c r="M158" s="473">
        <v>0</v>
      </c>
      <c r="N158" s="473">
        <v>0</v>
      </c>
      <c r="O158" s="473">
        <v>0</v>
      </c>
      <c r="P158" s="473">
        <v>0</v>
      </c>
      <c r="Q158" s="473">
        <f t="shared" si="5"/>
        <v>15000</v>
      </c>
      <c r="R158" s="472"/>
    </row>
    <row r="159" spans="1:18" ht="14.45" customHeight="1" x14ac:dyDescent="0.25">
      <c r="A159" s="472">
        <v>277</v>
      </c>
      <c r="B159" s="472" t="str">
        <f t="shared" si="4"/>
        <v>3</v>
      </c>
      <c r="C159" s="472">
        <v>359</v>
      </c>
      <c r="D159" s="472" t="s">
        <v>1819</v>
      </c>
      <c r="E159" s="547">
        <v>7</v>
      </c>
      <c r="F159" s="472" t="s">
        <v>496</v>
      </c>
      <c r="G159" s="473">
        <v>0</v>
      </c>
      <c r="H159" s="472"/>
      <c r="I159" s="473">
        <v>0</v>
      </c>
      <c r="J159" s="473">
        <v>0</v>
      </c>
      <c r="K159" s="473">
        <v>0</v>
      </c>
      <c r="L159" s="473">
        <v>0</v>
      </c>
      <c r="M159" s="473">
        <v>0</v>
      </c>
      <c r="N159" s="473">
        <v>0</v>
      </c>
      <c r="O159" s="473">
        <v>0</v>
      </c>
      <c r="P159" s="473">
        <v>0</v>
      </c>
      <c r="Q159" s="473">
        <f t="shared" si="5"/>
        <v>0</v>
      </c>
      <c r="R159" s="472"/>
    </row>
    <row r="160" spans="1:18" ht="14.45" customHeight="1" x14ac:dyDescent="0.25">
      <c r="A160" s="472">
        <v>279</v>
      </c>
      <c r="B160" s="472" t="str">
        <f t="shared" si="4"/>
        <v>3</v>
      </c>
      <c r="C160" s="472">
        <v>361</v>
      </c>
      <c r="D160" s="472" t="s">
        <v>1819</v>
      </c>
      <c r="E160" s="547">
        <v>7</v>
      </c>
      <c r="F160" s="472" t="s">
        <v>498</v>
      </c>
      <c r="G160" s="473">
        <v>20000</v>
      </c>
      <c r="H160" s="472"/>
      <c r="I160" s="473">
        <v>0</v>
      </c>
      <c r="J160" s="473">
        <v>0</v>
      </c>
      <c r="K160" s="473">
        <v>0</v>
      </c>
      <c r="L160" s="473">
        <v>0</v>
      </c>
      <c r="M160" s="473">
        <v>0</v>
      </c>
      <c r="N160" s="473">
        <v>0</v>
      </c>
      <c r="O160" s="473">
        <v>0</v>
      </c>
      <c r="P160" s="473">
        <v>0</v>
      </c>
      <c r="Q160" s="473">
        <f t="shared" si="5"/>
        <v>20000</v>
      </c>
      <c r="R160" s="472"/>
    </row>
    <row r="161" spans="1:18" ht="14.45" customHeight="1" x14ac:dyDescent="0.25">
      <c r="A161" s="472">
        <v>280</v>
      </c>
      <c r="B161" s="472" t="str">
        <f t="shared" si="4"/>
        <v>3</v>
      </c>
      <c r="C161" s="472">
        <v>364</v>
      </c>
      <c r="D161" s="472" t="s">
        <v>1819</v>
      </c>
      <c r="E161" s="547">
        <v>7</v>
      </c>
      <c r="F161" s="472" t="s">
        <v>501</v>
      </c>
      <c r="G161" s="473">
        <v>0</v>
      </c>
      <c r="H161" s="472"/>
      <c r="I161" s="473">
        <v>0</v>
      </c>
      <c r="J161" s="473">
        <v>0</v>
      </c>
      <c r="K161" s="473">
        <v>0</v>
      </c>
      <c r="L161" s="473">
        <v>0</v>
      </c>
      <c r="M161" s="473">
        <v>0</v>
      </c>
      <c r="N161" s="473">
        <v>0</v>
      </c>
      <c r="O161" s="473">
        <v>0</v>
      </c>
      <c r="P161" s="473">
        <v>0</v>
      </c>
      <c r="Q161" s="473">
        <f t="shared" si="5"/>
        <v>0</v>
      </c>
      <c r="R161" s="472"/>
    </row>
    <row r="162" spans="1:18" ht="14.45" customHeight="1" x14ac:dyDescent="0.25">
      <c r="A162" s="472">
        <v>281</v>
      </c>
      <c r="B162" s="472" t="str">
        <f t="shared" si="4"/>
        <v>3</v>
      </c>
      <c r="C162" s="472">
        <v>369</v>
      </c>
      <c r="D162" s="472" t="s">
        <v>1819</v>
      </c>
      <c r="E162" s="547">
        <v>7</v>
      </c>
      <c r="F162" s="472" t="s">
        <v>504</v>
      </c>
      <c r="G162" s="473">
        <v>0</v>
      </c>
      <c r="H162" s="472"/>
      <c r="I162" s="473">
        <v>0</v>
      </c>
      <c r="J162" s="473">
        <v>0</v>
      </c>
      <c r="K162" s="473">
        <v>0</v>
      </c>
      <c r="L162" s="473">
        <v>0</v>
      </c>
      <c r="M162" s="473">
        <v>0</v>
      </c>
      <c r="N162" s="473">
        <v>0</v>
      </c>
      <c r="O162" s="473">
        <v>0</v>
      </c>
      <c r="P162" s="473">
        <v>0</v>
      </c>
      <c r="Q162" s="473">
        <f t="shared" si="5"/>
        <v>0</v>
      </c>
      <c r="R162" s="472"/>
    </row>
    <row r="163" spans="1:18" ht="14.45" customHeight="1" x14ac:dyDescent="0.25">
      <c r="A163" s="472">
        <v>283</v>
      </c>
      <c r="B163" s="472" t="str">
        <f t="shared" si="4"/>
        <v>3</v>
      </c>
      <c r="C163" s="472">
        <v>372</v>
      </c>
      <c r="D163" s="472" t="s">
        <v>1819</v>
      </c>
      <c r="E163" s="547">
        <v>7</v>
      </c>
      <c r="F163" s="472" t="s">
        <v>507</v>
      </c>
      <c r="G163" s="473">
        <v>0</v>
      </c>
      <c r="H163" s="472"/>
      <c r="I163" s="473">
        <v>0</v>
      </c>
      <c r="J163" s="473">
        <v>0</v>
      </c>
      <c r="K163" s="473">
        <v>0</v>
      </c>
      <c r="L163" s="473">
        <v>0</v>
      </c>
      <c r="M163" s="473">
        <v>0</v>
      </c>
      <c r="N163" s="473">
        <v>0</v>
      </c>
      <c r="O163" s="473">
        <v>0</v>
      </c>
      <c r="P163" s="473">
        <v>0</v>
      </c>
      <c r="Q163" s="473">
        <f t="shared" si="5"/>
        <v>0</v>
      </c>
      <c r="R163" s="472"/>
    </row>
    <row r="164" spans="1:18" ht="14.45" customHeight="1" x14ac:dyDescent="0.25">
      <c r="A164" s="472">
        <v>284</v>
      </c>
      <c r="B164" s="472" t="str">
        <f t="shared" si="4"/>
        <v>3</v>
      </c>
      <c r="C164" s="472">
        <v>375</v>
      </c>
      <c r="D164" s="472" t="s">
        <v>1819</v>
      </c>
      <c r="E164" s="547">
        <v>7</v>
      </c>
      <c r="F164" s="472" t="s">
        <v>510</v>
      </c>
      <c r="G164" s="473">
        <v>20000</v>
      </c>
      <c r="H164" s="472"/>
      <c r="I164" s="473">
        <v>0</v>
      </c>
      <c r="J164" s="473">
        <v>0</v>
      </c>
      <c r="K164" s="473">
        <v>0</v>
      </c>
      <c r="L164" s="473">
        <v>0</v>
      </c>
      <c r="M164" s="473">
        <v>0</v>
      </c>
      <c r="N164" s="473">
        <v>0</v>
      </c>
      <c r="O164" s="473">
        <v>0</v>
      </c>
      <c r="P164" s="473">
        <v>0</v>
      </c>
      <c r="Q164" s="473">
        <f t="shared" si="5"/>
        <v>20000</v>
      </c>
      <c r="R164" s="472"/>
    </row>
    <row r="165" spans="1:18" ht="14.45" customHeight="1" x14ac:dyDescent="0.25">
      <c r="A165" s="472">
        <v>285</v>
      </c>
      <c r="B165" s="472" t="str">
        <f t="shared" si="4"/>
        <v>3</v>
      </c>
      <c r="C165" s="472">
        <v>378</v>
      </c>
      <c r="D165" s="472" t="s">
        <v>1819</v>
      </c>
      <c r="E165" s="547">
        <v>7</v>
      </c>
      <c r="F165" s="472" t="s">
        <v>513</v>
      </c>
      <c r="G165" s="473">
        <v>0</v>
      </c>
      <c r="H165" s="472"/>
      <c r="I165" s="473">
        <v>0</v>
      </c>
      <c r="J165" s="473">
        <v>0</v>
      </c>
      <c r="K165" s="473">
        <v>0</v>
      </c>
      <c r="L165" s="473">
        <v>0</v>
      </c>
      <c r="M165" s="473">
        <v>0</v>
      </c>
      <c r="N165" s="473">
        <v>0</v>
      </c>
      <c r="O165" s="473">
        <v>0</v>
      </c>
      <c r="P165" s="473">
        <v>0</v>
      </c>
      <c r="Q165" s="473">
        <f t="shared" si="5"/>
        <v>0</v>
      </c>
      <c r="R165" s="472"/>
    </row>
    <row r="166" spans="1:18" ht="14.45" customHeight="1" x14ac:dyDescent="0.25">
      <c r="A166" s="472">
        <v>286</v>
      </c>
      <c r="B166" s="472" t="str">
        <f t="shared" si="4"/>
        <v>3</v>
      </c>
      <c r="C166" s="472">
        <v>379</v>
      </c>
      <c r="D166" s="472" t="s">
        <v>1819</v>
      </c>
      <c r="E166" s="547">
        <v>7</v>
      </c>
      <c r="F166" s="472" t="s">
        <v>514</v>
      </c>
      <c r="G166" s="473">
        <v>5000</v>
      </c>
      <c r="H166" s="472"/>
      <c r="I166" s="473">
        <v>0</v>
      </c>
      <c r="J166" s="473">
        <v>0</v>
      </c>
      <c r="K166" s="473">
        <v>0</v>
      </c>
      <c r="L166" s="473">
        <v>0</v>
      </c>
      <c r="M166" s="473">
        <v>0</v>
      </c>
      <c r="N166" s="473">
        <v>0</v>
      </c>
      <c r="O166" s="473">
        <v>0</v>
      </c>
      <c r="P166" s="473">
        <v>0</v>
      </c>
      <c r="Q166" s="473">
        <f t="shared" si="5"/>
        <v>5000</v>
      </c>
      <c r="R166" s="472"/>
    </row>
    <row r="167" spans="1:18" ht="14.45" customHeight="1" x14ac:dyDescent="0.25">
      <c r="A167" s="472">
        <v>288</v>
      </c>
      <c r="B167" s="472" t="str">
        <f t="shared" si="4"/>
        <v>3</v>
      </c>
      <c r="C167" s="472">
        <v>381</v>
      </c>
      <c r="D167" s="472" t="s">
        <v>1819</v>
      </c>
      <c r="E167" s="547">
        <v>7</v>
      </c>
      <c r="F167" s="472" t="s">
        <v>516</v>
      </c>
      <c r="G167" s="473">
        <v>0</v>
      </c>
      <c r="H167" s="472"/>
      <c r="I167" s="473">
        <v>0</v>
      </c>
      <c r="J167" s="473">
        <v>0</v>
      </c>
      <c r="K167" s="473">
        <v>0</v>
      </c>
      <c r="L167" s="473">
        <v>0</v>
      </c>
      <c r="M167" s="473">
        <v>0</v>
      </c>
      <c r="N167" s="473">
        <v>0</v>
      </c>
      <c r="O167" s="473">
        <v>0</v>
      </c>
      <c r="P167" s="473">
        <v>0</v>
      </c>
      <c r="Q167" s="473">
        <f t="shared" si="5"/>
        <v>0</v>
      </c>
      <c r="R167" s="472"/>
    </row>
    <row r="168" spans="1:18" ht="14.45" customHeight="1" x14ac:dyDescent="0.25">
      <c r="A168" s="472">
        <v>289</v>
      </c>
      <c r="B168" s="472" t="str">
        <f t="shared" si="4"/>
        <v>3</v>
      </c>
      <c r="C168" s="472">
        <v>382</v>
      </c>
      <c r="D168" s="472" t="s">
        <v>1819</v>
      </c>
      <c r="E168" s="547">
        <v>7</v>
      </c>
      <c r="F168" s="472" t="s">
        <v>517</v>
      </c>
      <c r="G168" s="473">
        <v>120000</v>
      </c>
      <c r="H168" s="472"/>
      <c r="I168" s="473">
        <v>0</v>
      </c>
      <c r="J168" s="473">
        <v>0</v>
      </c>
      <c r="K168" s="473">
        <v>0</v>
      </c>
      <c r="L168" s="473">
        <v>0</v>
      </c>
      <c r="M168" s="473">
        <v>0</v>
      </c>
      <c r="N168" s="473">
        <v>0</v>
      </c>
      <c r="O168" s="473">
        <v>0</v>
      </c>
      <c r="P168" s="473">
        <v>0</v>
      </c>
      <c r="Q168" s="473">
        <f t="shared" si="5"/>
        <v>120000</v>
      </c>
      <c r="R168" s="472"/>
    </row>
    <row r="169" spans="1:18" ht="14.45" customHeight="1" x14ac:dyDescent="0.25">
      <c r="A169" s="472">
        <v>290</v>
      </c>
      <c r="B169" s="472" t="str">
        <f t="shared" si="4"/>
        <v>3</v>
      </c>
      <c r="C169" s="472">
        <v>383</v>
      </c>
      <c r="D169" s="472" t="s">
        <v>1819</v>
      </c>
      <c r="E169" s="547">
        <v>7</v>
      </c>
      <c r="F169" s="472" t="s">
        <v>518</v>
      </c>
      <c r="G169" s="473">
        <v>5000</v>
      </c>
      <c r="H169" s="472"/>
      <c r="I169" s="473">
        <v>0</v>
      </c>
      <c r="J169" s="473">
        <v>0</v>
      </c>
      <c r="K169" s="473">
        <v>0</v>
      </c>
      <c r="L169" s="473">
        <v>0</v>
      </c>
      <c r="M169" s="473">
        <v>0</v>
      </c>
      <c r="N169" s="473">
        <v>0</v>
      </c>
      <c r="O169" s="473">
        <v>0</v>
      </c>
      <c r="P169" s="473">
        <v>0</v>
      </c>
      <c r="Q169" s="473">
        <f t="shared" si="5"/>
        <v>5000</v>
      </c>
      <c r="R169" s="472"/>
    </row>
    <row r="170" spans="1:18" ht="14.45" customHeight="1" x14ac:dyDescent="0.25">
      <c r="A170" s="472">
        <v>291</v>
      </c>
      <c r="B170" s="472" t="str">
        <f t="shared" si="4"/>
        <v>3</v>
      </c>
      <c r="C170" s="472">
        <v>384</v>
      </c>
      <c r="D170" s="472" t="s">
        <v>1819</v>
      </c>
      <c r="E170" s="547">
        <v>7</v>
      </c>
      <c r="F170" s="472" t="s">
        <v>519</v>
      </c>
      <c r="G170" s="473">
        <v>0</v>
      </c>
      <c r="H170" s="472"/>
      <c r="I170" s="473">
        <v>0</v>
      </c>
      <c r="J170" s="473">
        <v>0</v>
      </c>
      <c r="K170" s="473">
        <v>0</v>
      </c>
      <c r="L170" s="473">
        <v>0</v>
      </c>
      <c r="M170" s="473">
        <v>0</v>
      </c>
      <c r="N170" s="473">
        <v>0</v>
      </c>
      <c r="O170" s="473">
        <v>0</v>
      </c>
      <c r="P170" s="473">
        <v>0</v>
      </c>
      <c r="Q170" s="473">
        <f t="shared" si="5"/>
        <v>0</v>
      </c>
      <c r="R170" s="472"/>
    </row>
    <row r="171" spans="1:18" ht="14.45" customHeight="1" x14ac:dyDescent="0.25">
      <c r="A171" s="472">
        <v>292</v>
      </c>
      <c r="B171" s="472" t="str">
        <f t="shared" si="4"/>
        <v>3</v>
      </c>
      <c r="C171" s="472">
        <v>385</v>
      </c>
      <c r="D171" s="472" t="s">
        <v>1819</v>
      </c>
      <c r="E171" s="547">
        <v>7</v>
      </c>
      <c r="F171" s="472" t="s">
        <v>520</v>
      </c>
      <c r="G171" s="473">
        <v>0</v>
      </c>
      <c r="H171" s="472"/>
      <c r="I171" s="473">
        <v>0</v>
      </c>
      <c r="J171" s="473">
        <v>0</v>
      </c>
      <c r="K171" s="473">
        <v>0</v>
      </c>
      <c r="L171" s="473">
        <v>0</v>
      </c>
      <c r="M171" s="473">
        <v>0</v>
      </c>
      <c r="N171" s="473">
        <v>0</v>
      </c>
      <c r="O171" s="473">
        <v>0</v>
      </c>
      <c r="P171" s="473">
        <v>0</v>
      </c>
      <c r="Q171" s="473">
        <f t="shared" si="5"/>
        <v>0</v>
      </c>
      <c r="R171" s="472"/>
    </row>
    <row r="172" spans="1:18" ht="14.45" customHeight="1" x14ac:dyDescent="0.25">
      <c r="A172" s="472">
        <v>295</v>
      </c>
      <c r="B172" s="472" t="str">
        <f t="shared" si="4"/>
        <v>5</v>
      </c>
      <c r="C172" s="472">
        <v>511</v>
      </c>
      <c r="D172" s="472" t="s">
        <v>1819</v>
      </c>
      <c r="E172" s="547">
        <v>7</v>
      </c>
      <c r="F172" s="472" t="s">
        <v>588</v>
      </c>
      <c r="G172" s="473">
        <v>10000</v>
      </c>
      <c r="H172" s="472"/>
      <c r="I172" s="473">
        <v>0</v>
      </c>
      <c r="J172" s="473">
        <v>0</v>
      </c>
      <c r="K172" s="473">
        <v>0</v>
      </c>
      <c r="L172" s="473">
        <v>0</v>
      </c>
      <c r="M172" s="473">
        <v>0</v>
      </c>
      <c r="N172" s="473">
        <v>0</v>
      </c>
      <c r="O172" s="473">
        <v>0</v>
      </c>
      <c r="P172" s="473">
        <v>0</v>
      </c>
      <c r="Q172" s="473">
        <f t="shared" si="5"/>
        <v>10000</v>
      </c>
      <c r="R172" s="472"/>
    </row>
    <row r="173" spans="1:18" ht="14.45" customHeight="1" x14ac:dyDescent="0.25">
      <c r="A173" s="472">
        <v>296</v>
      </c>
      <c r="B173" s="472" t="str">
        <f t="shared" si="4"/>
        <v>5</v>
      </c>
      <c r="C173" s="472">
        <v>513</v>
      </c>
      <c r="D173" s="472" t="s">
        <v>1819</v>
      </c>
      <c r="E173" s="547">
        <v>7</v>
      </c>
      <c r="F173" s="472" t="s">
        <v>590</v>
      </c>
      <c r="G173" s="473">
        <v>0</v>
      </c>
      <c r="H173" s="472"/>
      <c r="I173" s="473">
        <v>0</v>
      </c>
      <c r="J173" s="473">
        <v>0</v>
      </c>
      <c r="K173" s="473">
        <v>0</v>
      </c>
      <c r="L173" s="473">
        <v>0</v>
      </c>
      <c r="M173" s="473">
        <v>0</v>
      </c>
      <c r="N173" s="473">
        <v>0</v>
      </c>
      <c r="O173" s="473">
        <v>0</v>
      </c>
      <c r="P173" s="473">
        <v>0</v>
      </c>
      <c r="Q173" s="473">
        <f t="shared" si="5"/>
        <v>0</v>
      </c>
      <c r="R173" s="472"/>
    </row>
    <row r="174" spans="1:18" ht="14.45" customHeight="1" x14ac:dyDescent="0.25">
      <c r="A174" s="472">
        <v>298</v>
      </c>
      <c r="B174" s="472" t="str">
        <f t="shared" si="4"/>
        <v>5</v>
      </c>
      <c r="C174" s="472">
        <v>523</v>
      </c>
      <c r="D174" s="472" t="s">
        <v>1819</v>
      </c>
      <c r="E174" s="547">
        <v>7</v>
      </c>
      <c r="F174" s="472" t="s">
        <v>597</v>
      </c>
      <c r="G174" s="473">
        <v>0</v>
      </c>
      <c r="H174" s="472"/>
      <c r="I174" s="473">
        <v>0</v>
      </c>
      <c r="J174" s="473">
        <v>0</v>
      </c>
      <c r="K174" s="473">
        <v>0</v>
      </c>
      <c r="L174" s="473">
        <v>0</v>
      </c>
      <c r="M174" s="473">
        <v>0</v>
      </c>
      <c r="N174" s="473">
        <v>0</v>
      </c>
      <c r="O174" s="473">
        <v>0</v>
      </c>
      <c r="P174" s="473">
        <v>0</v>
      </c>
      <c r="Q174" s="473">
        <f t="shared" si="5"/>
        <v>0</v>
      </c>
      <c r="R174" s="472"/>
    </row>
    <row r="175" spans="1:18" x14ac:dyDescent="0.25">
      <c r="A175" s="472">
        <v>302</v>
      </c>
      <c r="B175" s="472" t="str">
        <f t="shared" si="4"/>
        <v>1</v>
      </c>
      <c r="C175" s="472">
        <v>122</v>
      </c>
      <c r="D175" s="472" t="s">
        <v>1820</v>
      </c>
      <c r="E175" s="547">
        <v>13</v>
      </c>
      <c r="F175" s="472" t="s">
        <v>353</v>
      </c>
      <c r="G175" s="473"/>
      <c r="H175" s="472"/>
      <c r="I175" s="473">
        <v>0</v>
      </c>
      <c r="J175" s="473">
        <v>0</v>
      </c>
      <c r="K175" s="473">
        <v>0</v>
      </c>
      <c r="L175" s="473">
        <v>0</v>
      </c>
      <c r="M175" s="473">
        <v>0</v>
      </c>
      <c r="N175" s="473">
        <v>0</v>
      </c>
      <c r="O175" s="473">
        <v>0</v>
      </c>
      <c r="P175" s="473">
        <v>0</v>
      </c>
      <c r="Q175" s="473">
        <f t="shared" si="5"/>
        <v>0</v>
      </c>
      <c r="R175" s="472"/>
    </row>
    <row r="176" spans="1:18" ht="14.45" customHeight="1" x14ac:dyDescent="0.25">
      <c r="A176" s="472">
        <v>305</v>
      </c>
      <c r="B176" s="472" t="str">
        <f t="shared" si="4"/>
        <v>2</v>
      </c>
      <c r="C176" s="472">
        <v>211</v>
      </c>
      <c r="D176" s="472" t="s">
        <v>1820</v>
      </c>
      <c r="E176" s="547">
        <v>13</v>
      </c>
      <c r="F176" s="472" t="s">
        <v>384</v>
      </c>
      <c r="G176" s="473">
        <v>9960</v>
      </c>
      <c r="H176" s="472"/>
      <c r="I176" s="473">
        <v>0</v>
      </c>
      <c r="J176" s="473">
        <v>0</v>
      </c>
      <c r="K176" s="473">
        <v>0</v>
      </c>
      <c r="L176" s="473">
        <v>0</v>
      </c>
      <c r="M176" s="473">
        <v>0</v>
      </c>
      <c r="N176" s="473">
        <v>0</v>
      </c>
      <c r="O176" s="473">
        <v>0</v>
      </c>
      <c r="P176" s="473">
        <v>0</v>
      </c>
      <c r="Q176" s="473">
        <f t="shared" si="5"/>
        <v>9960</v>
      </c>
      <c r="R176" s="472"/>
    </row>
    <row r="177" spans="1:18" ht="14.45" customHeight="1" x14ac:dyDescent="0.25">
      <c r="A177" s="472">
        <v>306</v>
      </c>
      <c r="B177" s="472" t="str">
        <f t="shared" si="4"/>
        <v>2</v>
      </c>
      <c r="C177" s="472">
        <v>213</v>
      </c>
      <c r="D177" s="472" t="s">
        <v>1820</v>
      </c>
      <c r="E177" s="547">
        <v>13</v>
      </c>
      <c r="F177" s="472" t="s">
        <v>386</v>
      </c>
      <c r="G177" s="473">
        <v>5760</v>
      </c>
      <c r="H177" s="472"/>
      <c r="I177" s="473">
        <v>0</v>
      </c>
      <c r="J177" s="473">
        <v>0</v>
      </c>
      <c r="K177" s="473">
        <v>0</v>
      </c>
      <c r="L177" s="473">
        <v>0</v>
      </c>
      <c r="M177" s="473">
        <v>0</v>
      </c>
      <c r="N177" s="473">
        <v>0</v>
      </c>
      <c r="O177" s="473">
        <v>0</v>
      </c>
      <c r="P177" s="473">
        <v>0</v>
      </c>
      <c r="Q177" s="473">
        <f t="shared" si="5"/>
        <v>5760</v>
      </c>
      <c r="R177" s="472"/>
    </row>
    <row r="178" spans="1:18" ht="14.45" customHeight="1" x14ac:dyDescent="0.25">
      <c r="A178" s="472">
        <v>308</v>
      </c>
      <c r="B178" s="472" t="str">
        <f t="shared" si="4"/>
        <v>2</v>
      </c>
      <c r="C178" s="472">
        <v>249</v>
      </c>
      <c r="D178" s="472" t="s">
        <v>1820</v>
      </c>
      <c r="E178" s="547">
        <v>13</v>
      </c>
      <c r="F178" s="472" t="s">
        <v>415</v>
      </c>
      <c r="G178" s="473">
        <v>0</v>
      </c>
      <c r="H178" s="472"/>
      <c r="I178" s="473">
        <v>0</v>
      </c>
      <c r="J178" s="473">
        <v>0</v>
      </c>
      <c r="K178" s="473">
        <v>0</v>
      </c>
      <c r="L178" s="473">
        <v>0</v>
      </c>
      <c r="M178" s="473">
        <v>0</v>
      </c>
      <c r="N178" s="473">
        <v>0</v>
      </c>
      <c r="O178" s="473">
        <v>0</v>
      </c>
      <c r="P178" s="473">
        <v>0</v>
      </c>
      <c r="Q178" s="473">
        <f t="shared" si="5"/>
        <v>0</v>
      </c>
      <c r="R178" s="472"/>
    </row>
    <row r="179" spans="1:18" ht="14.45" customHeight="1" x14ac:dyDescent="0.25">
      <c r="A179" s="472">
        <v>310</v>
      </c>
      <c r="B179" s="472" t="str">
        <f t="shared" si="4"/>
        <v>2</v>
      </c>
      <c r="C179" s="472">
        <v>261</v>
      </c>
      <c r="D179" s="472" t="s">
        <v>1820</v>
      </c>
      <c r="E179" s="547">
        <v>13</v>
      </c>
      <c r="F179" s="472" t="s">
        <v>425</v>
      </c>
      <c r="G179" s="473">
        <v>7200</v>
      </c>
      <c r="H179" s="472"/>
      <c r="I179" s="473">
        <v>0</v>
      </c>
      <c r="J179" s="473">
        <v>0</v>
      </c>
      <c r="K179" s="473">
        <v>0</v>
      </c>
      <c r="L179" s="473">
        <v>0</v>
      </c>
      <c r="M179" s="473">
        <v>0</v>
      </c>
      <c r="N179" s="473">
        <v>0</v>
      </c>
      <c r="O179" s="473">
        <v>0</v>
      </c>
      <c r="P179" s="473">
        <v>0</v>
      </c>
      <c r="Q179" s="473">
        <f t="shared" si="5"/>
        <v>7200</v>
      </c>
      <c r="R179" s="472"/>
    </row>
    <row r="180" spans="1:18" ht="14.45" customHeight="1" x14ac:dyDescent="0.25">
      <c r="A180" s="472">
        <v>312</v>
      </c>
      <c r="B180" s="472" t="str">
        <f t="shared" si="4"/>
        <v>2</v>
      </c>
      <c r="C180" s="472">
        <v>271</v>
      </c>
      <c r="D180" s="472" t="s">
        <v>1820</v>
      </c>
      <c r="E180" s="547">
        <v>13</v>
      </c>
      <c r="F180" s="472" t="s">
        <v>428</v>
      </c>
      <c r="G180" s="473">
        <v>0</v>
      </c>
      <c r="H180" s="472"/>
      <c r="I180" s="473">
        <v>0</v>
      </c>
      <c r="J180" s="473">
        <v>0</v>
      </c>
      <c r="K180" s="473">
        <v>0</v>
      </c>
      <c r="L180" s="473">
        <v>0</v>
      </c>
      <c r="M180" s="473">
        <v>0</v>
      </c>
      <c r="N180" s="473">
        <v>0</v>
      </c>
      <c r="O180" s="473">
        <v>0</v>
      </c>
      <c r="P180" s="473">
        <v>0</v>
      </c>
      <c r="Q180" s="473">
        <f t="shared" si="5"/>
        <v>0</v>
      </c>
      <c r="R180" s="472"/>
    </row>
    <row r="181" spans="1:18" ht="14.45" customHeight="1" x14ac:dyDescent="0.25">
      <c r="A181" s="472">
        <v>314</v>
      </c>
      <c r="B181" s="472" t="str">
        <f t="shared" si="4"/>
        <v>2</v>
      </c>
      <c r="C181" s="472">
        <v>294</v>
      </c>
      <c r="D181" s="472" t="s">
        <v>1820</v>
      </c>
      <c r="E181" s="547">
        <v>13</v>
      </c>
      <c r="F181" s="472" t="s">
        <v>441</v>
      </c>
      <c r="G181" s="473">
        <v>2000</v>
      </c>
      <c r="H181" s="472"/>
      <c r="I181" s="473">
        <v>0</v>
      </c>
      <c r="J181" s="473">
        <v>0</v>
      </c>
      <c r="K181" s="473">
        <v>0</v>
      </c>
      <c r="L181" s="473">
        <v>0</v>
      </c>
      <c r="M181" s="473">
        <v>0</v>
      </c>
      <c r="N181" s="473">
        <v>0</v>
      </c>
      <c r="O181" s="473">
        <v>0</v>
      </c>
      <c r="P181" s="473">
        <v>0</v>
      </c>
      <c r="Q181" s="473">
        <f t="shared" si="5"/>
        <v>2000</v>
      </c>
      <c r="R181" s="472"/>
    </row>
    <row r="182" spans="1:18" ht="14.45" customHeight="1" x14ac:dyDescent="0.25">
      <c r="A182" s="472">
        <v>317</v>
      </c>
      <c r="B182" s="472" t="str">
        <f t="shared" si="4"/>
        <v>3</v>
      </c>
      <c r="C182" s="472">
        <v>318</v>
      </c>
      <c r="D182" s="472" t="s">
        <v>1820</v>
      </c>
      <c r="E182" s="547">
        <v>13</v>
      </c>
      <c r="F182" s="472" t="s">
        <v>455</v>
      </c>
      <c r="G182" s="473">
        <v>2640</v>
      </c>
      <c r="H182" s="472"/>
      <c r="I182" s="473">
        <v>0</v>
      </c>
      <c r="J182" s="473">
        <v>0</v>
      </c>
      <c r="K182" s="473">
        <v>0</v>
      </c>
      <c r="L182" s="473">
        <v>0</v>
      </c>
      <c r="M182" s="473">
        <v>0</v>
      </c>
      <c r="N182" s="473">
        <v>0</v>
      </c>
      <c r="O182" s="473">
        <v>0</v>
      </c>
      <c r="P182" s="473">
        <v>0</v>
      </c>
      <c r="Q182" s="473">
        <f t="shared" si="5"/>
        <v>2640</v>
      </c>
      <c r="R182" s="472"/>
    </row>
    <row r="183" spans="1:18" ht="14.45" customHeight="1" x14ac:dyDescent="0.25">
      <c r="A183" s="472">
        <v>319</v>
      </c>
      <c r="B183" s="472" t="str">
        <f t="shared" si="4"/>
        <v>3</v>
      </c>
      <c r="C183" s="472">
        <v>353</v>
      </c>
      <c r="D183" s="472" t="s">
        <v>1820</v>
      </c>
      <c r="E183" s="547">
        <v>13</v>
      </c>
      <c r="F183" s="472" t="s">
        <v>490</v>
      </c>
      <c r="G183" s="473">
        <v>8000</v>
      </c>
      <c r="H183" s="472"/>
      <c r="I183" s="473">
        <v>0</v>
      </c>
      <c r="J183" s="473">
        <v>0</v>
      </c>
      <c r="K183" s="473">
        <v>0</v>
      </c>
      <c r="L183" s="473">
        <v>0</v>
      </c>
      <c r="M183" s="473">
        <v>0</v>
      </c>
      <c r="N183" s="473">
        <v>0</v>
      </c>
      <c r="O183" s="473">
        <v>0</v>
      </c>
      <c r="P183" s="473">
        <v>0</v>
      </c>
      <c r="Q183" s="473">
        <f t="shared" si="5"/>
        <v>8000</v>
      </c>
      <c r="R183" s="472"/>
    </row>
    <row r="184" spans="1:18" ht="14.45" customHeight="1" x14ac:dyDescent="0.25">
      <c r="A184" s="472">
        <v>320</v>
      </c>
      <c r="B184" s="472" t="str">
        <f t="shared" si="4"/>
        <v>3</v>
      </c>
      <c r="C184" s="472">
        <v>359</v>
      </c>
      <c r="D184" s="472" t="s">
        <v>1820</v>
      </c>
      <c r="E184" s="547">
        <v>13</v>
      </c>
      <c r="F184" s="472" t="s">
        <v>496</v>
      </c>
      <c r="G184" s="473">
        <v>0</v>
      </c>
      <c r="H184" s="472"/>
      <c r="I184" s="473">
        <v>0</v>
      </c>
      <c r="J184" s="473">
        <v>0</v>
      </c>
      <c r="K184" s="473">
        <v>0</v>
      </c>
      <c r="L184" s="473">
        <v>0</v>
      </c>
      <c r="M184" s="473">
        <v>0</v>
      </c>
      <c r="N184" s="473">
        <v>0</v>
      </c>
      <c r="O184" s="473">
        <v>0</v>
      </c>
      <c r="P184" s="473">
        <v>0</v>
      </c>
      <c r="Q184" s="473">
        <f t="shared" si="5"/>
        <v>0</v>
      </c>
      <c r="R184" s="472"/>
    </row>
    <row r="185" spans="1:18" ht="14.45" customHeight="1" x14ac:dyDescent="0.25">
      <c r="A185" s="472">
        <v>322</v>
      </c>
      <c r="B185" s="472" t="str">
        <f t="shared" si="4"/>
        <v>3</v>
      </c>
      <c r="C185" s="472">
        <v>361</v>
      </c>
      <c r="D185" s="472" t="s">
        <v>1820</v>
      </c>
      <c r="E185" s="547">
        <v>13</v>
      </c>
      <c r="F185" s="472" t="s">
        <v>498</v>
      </c>
      <c r="G185" s="473">
        <v>3000</v>
      </c>
      <c r="H185" s="472"/>
      <c r="I185" s="473">
        <v>0</v>
      </c>
      <c r="J185" s="473">
        <v>0</v>
      </c>
      <c r="K185" s="473">
        <v>0</v>
      </c>
      <c r="L185" s="473">
        <v>0</v>
      </c>
      <c r="M185" s="473">
        <v>0</v>
      </c>
      <c r="N185" s="473">
        <v>0</v>
      </c>
      <c r="O185" s="473">
        <v>0</v>
      </c>
      <c r="P185" s="473">
        <v>0</v>
      </c>
      <c r="Q185" s="473">
        <f t="shared" si="5"/>
        <v>3000</v>
      </c>
      <c r="R185" s="472"/>
    </row>
    <row r="186" spans="1:18" ht="14.45" customHeight="1" x14ac:dyDescent="0.25">
      <c r="A186" s="472">
        <v>323</v>
      </c>
      <c r="B186" s="472" t="str">
        <f t="shared" si="4"/>
        <v>3</v>
      </c>
      <c r="C186" s="472">
        <v>369</v>
      </c>
      <c r="D186" s="472" t="s">
        <v>1820</v>
      </c>
      <c r="E186" s="547">
        <v>13</v>
      </c>
      <c r="F186" s="472" t="s">
        <v>504</v>
      </c>
      <c r="G186" s="473">
        <v>0</v>
      </c>
      <c r="H186" s="472"/>
      <c r="I186" s="473">
        <v>0</v>
      </c>
      <c r="J186" s="473">
        <v>0</v>
      </c>
      <c r="K186" s="473">
        <v>0</v>
      </c>
      <c r="L186" s="473">
        <v>0</v>
      </c>
      <c r="M186" s="473">
        <v>0</v>
      </c>
      <c r="N186" s="473">
        <v>0</v>
      </c>
      <c r="O186" s="473">
        <v>0</v>
      </c>
      <c r="P186" s="473">
        <v>0</v>
      </c>
      <c r="Q186" s="473">
        <f t="shared" si="5"/>
        <v>0</v>
      </c>
      <c r="R186" s="472"/>
    </row>
    <row r="187" spans="1:18" ht="14.45" customHeight="1" x14ac:dyDescent="0.25">
      <c r="A187" s="472">
        <v>325</v>
      </c>
      <c r="B187" s="472" t="str">
        <f t="shared" si="4"/>
        <v>3</v>
      </c>
      <c r="C187" s="472">
        <v>372</v>
      </c>
      <c r="D187" s="472" t="s">
        <v>1820</v>
      </c>
      <c r="E187" s="547">
        <v>13</v>
      </c>
      <c r="F187" s="472" t="s">
        <v>507</v>
      </c>
      <c r="G187" s="473">
        <v>2400</v>
      </c>
      <c r="H187" s="472"/>
      <c r="I187" s="473">
        <v>0</v>
      </c>
      <c r="J187" s="473">
        <v>0</v>
      </c>
      <c r="K187" s="473">
        <v>0</v>
      </c>
      <c r="L187" s="473">
        <v>0</v>
      </c>
      <c r="M187" s="473">
        <v>0</v>
      </c>
      <c r="N187" s="473">
        <v>0</v>
      </c>
      <c r="O187" s="473">
        <v>0</v>
      </c>
      <c r="P187" s="473">
        <v>0</v>
      </c>
      <c r="Q187" s="473">
        <f t="shared" si="5"/>
        <v>2400</v>
      </c>
      <c r="R187" s="472"/>
    </row>
    <row r="188" spans="1:18" ht="14.45" customHeight="1" x14ac:dyDescent="0.25">
      <c r="A188" s="472">
        <v>326</v>
      </c>
      <c r="B188" s="472" t="str">
        <f t="shared" si="4"/>
        <v>3</v>
      </c>
      <c r="C188" s="472">
        <v>374</v>
      </c>
      <c r="D188" s="472" t="s">
        <v>1820</v>
      </c>
      <c r="E188" s="547">
        <v>13</v>
      </c>
      <c r="F188" s="472" t="s">
        <v>509</v>
      </c>
      <c r="G188" s="473">
        <v>0</v>
      </c>
      <c r="H188" s="472"/>
      <c r="I188" s="473">
        <v>0</v>
      </c>
      <c r="J188" s="473">
        <v>0</v>
      </c>
      <c r="K188" s="473">
        <v>0</v>
      </c>
      <c r="L188" s="473">
        <v>0</v>
      </c>
      <c r="M188" s="473">
        <v>0</v>
      </c>
      <c r="N188" s="473">
        <v>0</v>
      </c>
      <c r="O188" s="473">
        <v>0</v>
      </c>
      <c r="P188" s="473">
        <v>0</v>
      </c>
      <c r="Q188" s="473">
        <f t="shared" si="5"/>
        <v>0</v>
      </c>
      <c r="R188" s="472"/>
    </row>
    <row r="189" spans="1:18" ht="14.45" customHeight="1" x14ac:dyDescent="0.25">
      <c r="A189" s="472">
        <v>327</v>
      </c>
      <c r="B189" s="472" t="str">
        <f t="shared" si="4"/>
        <v>3</v>
      </c>
      <c r="C189" s="472">
        <v>375</v>
      </c>
      <c r="D189" s="472" t="s">
        <v>1820</v>
      </c>
      <c r="E189" s="547">
        <v>13</v>
      </c>
      <c r="F189" s="472" t="s">
        <v>510</v>
      </c>
      <c r="G189" s="473">
        <v>3000</v>
      </c>
      <c r="H189" s="472"/>
      <c r="I189" s="473">
        <v>0</v>
      </c>
      <c r="J189" s="473">
        <v>0</v>
      </c>
      <c r="K189" s="473">
        <v>0</v>
      </c>
      <c r="L189" s="473">
        <v>0</v>
      </c>
      <c r="M189" s="473">
        <v>0</v>
      </c>
      <c r="N189" s="473">
        <v>0</v>
      </c>
      <c r="O189" s="473">
        <v>0</v>
      </c>
      <c r="P189" s="473">
        <v>0</v>
      </c>
      <c r="Q189" s="473">
        <f t="shared" si="5"/>
        <v>3000</v>
      </c>
      <c r="R189" s="472"/>
    </row>
    <row r="190" spans="1:18" ht="14.45" customHeight="1" x14ac:dyDescent="0.25">
      <c r="A190" s="472">
        <v>328</v>
      </c>
      <c r="B190" s="472" t="str">
        <f t="shared" si="4"/>
        <v>3</v>
      </c>
      <c r="C190" s="472">
        <v>378</v>
      </c>
      <c r="D190" s="472" t="s">
        <v>1820</v>
      </c>
      <c r="E190" s="547">
        <v>13</v>
      </c>
      <c r="F190" s="472" t="s">
        <v>513</v>
      </c>
      <c r="G190" s="473">
        <v>0</v>
      </c>
      <c r="H190" s="472"/>
      <c r="I190" s="473">
        <v>0</v>
      </c>
      <c r="J190" s="473">
        <v>0</v>
      </c>
      <c r="K190" s="473">
        <v>0</v>
      </c>
      <c r="L190" s="473">
        <v>0</v>
      </c>
      <c r="M190" s="473">
        <v>0</v>
      </c>
      <c r="N190" s="473">
        <v>0</v>
      </c>
      <c r="O190" s="473">
        <v>0</v>
      </c>
      <c r="P190" s="473">
        <v>0</v>
      </c>
      <c r="Q190" s="473">
        <f t="shared" si="5"/>
        <v>0</v>
      </c>
      <c r="R190" s="472"/>
    </row>
    <row r="191" spans="1:18" ht="14.45" customHeight="1" x14ac:dyDescent="0.25">
      <c r="A191" s="472">
        <v>331</v>
      </c>
      <c r="B191" s="472" t="str">
        <f t="shared" si="4"/>
        <v>5</v>
      </c>
      <c r="C191" s="472">
        <v>511</v>
      </c>
      <c r="D191" s="472" t="s">
        <v>1820</v>
      </c>
      <c r="E191" s="547">
        <v>13</v>
      </c>
      <c r="F191" s="472" t="s">
        <v>588</v>
      </c>
      <c r="G191" s="473">
        <v>0</v>
      </c>
      <c r="H191" s="472"/>
      <c r="I191" s="473">
        <v>0</v>
      </c>
      <c r="J191" s="473">
        <v>0</v>
      </c>
      <c r="K191" s="473">
        <v>0</v>
      </c>
      <c r="L191" s="473">
        <v>0</v>
      </c>
      <c r="M191" s="473">
        <v>0</v>
      </c>
      <c r="N191" s="473">
        <v>0</v>
      </c>
      <c r="O191" s="473">
        <v>0</v>
      </c>
      <c r="P191" s="473">
        <v>0</v>
      </c>
      <c r="Q191" s="473">
        <f t="shared" si="5"/>
        <v>0</v>
      </c>
      <c r="R191" s="472"/>
    </row>
    <row r="192" spans="1:18" ht="14.45" customHeight="1" x14ac:dyDescent="0.25">
      <c r="A192" s="472">
        <v>332</v>
      </c>
      <c r="B192" s="472" t="str">
        <f t="shared" si="4"/>
        <v>5</v>
      </c>
      <c r="C192" s="472">
        <v>515</v>
      </c>
      <c r="D192" s="472" t="s">
        <v>1820</v>
      </c>
      <c r="E192" s="547">
        <v>13</v>
      </c>
      <c r="F192" s="472" t="s">
        <v>592</v>
      </c>
      <c r="G192" s="473">
        <v>0</v>
      </c>
      <c r="H192" s="472"/>
      <c r="I192" s="473">
        <v>0</v>
      </c>
      <c r="J192" s="473">
        <v>0</v>
      </c>
      <c r="K192" s="473">
        <v>0</v>
      </c>
      <c r="L192" s="473">
        <v>0</v>
      </c>
      <c r="M192" s="473">
        <v>0</v>
      </c>
      <c r="N192" s="473">
        <v>0</v>
      </c>
      <c r="O192" s="473">
        <v>0</v>
      </c>
      <c r="P192" s="473">
        <v>0</v>
      </c>
      <c r="Q192" s="473">
        <f t="shared" si="5"/>
        <v>0</v>
      </c>
      <c r="R192" s="472"/>
    </row>
    <row r="193" spans="1:18" ht="14.45" customHeight="1" x14ac:dyDescent="0.25">
      <c r="A193" s="472">
        <v>333</v>
      </c>
      <c r="B193" s="472" t="str">
        <f t="shared" si="4"/>
        <v>5</v>
      </c>
      <c r="C193" s="472">
        <v>519</v>
      </c>
      <c r="D193" s="472" t="s">
        <v>1820</v>
      </c>
      <c r="E193" s="547">
        <v>13</v>
      </c>
      <c r="F193" s="472" t="s">
        <v>593</v>
      </c>
      <c r="G193" s="473">
        <v>3600</v>
      </c>
      <c r="H193" s="472"/>
      <c r="I193" s="473">
        <v>0</v>
      </c>
      <c r="J193" s="473">
        <v>0</v>
      </c>
      <c r="K193" s="473">
        <v>0</v>
      </c>
      <c r="L193" s="473">
        <v>0</v>
      </c>
      <c r="M193" s="473">
        <v>0</v>
      </c>
      <c r="N193" s="473">
        <v>0</v>
      </c>
      <c r="O193" s="473">
        <v>0</v>
      </c>
      <c r="P193" s="473">
        <v>0</v>
      </c>
      <c r="Q193" s="473">
        <f t="shared" si="5"/>
        <v>3600</v>
      </c>
      <c r="R193" s="472"/>
    </row>
    <row r="194" spans="1:18" x14ac:dyDescent="0.25">
      <c r="A194" s="472">
        <v>337</v>
      </c>
      <c r="B194" s="472" t="str">
        <f t="shared" si="4"/>
        <v>1</v>
      </c>
      <c r="C194" s="472">
        <v>122</v>
      </c>
      <c r="D194" s="472" t="s">
        <v>1821</v>
      </c>
      <c r="E194" s="547">
        <v>122</v>
      </c>
      <c r="F194" s="472" t="s">
        <v>353</v>
      </c>
      <c r="G194" s="473"/>
      <c r="H194" s="473">
        <v>0</v>
      </c>
      <c r="I194" s="473">
        <v>0</v>
      </c>
      <c r="J194" s="473">
        <v>0</v>
      </c>
      <c r="K194" s="473">
        <v>0</v>
      </c>
      <c r="L194" s="473">
        <v>0</v>
      </c>
      <c r="M194" s="473">
        <v>0</v>
      </c>
      <c r="N194" s="473">
        <v>0</v>
      </c>
      <c r="O194" s="473">
        <v>0</v>
      </c>
      <c r="P194" s="473">
        <v>0</v>
      </c>
      <c r="Q194" s="473">
        <f t="shared" si="5"/>
        <v>0</v>
      </c>
      <c r="R194" s="472"/>
    </row>
    <row r="195" spans="1:18" ht="14.45" customHeight="1" x14ac:dyDescent="0.25">
      <c r="A195" s="472">
        <v>340</v>
      </c>
      <c r="B195" s="472" t="str">
        <f t="shared" si="4"/>
        <v>2</v>
      </c>
      <c r="C195" s="472">
        <v>211</v>
      </c>
      <c r="D195" s="472" t="s">
        <v>1821</v>
      </c>
      <c r="E195" s="547">
        <v>211</v>
      </c>
      <c r="F195" s="472" t="s">
        <v>384</v>
      </c>
      <c r="G195" s="473">
        <v>6000</v>
      </c>
      <c r="H195" s="473">
        <v>0</v>
      </c>
      <c r="I195" s="473">
        <v>0</v>
      </c>
      <c r="J195" s="473">
        <v>0</v>
      </c>
      <c r="K195" s="473">
        <v>0</v>
      </c>
      <c r="L195" s="473">
        <v>0</v>
      </c>
      <c r="M195" s="473">
        <v>0</v>
      </c>
      <c r="N195" s="473">
        <v>0</v>
      </c>
      <c r="O195" s="473">
        <v>0</v>
      </c>
      <c r="P195" s="473">
        <v>0</v>
      </c>
      <c r="Q195" s="473">
        <f t="shared" si="5"/>
        <v>6000</v>
      </c>
      <c r="R195" s="472"/>
    </row>
    <row r="196" spans="1:18" ht="14.45" customHeight="1" x14ac:dyDescent="0.25">
      <c r="A196" s="472">
        <v>341</v>
      </c>
      <c r="B196" s="472" t="str">
        <f t="shared" si="4"/>
        <v>2</v>
      </c>
      <c r="C196" s="472">
        <v>212</v>
      </c>
      <c r="D196" s="472" t="s">
        <v>1821</v>
      </c>
      <c r="E196" s="547">
        <v>212</v>
      </c>
      <c r="F196" s="472" t="s">
        <v>385</v>
      </c>
      <c r="G196" s="473">
        <v>4000</v>
      </c>
      <c r="H196" s="473">
        <v>0</v>
      </c>
      <c r="I196" s="473">
        <v>0</v>
      </c>
      <c r="J196" s="473">
        <v>0</v>
      </c>
      <c r="K196" s="473">
        <v>0</v>
      </c>
      <c r="L196" s="473">
        <v>0</v>
      </c>
      <c r="M196" s="473">
        <v>0</v>
      </c>
      <c r="N196" s="473">
        <v>0</v>
      </c>
      <c r="O196" s="473">
        <v>0</v>
      </c>
      <c r="P196" s="473">
        <v>0</v>
      </c>
      <c r="Q196" s="473">
        <f t="shared" si="5"/>
        <v>4000</v>
      </c>
      <c r="R196" s="472"/>
    </row>
    <row r="197" spans="1:18" ht="14.45" customHeight="1" x14ac:dyDescent="0.25">
      <c r="A197" s="472">
        <v>342</v>
      </c>
      <c r="B197" s="472" t="str">
        <f t="shared" si="4"/>
        <v>2</v>
      </c>
      <c r="C197" s="472">
        <v>214</v>
      </c>
      <c r="D197" s="472" t="s">
        <v>1821</v>
      </c>
      <c r="E197" s="547">
        <v>214</v>
      </c>
      <c r="F197" s="472" t="s">
        <v>387</v>
      </c>
      <c r="G197" s="473">
        <v>1000</v>
      </c>
      <c r="H197" s="472"/>
      <c r="I197" s="473">
        <v>0</v>
      </c>
      <c r="J197" s="473">
        <v>0</v>
      </c>
      <c r="K197" s="473">
        <v>0</v>
      </c>
      <c r="L197" s="473">
        <v>0</v>
      </c>
      <c r="M197" s="473">
        <v>0</v>
      </c>
      <c r="N197" s="473">
        <v>0</v>
      </c>
      <c r="O197" s="473">
        <v>0</v>
      </c>
      <c r="P197" s="473">
        <v>0</v>
      </c>
      <c r="Q197" s="473">
        <f t="shared" si="5"/>
        <v>1000</v>
      </c>
      <c r="R197" s="472"/>
    </row>
    <row r="198" spans="1:18" ht="14.45" customHeight="1" x14ac:dyDescent="0.25">
      <c r="A198" s="472">
        <v>344</v>
      </c>
      <c r="B198" s="472" t="str">
        <f t="shared" ref="B198:B261" si="6">MID(C198,1,1)</f>
        <v>2</v>
      </c>
      <c r="C198" s="472">
        <v>221</v>
      </c>
      <c r="D198" s="472" t="s">
        <v>1821</v>
      </c>
      <c r="E198" s="547">
        <v>221</v>
      </c>
      <c r="F198" s="472" t="s">
        <v>393</v>
      </c>
      <c r="G198" s="473">
        <v>12000</v>
      </c>
      <c r="H198" s="473">
        <v>0</v>
      </c>
      <c r="I198" s="473">
        <v>0</v>
      </c>
      <c r="J198" s="473">
        <v>0</v>
      </c>
      <c r="K198" s="473">
        <v>0</v>
      </c>
      <c r="L198" s="473">
        <v>0</v>
      </c>
      <c r="M198" s="473">
        <v>0</v>
      </c>
      <c r="N198" s="473">
        <v>0</v>
      </c>
      <c r="O198" s="473">
        <v>0</v>
      </c>
      <c r="P198" s="473">
        <v>0</v>
      </c>
      <c r="Q198" s="473">
        <f t="shared" ref="Q198:Q261" si="7">SUM(G198:P198)</f>
        <v>12000</v>
      </c>
      <c r="R198" s="472"/>
    </row>
    <row r="199" spans="1:18" ht="14.45" customHeight="1" x14ac:dyDescent="0.25">
      <c r="A199" s="472">
        <v>345</v>
      </c>
      <c r="B199" s="472" t="str">
        <f t="shared" si="6"/>
        <v>2</v>
      </c>
      <c r="C199" s="472">
        <v>223</v>
      </c>
      <c r="D199" s="472" t="s">
        <v>1979</v>
      </c>
      <c r="E199" s="547">
        <v>8</v>
      </c>
      <c r="F199" s="472" t="s">
        <v>395</v>
      </c>
      <c r="G199" s="473">
        <v>5000</v>
      </c>
      <c r="H199" s="473">
        <v>0</v>
      </c>
      <c r="I199" s="473">
        <v>0</v>
      </c>
      <c r="J199" s="473">
        <v>0</v>
      </c>
      <c r="K199" s="473">
        <v>0</v>
      </c>
      <c r="L199" s="473">
        <v>0</v>
      </c>
      <c r="M199" s="473">
        <v>0</v>
      </c>
      <c r="N199" s="473">
        <v>0</v>
      </c>
      <c r="O199" s="473">
        <v>0</v>
      </c>
      <c r="P199" s="473">
        <v>0</v>
      </c>
      <c r="Q199" s="473">
        <f t="shared" si="7"/>
        <v>5000</v>
      </c>
      <c r="R199" s="472"/>
    </row>
    <row r="200" spans="1:18" ht="14.45" customHeight="1" x14ac:dyDescent="0.25">
      <c r="A200" s="472">
        <v>347</v>
      </c>
      <c r="B200" s="472" t="str">
        <f t="shared" si="6"/>
        <v>2</v>
      </c>
      <c r="C200" s="472">
        <v>243</v>
      </c>
      <c r="D200" s="472" t="s">
        <v>1821</v>
      </c>
      <c r="E200" s="547">
        <v>243</v>
      </c>
      <c r="F200" s="472" t="s">
        <v>409</v>
      </c>
      <c r="G200" s="473">
        <v>6000</v>
      </c>
      <c r="H200" s="473">
        <v>0</v>
      </c>
      <c r="I200" s="473">
        <v>0</v>
      </c>
      <c r="J200" s="473">
        <v>0</v>
      </c>
      <c r="K200" s="473">
        <v>0</v>
      </c>
      <c r="L200" s="473">
        <v>0</v>
      </c>
      <c r="M200" s="473">
        <v>0</v>
      </c>
      <c r="N200" s="473">
        <v>0</v>
      </c>
      <c r="O200" s="473">
        <v>0</v>
      </c>
      <c r="P200" s="473">
        <v>0</v>
      </c>
      <c r="Q200" s="473">
        <f t="shared" si="7"/>
        <v>6000</v>
      </c>
      <c r="R200" s="472"/>
    </row>
    <row r="201" spans="1:18" ht="14.45" customHeight="1" x14ac:dyDescent="0.25">
      <c r="A201" s="472">
        <v>348</v>
      </c>
      <c r="B201" s="472" t="str">
        <f t="shared" si="6"/>
        <v>2</v>
      </c>
      <c r="C201" s="472">
        <v>244</v>
      </c>
      <c r="D201" s="472" t="s">
        <v>1821</v>
      </c>
      <c r="E201" s="547">
        <v>244</v>
      </c>
      <c r="F201" s="472" t="s">
        <v>410</v>
      </c>
      <c r="G201" s="473">
        <v>3000</v>
      </c>
      <c r="H201" s="473">
        <v>0</v>
      </c>
      <c r="I201" s="473">
        <v>0</v>
      </c>
      <c r="J201" s="473">
        <v>0</v>
      </c>
      <c r="K201" s="473">
        <v>0</v>
      </c>
      <c r="L201" s="473">
        <v>0</v>
      </c>
      <c r="M201" s="473">
        <v>0</v>
      </c>
      <c r="N201" s="473">
        <v>0</v>
      </c>
      <c r="O201" s="473">
        <v>0</v>
      </c>
      <c r="P201" s="473">
        <v>0</v>
      </c>
      <c r="Q201" s="473">
        <f t="shared" si="7"/>
        <v>3000</v>
      </c>
      <c r="R201" s="472"/>
    </row>
    <row r="202" spans="1:18" ht="14.45" customHeight="1" x14ac:dyDescent="0.25">
      <c r="A202" s="472">
        <v>349</v>
      </c>
      <c r="B202" s="472" t="str">
        <f t="shared" si="6"/>
        <v>2</v>
      </c>
      <c r="C202" s="472">
        <v>247</v>
      </c>
      <c r="D202" s="472" t="s">
        <v>1821</v>
      </c>
      <c r="E202" s="547">
        <v>247</v>
      </c>
      <c r="F202" s="472" t="s">
        <v>413</v>
      </c>
      <c r="G202" s="473">
        <v>0</v>
      </c>
      <c r="H202" s="473">
        <v>0</v>
      </c>
      <c r="I202" s="473">
        <v>0</v>
      </c>
      <c r="J202" s="473">
        <v>0</v>
      </c>
      <c r="K202" s="473">
        <v>0</v>
      </c>
      <c r="L202" s="473">
        <v>0</v>
      </c>
      <c r="M202" s="473">
        <v>0</v>
      </c>
      <c r="N202" s="473">
        <v>0</v>
      </c>
      <c r="O202" s="473">
        <v>0</v>
      </c>
      <c r="P202" s="473">
        <v>0</v>
      </c>
      <c r="Q202" s="473">
        <f t="shared" si="7"/>
        <v>0</v>
      </c>
      <c r="R202" s="472"/>
    </row>
    <row r="203" spans="1:18" ht="14.45" customHeight="1" x14ac:dyDescent="0.25">
      <c r="A203" s="472">
        <v>350</v>
      </c>
      <c r="B203" s="472" t="str">
        <f t="shared" si="6"/>
        <v>2</v>
      </c>
      <c r="C203" s="472">
        <v>249</v>
      </c>
      <c r="D203" s="472" t="s">
        <v>1821</v>
      </c>
      <c r="E203" s="547">
        <v>249</v>
      </c>
      <c r="F203" s="472" t="s">
        <v>415</v>
      </c>
      <c r="G203" s="473">
        <v>0</v>
      </c>
      <c r="H203" s="473">
        <v>0</v>
      </c>
      <c r="I203" s="473">
        <v>0</v>
      </c>
      <c r="J203" s="473">
        <v>0</v>
      </c>
      <c r="K203" s="473">
        <v>0</v>
      </c>
      <c r="L203" s="473">
        <v>0</v>
      </c>
      <c r="M203" s="473">
        <v>0</v>
      </c>
      <c r="N203" s="473">
        <v>0</v>
      </c>
      <c r="O203" s="473">
        <v>0</v>
      </c>
      <c r="P203" s="473">
        <v>0</v>
      </c>
      <c r="Q203" s="473">
        <f t="shared" si="7"/>
        <v>0</v>
      </c>
      <c r="R203" s="472"/>
    </row>
    <row r="204" spans="1:18" ht="14.45" customHeight="1" x14ac:dyDescent="0.25">
      <c r="A204" s="472">
        <v>352</v>
      </c>
      <c r="B204" s="472" t="str">
        <f t="shared" si="6"/>
        <v>2</v>
      </c>
      <c r="C204" s="472">
        <v>261</v>
      </c>
      <c r="D204" s="472" t="s">
        <v>1821</v>
      </c>
      <c r="E204" s="547">
        <v>261</v>
      </c>
      <c r="F204" s="472" t="s">
        <v>425</v>
      </c>
      <c r="G204" s="473">
        <v>27000</v>
      </c>
      <c r="H204" s="473">
        <v>0</v>
      </c>
      <c r="I204" s="473">
        <v>0</v>
      </c>
      <c r="J204" s="473">
        <v>0</v>
      </c>
      <c r="K204" s="473">
        <v>0</v>
      </c>
      <c r="L204" s="473">
        <v>0</v>
      </c>
      <c r="M204" s="473">
        <v>0</v>
      </c>
      <c r="N204" s="473">
        <v>0</v>
      </c>
      <c r="O204" s="473">
        <v>0</v>
      </c>
      <c r="P204" s="473">
        <v>0</v>
      </c>
      <c r="Q204" s="473">
        <f t="shared" si="7"/>
        <v>27000</v>
      </c>
      <c r="R204" s="472"/>
    </row>
    <row r="205" spans="1:18" ht="14.45" customHeight="1" x14ac:dyDescent="0.25">
      <c r="A205" s="472">
        <v>354</v>
      </c>
      <c r="B205" s="472" t="str">
        <f t="shared" si="6"/>
        <v>2</v>
      </c>
      <c r="C205" s="472">
        <v>271</v>
      </c>
      <c r="D205" s="472" t="s">
        <v>1821</v>
      </c>
      <c r="E205" s="547">
        <v>271</v>
      </c>
      <c r="F205" s="472" t="s">
        <v>428</v>
      </c>
      <c r="G205" s="473">
        <v>0</v>
      </c>
      <c r="H205" s="473">
        <v>0</v>
      </c>
      <c r="I205" s="473">
        <v>0</v>
      </c>
      <c r="J205" s="473">
        <v>0</v>
      </c>
      <c r="K205" s="473">
        <v>0</v>
      </c>
      <c r="L205" s="473">
        <v>0</v>
      </c>
      <c r="M205" s="473">
        <v>0</v>
      </c>
      <c r="N205" s="473">
        <v>0</v>
      </c>
      <c r="O205" s="473">
        <v>0</v>
      </c>
      <c r="P205" s="473">
        <v>0</v>
      </c>
      <c r="Q205" s="473">
        <f t="shared" si="7"/>
        <v>0</v>
      </c>
      <c r="R205" s="472"/>
    </row>
    <row r="206" spans="1:18" ht="14.45" customHeight="1" x14ac:dyDescent="0.25">
      <c r="A206" s="472">
        <v>355</v>
      </c>
      <c r="B206" s="472" t="str">
        <f t="shared" si="6"/>
        <v>2</v>
      </c>
      <c r="C206" s="472">
        <v>273</v>
      </c>
      <c r="D206" s="472" t="s">
        <v>1821</v>
      </c>
      <c r="E206" s="547">
        <v>273</v>
      </c>
      <c r="F206" s="472" t="s">
        <v>430</v>
      </c>
      <c r="G206" s="473">
        <v>100000</v>
      </c>
      <c r="H206" s="473">
        <v>0</v>
      </c>
      <c r="I206" s="473">
        <v>0</v>
      </c>
      <c r="J206" s="473">
        <v>0</v>
      </c>
      <c r="K206" s="473">
        <v>0</v>
      </c>
      <c r="L206" s="473">
        <v>0</v>
      </c>
      <c r="M206" s="473">
        <v>0</v>
      </c>
      <c r="N206" s="473">
        <v>0</v>
      </c>
      <c r="O206" s="473">
        <v>0</v>
      </c>
      <c r="P206" s="473">
        <v>0</v>
      </c>
      <c r="Q206" s="473">
        <f t="shared" si="7"/>
        <v>100000</v>
      </c>
      <c r="R206" s="472"/>
    </row>
    <row r="207" spans="1:18" ht="14.45" customHeight="1" x14ac:dyDescent="0.25">
      <c r="A207" s="472">
        <v>357</v>
      </c>
      <c r="B207" s="472" t="str">
        <f t="shared" si="6"/>
        <v>2</v>
      </c>
      <c r="C207" s="472">
        <v>294</v>
      </c>
      <c r="D207" s="472" t="s">
        <v>1821</v>
      </c>
      <c r="E207" s="547">
        <v>294</v>
      </c>
      <c r="F207" s="472" t="s">
        <v>441</v>
      </c>
      <c r="G207" s="473">
        <v>1000</v>
      </c>
      <c r="H207" s="473">
        <v>0</v>
      </c>
      <c r="I207" s="473">
        <v>0</v>
      </c>
      <c r="J207" s="473">
        <v>0</v>
      </c>
      <c r="K207" s="473">
        <v>0</v>
      </c>
      <c r="L207" s="473">
        <v>0</v>
      </c>
      <c r="M207" s="473">
        <v>0</v>
      </c>
      <c r="N207" s="473">
        <v>0</v>
      </c>
      <c r="O207" s="473">
        <v>0</v>
      </c>
      <c r="P207" s="473">
        <v>0</v>
      </c>
      <c r="Q207" s="473">
        <f t="shared" si="7"/>
        <v>1000</v>
      </c>
      <c r="R207" s="472"/>
    </row>
    <row r="208" spans="1:18" ht="14.45" customHeight="1" x14ac:dyDescent="0.25">
      <c r="A208" s="472">
        <v>360</v>
      </c>
      <c r="B208" s="472" t="str">
        <f t="shared" si="6"/>
        <v>3</v>
      </c>
      <c r="C208" s="472">
        <v>313</v>
      </c>
      <c r="D208" s="472" t="s">
        <v>1979</v>
      </c>
      <c r="E208" s="547">
        <v>8</v>
      </c>
      <c r="F208" s="472" t="s">
        <v>450</v>
      </c>
      <c r="G208" s="473">
        <f>12000+6000</f>
        <v>18000</v>
      </c>
      <c r="H208" s="473">
        <v>0</v>
      </c>
      <c r="I208" s="473">
        <v>0</v>
      </c>
      <c r="J208" s="473">
        <v>0</v>
      </c>
      <c r="K208" s="473">
        <v>0</v>
      </c>
      <c r="L208" s="473">
        <v>0</v>
      </c>
      <c r="M208" s="473">
        <v>0</v>
      </c>
      <c r="N208" s="473">
        <v>0</v>
      </c>
      <c r="O208" s="473">
        <v>0</v>
      </c>
      <c r="P208" s="473">
        <v>0</v>
      </c>
      <c r="Q208" s="473">
        <f t="shared" si="7"/>
        <v>18000</v>
      </c>
      <c r="R208" s="472"/>
    </row>
    <row r="209" spans="1:18" ht="14.45" customHeight="1" x14ac:dyDescent="0.25">
      <c r="A209" s="472">
        <v>362</v>
      </c>
      <c r="B209" s="472" t="str">
        <f t="shared" si="6"/>
        <v>3</v>
      </c>
      <c r="C209" s="472">
        <v>322</v>
      </c>
      <c r="D209" s="472" t="s">
        <v>1821</v>
      </c>
      <c r="E209" s="547">
        <v>322</v>
      </c>
      <c r="F209" s="472" t="s">
        <v>459</v>
      </c>
      <c r="G209" s="473">
        <v>0</v>
      </c>
      <c r="H209" s="473">
        <v>0</v>
      </c>
      <c r="I209" s="473">
        <v>0</v>
      </c>
      <c r="J209" s="473">
        <v>0</v>
      </c>
      <c r="K209" s="473">
        <v>0</v>
      </c>
      <c r="L209" s="473">
        <v>0</v>
      </c>
      <c r="M209" s="473">
        <v>0</v>
      </c>
      <c r="N209" s="473">
        <v>0</v>
      </c>
      <c r="O209" s="473">
        <v>0</v>
      </c>
      <c r="P209" s="473">
        <v>0</v>
      </c>
      <c r="Q209" s="473">
        <f t="shared" si="7"/>
        <v>0</v>
      </c>
      <c r="R209" s="472"/>
    </row>
    <row r="210" spans="1:18" ht="14.45" customHeight="1" x14ac:dyDescent="0.25">
      <c r="A210" s="472">
        <v>364</v>
      </c>
      <c r="B210" s="472" t="str">
        <f t="shared" si="6"/>
        <v>3</v>
      </c>
      <c r="C210" s="472">
        <v>347</v>
      </c>
      <c r="D210" s="472" t="s">
        <v>1821</v>
      </c>
      <c r="E210" s="547">
        <v>347</v>
      </c>
      <c r="F210" s="472" t="s">
        <v>484</v>
      </c>
      <c r="G210" s="473">
        <v>0</v>
      </c>
      <c r="H210" s="473">
        <v>0</v>
      </c>
      <c r="I210" s="473">
        <v>0</v>
      </c>
      <c r="J210" s="473">
        <v>0</v>
      </c>
      <c r="K210" s="473">
        <v>0</v>
      </c>
      <c r="L210" s="473">
        <v>0</v>
      </c>
      <c r="M210" s="473">
        <v>0</v>
      </c>
      <c r="N210" s="473">
        <v>0</v>
      </c>
      <c r="O210" s="473">
        <v>0</v>
      </c>
      <c r="P210" s="473">
        <v>0</v>
      </c>
      <c r="Q210" s="473">
        <f t="shared" si="7"/>
        <v>0</v>
      </c>
      <c r="R210" s="472"/>
    </row>
    <row r="211" spans="1:18" ht="14.45" customHeight="1" x14ac:dyDescent="0.25">
      <c r="A211" s="472">
        <v>366</v>
      </c>
      <c r="B211" s="472" t="str">
        <f t="shared" si="6"/>
        <v>3</v>
      </c>
      <c r="C211" s="472">
        <v>351</v>
      </c>
      <c r="D211" s="472" t="s">
        <v>1821</v>
      </c>
      <c r="E211" s="547">
        <v>351</v>
      </c>
      <c r="F211" s="472" t="s">
        <v>488</v>
      </c>
      <c r="G211" s="473">
        <v>0</v>
      </c>
      <c r="H211" s="473">
        <v>0</v>
      </c>
      <c r="I211" s="473">
        <v>0</v>
      </c>
      <c r="J211" s="473">
        <v>0</v>
      </c>
      <c r="K211" s="473">
        <v>0</v>
      </c>
      <c r="L211" s="473">
        <v>0</v>
      </c>
      <c r="M211" s="473">
        <v>0</v>
      </c>
      <c r="N211" s="473">
        <v>0</v>
      </c>
      <c r="O211" s="473">
        <v>0</v>
      </c>
      <c r="P211" s="473">
        <v>0</v>
      </c>
      <c r="Q211" s="473">
        <f t="shared" si="7"/>
        <v>0</v>
      </c>
      <c r="R211" s="472"/>
    </row>
    <row r="212" spans="1:18" ht="14.45" customHeight="1" x14ac:dyDescent="0.25">
      <c r="A212" s="472">
        <v>367</v>
      </c>
      <c r="B212" s="472" t="str">
        <f t="shared" si="6"/>
        <v>3</v>
      </c>
      <c r="C212" s="472">
        <v>353</v>
      </c>
      <c r="D212" s="472" t="s">
        <v>1821</v>
      </c>
      <c r="E212" s="547">
        <v>353</v>
      </c>
      <c r="F212" s="472" t="s">
        <v>490</v>
      </c>
      <c r="G212" s="473">
        <v>1500</v>
      </c>
      <c r="H212" s="473">
        <v>0</v>
      </c>
      <c r="I212" s="473">
        <v>0</v>
      </c>
      <c r="J212" s="473">
        <v>0</v>
      </c>
      <c r="K212" s="473">
        <v>0</v>
      </c>
      <c r="L212" s="473">
        <v>0</v>
      </c>
      <c r="M212" s="473">
        <v>0</v>
      </c>
      <c r="N212" s="473">
        <v>0</v>
      </c>
      <c r="O212" s="473">
        <v>0</v>
      </c>
      <c r="P212" s="473">
        <v>0</v>
      </c>
      <c r="Q212" s="473">
        <f t="shared" si="7"/>
        <v>1500</v>
      </c>
      <c r="R212" s="472"/>
    </row>
    <row r="213" spans="1:18" ht="14.45" customHeight="1" x14ac:dyDescent="0.25">
      <c r="A213" s="472">
        <v>369</v>
      </c>
      <c r="B213" s="472" t="str">
        <f t="shared" si="6"/>
        <v>3</v>
      </c>
      <c r="C213" s="472">
        <v>372</v>
      </c>
      <c r="D213" s="472" t="s">
        <v>1821</v>
      </c>
      <c r="E213" s="547">
        <v>372</v>
      </c>
      <c r="F213" s="472" t="s">
        <v>507</v>
      </c>
      <c r="G213" s="473">
        <v>0</v>
      </c>
      <c r="H213" s="473">
        <v>0</v>
      </c>
      <c r="I213" s="473">
        <v>0</v>
      </c>
      <c r="J213" s="473">
        <v>0</v>
      </c>
      <c r="K213" s="473">
        <v>0</v>
      </c>
      <c r="L213" s="473">
        <v>0</v>
      </c>
      <c r="M213" s="473">
        <v>0</v>
      </c>
      <c r="N213" s="473">
        <v>0</v>
      </c>
      <c r="O213" s="473">
        <v>0</v>
      </c>
      <c r="P213" s="473">
        <v>0</v>
      </c>
      <c r="Q213" s="473">
        <f t="shared" si="7"/>
        <v>0</v>
      </c>
      <c r="R213" s="472"/>
    </row>
    <row r="214" spans="1:18" ht="14.45" customHeight="1" x14ac:dyDescent="0.25">
      <c r="A214" s="472">
        <v>370</v>
      </c>
      <c r="B214" s="472" t="str">
        <f t="shared" si="6"/>
        <v>3</v>
      </c>
      <c r="C214" s="472">
        <v>375</v>
      </c>
      <c r="D214" s="472" t="s">
        <v>1821</v>
      </c>
      <c r="E214" s="547">
        <v>375</v>
      </c>
      <c r="F214" s="472" t="s">
        <v>510</v>
      </c>
      <c r="G214" s="473">
        <v>24000</v>
      </c>
      <c r="H214" s="473">
        <v>0</v>
      </c>
      <c r="I214" s="473">
        <v>0</v>
      </c>
      <c r="J214" s="473">
        <v>0</v>
      </c>
      <c r="K214" s="473">
        <v>0</v>
      </c>
      <c r="L214" s="473">
        <v>0</v>
      </c>
      <c r="M214" s="473">
        <v>0</v>
      </c>
      <c r="N214" s="473">
        <v>0</v>
      </c>
      <c r="O214" s="473">
        <v>0</v>
      </c>
      <c r="P214" s="473">
        <v>0</v>
      </c>
      <c r="Q214" s="473">
        <f t="shared" si="7"/>
        <v>24000</v>
      </c>
      <c r="R214" s="472"/>
    </row>
    <row r="215" spans="1:18" ht="14.45" customHeight="1" x14ac:dyDescent="0.25">
      <c r="A215" s="472">
        <v>372</v>
      </c>
      <c r="B215" s="472" t="str">
        <f t="shared" si="6"/>
        <v>3</v>
      </c>
      <c r="C215" s="472">
        <v>383</v>
      </c>
      <c r="D215" s="472" t="s">
        <v>1821</v>
      </c>
      <c r="E215" s="547">
        <v>383</v>
      </c>
      <c r="F215" s="472" t="s">
        <v>518</v>
      </c>
      <c r="G215" s="473">
        <v>4000</v>
      </c>
      <c r="H215" s="473">
        <v>0</v>
      </c>
      <c r="I215" s="473">
        <v>0</v>
      </c>
      <c r="J215" s="473">
        <v>0</v>
      </c>
      <c r="K215" s="473">
        <v>0</v>
      </c>
      <c r="L215" s="473">
        <v>0</v>
      </c>
      <c r="M215" s="473">
        <v>0</v>
      </c>
      <c r="N215" s="473">
        <v>0</v>
      </c>
      <c r="O215" s="473">
        <v>0</v>
      </c>
      <c r="P215" s="473">
        <v>0</v>
      </c>
      <c r="Q215" s="473">
        <f t="shared" si="7"/>
        <v>4000</v>
      </c>
      <c r="R215" s="472"/>
    </row>
    <row r="216" spans="1:18" ht="14.45" customHeight="1" x14ac:dyDescent="0.25">
      <c r="A216" s="472">
        <v>375</v>
      </c>
      <c r="B216" s="472" t="str">
        <f t="shared" si="6"/>
        <v>5</v>
      </c>
      <c r="C216" s="472">
        <v>511</v>
      </c>
      <c r="D216" s="472" t="s">
        <v>1821</v>
      </c>
      <c r="E216" s="547">
        <v>511</v>
      </c>
      <c r="F216" s="472" t="s">
        <v>588</v>
      </c>
      <c r="G216" s="473">
        <v>25000</v>
      </c>
      <c r="H216" s="473">
        <v>0</v>
      </c>
      <c r="I216" s="473">
        <v>0</v>
      </c>
      <c r="J216" s="473">
        <v>0</v>
      </c>
      <c r="K216" s="473">
        <v>0</v>
      </c>
      <c r="L216" s="473">
        <v>0</v>
      </c>
      <c r="M216" s="473">
        <v>0</v>
      </c>
      <c r="N216" s="473">
        <v>0</v>
      </c>
      <c r="O216" s="473">
        <v>0</v>
      </c>
      <c r="P216" s="473">
        <v>0</v>
      </c>
      <c r="Q216" s="473">
        <f t="shared" si="7"/>
        <v>25000</v>
      </c>
      <c r="R216" s="472"/>
    </row>
    <row r="217" spans="1:18" ht="14.45" customHeight="1" x14ac:dyDescent="0.25">
      <c r="A217" s="472">
        <v>376</v>
      </c>
      <c r="B217" s="472" t="str">
        <f t="shared" si="6"/>
        <v>5</v>
      </c>
      <c r="C217" s="472">
        <v>515</v>
      </c>
      <c r="D217" s="472" t="s">
        <v>1821</v>
      </c>
      <c r="E217" s="547">
        <v>515</v>
      </c>
      <c r="F217" s="472" t="s">
        <v>592</v>
      </c>
      <c r="G217" s="473">
        <v>15000</v>
      </c>
      <c r="H217" s="473">
        <v>0</v>
      </c>
      <c r="I217" s="473">
        <v>0</v>
      </c>
      <c r="J217" s="473">
        <v>0</v>
      </c>
      <c r="K217" s="473">
        <v>0</v>
      </c>
      <c r="L217" s="473">
        <v>0</v>
      </c>
      <c r="M217" s="473">
        <v>0</v>
      </c>
      <c r="N217" s="473">
        <v>0</v>
      </c>
      <c r="O217" s="473">
        <v>0</v>
      </c>
      <c r="P217" s="473">
        <v>0</v>
      </c>
      <c r="Q217" s="473">
        <f t="shared" si="7"/>
        <v>15000</v>
      </c>
      <c r="R217" s="472"/>
    </row>
    <row r="218" spans="1:18" ht="14.45" customHeight="1" x14ac:dyDescent="0.25">
      <c r="A218" s="472">
        <v>378</v>
      </c>
      <c r="B218" s="472" t="str">
        <f t="shared" si="6"/>
        <v>5</v>
      </c>
      <c r="C218" s="472">
        <v>522</v>
      </c>
      <c r="D218" s="472" t="s">
        <v>1821</v>
      </c>
      <c r="E218" s="547">
        <v>522</v>
      </c>
      <c r="F218" s="472" t="s">
        <v>596</v>
      </c>
      <c r="G218" s="473">
        <v>50000</v>
      </c>
      <c r="H218" s="473">
        <v>0</v>
      </c>
      <c r="I218" s="473">
        <v>0</v>
      </c>
      <c r="J218" s="473">
        <v>0</v>
      </c>
      <c r="K218" s="473">
        <v>0</v>
      </c>
      <c r="L218" s="473">
        <v>0</v>
      </c>
      <c r="M218" s="473">
        <v>0</v>
      </c>
      <c r="N218" s="473">
        <v>0</v>
      </c>
      <c r="O218" s="473">
        <v>0</v>
      </c>
      <c r="P218" s="473">
        <v>0</v>
      </c>
      <c r="Q218" s="473">
        <f t="shared" si="7"/>
        <v>50000</v>
      </c>
      <c r="R218" s="472"/>
    </row>
    <row r="219" spans="1:18" x14ac:dyDescent="0.25">
      <c r="A219" s="472">
        <v>382</v>
      </c>
      <c r="B219" s="472" t="str">
        <f t="shared" si="6"/>
        <v>1</v>
      </c>
      <c r="C219" s="472">
        <v>122</v>
      </c>
      <c r="D219" s="472" t="s">
        <v>1822</v>
      </c>
      <c r="E219" s="547">
        <v>25</v>
      </c>
      <c r="F219" s="472" t="s">
        <v>353</v>
      </c>
      <c r="G219" s="473"/>
      <c r="H219" s="472"/>
      <c r="I219" s="473">
        <v>0</v>
      </c>
      <c r="J219" s="473">
        <v>0</v>
      </c>
      <c r="K219" s="473">
        <v>0</v>
      </c>
      <c r="L219" s="473">
        <v>0</v>
      </c>
      <c r="M219" s="473">
        <v>0</v>
      </c>
      <c r="N219" s="473">
        <v>0</v>
      </c>
      <c r="O219" s="473">
        <v>0</v>
      </c>
      <c r="P219" s="473">
        <v>0</v>
      </c>
      <c r="Q219" s="473">
        <f t="shared" si="7"/>
        <v>0</v>
      </c>
      <c r="R219" s="472"/>
    </row>
    <row r="220" spans="1:18" ht="14.45" customHeight="1" x14ac:dyDescent="0.25">
      <c r="A220" s="472">
        <v>385</v>
      </c>
      <c r="B220" s="472" t="str">
        <f t="shared" si="6"/>
        <v>2</v>
      </c>
      <c r="C220" s="472">
        <v>211</v>
      </c>
      <c r="D220" s="472" t="s">
        <v>1822</v>
      </c>
      <c r="E220" s="547">
        <v>25</v>
      </c>
      <c r="F220" s="472" t="s">
        <v>384</v>
      </c>
      <c r="G220" s="473">
        <v>6000</v>
      </c>
      <c r="H220" s="472"/>
      <c r="I220" s="473">
        <v>0</v>
      </c>
      <c r="J220" s="473">
        <v>0</v>
      </c>
      <c r="K220" s="473">
        <v>0</v>
      </c>
      <c r="L220" s="473">
        <v>0</v>
      </c>
      <c r="M220" s="473">
        <v>0</v>
      </c>
      <c r="N220" s="473">
        <v>0</v>
      </c>
      <c r="O220" s="473">
        <v>0</v>
      </c>
      <c r="P220" s="473">
        <v>0</v>
      </c>
      <c r="Q220" s="473">
        <f t="shared" si="7"/>
        <v>6000</v>
      </c>
      <c r="R220" s="472"/>
    </row>
    <row r="221" spans="1:18" ht="14.45" customHeight="1" x14ac:dyDescent="0.25">
      <c r="A221" s="472">
        <v>386</v>
      </c>
      <c r="B221" s="472" t="str">
        <f t="shared" si="6"/>
        <v>2</v>
      </c>
      <c r="C221" s="472">
        <v>212</v>
      </c>
      <c r="D221" s="472" t="s">
        <v>1822</v>
      </c>
      <c r="E221" s="547">
        <v>25</v>
      </c>
      <c r="F221" s="472" t="s">
        <v>385</v>
      </c>
      <c r="G221" s="473">
        <v>6000</v>
      </c>
      <c r="H221" s="472"/>
      <c r="I221" s="473">
        <v>0</v>
      </c>
      <c r="J221" s="473">
        <v>0</v>
      </c>
      <c r="K221" s="473">
        <v>0</v>
      </c>
      <c r="L221" s="473">
        <v>0</v>
      </c>
      <c r="M221" s="473">
        <v>0</v>
      </c>
      <c r="N221" s="473">
        <v>0</v>
      </c>
      <c r="O221" s="473">
        <v>0</v>
      </c>
      <c r="P221" s="473">
        <v>0</v>
      </c>
      <c r="Q221" s="473">
        <f t="shared" si="7"/>
        <v>6000</v>
      </c>
      <c r="R221" s="472"/>
    </row>
    <row r="222" spans="1:18" ht="14.45" customHeight="1" x14ac:dyDescent="0.25">
      <c r="A222" s="472">
        <v>387</v>
      </c>
      <c r="B222" s="472" t="str">
        <f t="shared" si="6"/>
        <v>2</v>
      </c>
      <c r="C222" s="472">
        <v>214</v>
      </c>
      <c r="D222" s="472" t="s">
        <v>1822</v>
      </c>
      <c r="E222" s="547">
        <v>25</v>
      </c>
      <c r="F222" s="472" t="s">
        <v>387</v>
      </c>
      <c r="G222" s="473">
        <v>1000</v>
      </c>
      <c r="H222" s="472"/>
      <c r="I222" s="473">
        <v>0</v>
      </c>
      <c r="J222" s="473">
        <v>0</v>
      </c>
      <c r="K222" s="473">
        <v>0</v>
      </c>
      <c r="L222" s="473">
        <v>0</v>
      </c>
      <c r="M222" s="473">
        <v>0</v>
      </c>
      <c r="N222" s="473">
        <v>0</v>
      </c>
      <c r="O222" s="473">
        <v>0</v>
      </c>
      <c r="P222" s="473">
        <v>0</v>
      </c>
      <c r="Q222" s="473">
        <f t="shared" si="7"/>
        <v>1000</v>
      </c>
      <c r="R222" s="472"/>
    </row>
    <row r="223" spans="1:18" ht="14.45" customHeight="1" x14ac:dyDescent="0.25">
      <c r="A223" s="472">
        <v>388</v>
      </c>
      <c r="B223" s="472" t="str">
        <f t="shared" si="6"/>
        <v>2</v>
      </c>
      <c r="C223" s="472">
        <v>215</v>
      </c>
      <c r="D223" s="472" t="s">
        <v>1822</v>
      </c>
      <c r="E223" s="547">
        <v>25</v>
      </c>
      <c r="F223" s="472" t="s">
        <v>388</v>
      </c>
      <c r="G223" s="473">
        <v>7500</v>
      </c>
      <c r="H223" s="472"/>
      <c r="I223" s="473">
        <v>0</v>
      </c>
      <c r="J223" s="473">
        <v>0</v>
      </c>
      <c r="K223" s="473">
        <v>0</v>
      </c>
      <c r="L223" s="473">
        <v>0</v>
      </c>
      <c r="M223" s="473">
        <v>0</v>
      </c>
      <c r="N223" s="473">
        <v>0</v>
      </c>
      <c r="O223" s="473">
        <v>0</v>
      </c>
      <c r="P223" s="473">
        <v>0</v>
      </c>
      <c r="Q223" s="473">
        <f t="shared" si="7"/>
        <v>7500</v>
      </c>
      <c r="R223" s="472"/>
    </row>
    <row r="224" spans="1:18" ht="14.45" customHeight="1" x14ac:dyDescent="0.25">
      <c r="A224" s="472">
        <v>389</v>
      </c>
      <c r="B224" s="472" t="str">
        <f t="shared" si="6"/>
        <v>2</v>
      </c>
      <c r="C224" s="472">
        <v>216</v>
      </c>
      <c r="D224" s="472" t="s">
        <v>1822</v>
      </c>
      <c r="E224" s="547">
        <v>25</v>
      </c>
      <c r="F224" s="472" t="s">
        <v>389</v>
      </c>
      <c r="G224" s="473">
        <v>60000</v>
      </c>
      <c r="H224" s="472"/>
      <c r="I224" s="473">
        <v>0</v>
      </c>
      <c r="J224" s="473">
        <v>0</v>
      </c>
      <c r="K224" s="473">
        <v>0</v>
      </c>
      <c r="L224" s="473">
        <v>0</v>
      </c>
      <c r="M224" s="473">
        <v>0</v>
      </c>
      <c r="N224" s="473">
        <v>0</v>
      </c>
      <c r="O224" s="473">
        <v>0</v>
      </c>
      <c r="P224" s="473">
        <v>0</v>
      </c>
      <c r="Q224" s="473">
        <f t="shared" si="7"/>
        <v>60000</v>
      </c>
      <c r="R224" s="472"/>
    </row>
    <row r="225" spans="1:18" ht="14.45" customHeight="1" x14ac:dyDescent="0.25">
      <c r="A225" s="472">
        <v>391</v>
      </c>
      <c r="B225" s="472" t="str">
        <f t="shared" si="6"/>
        <v>2</v>
      </c>
      <c r="C225" s="472">
        <v>221</v>
      </c>
      <c r="D225" s="472" t="s">
        <v>1822</v>
      </c>
      <c r="E225" s="547">
        <v>25</v>
      </c>
      <c r="F225" s="472" t="s">
        <v>393</v>
      </c>
      <c r="G225" s="473">
        <v>10000</v>
      </c>
      <c r="H225" s="472"/>
      <c r="I225" s="473">
        <v>0</v>
      </c>
      <c r="J225" s="473">
        <v>0</v>
      </c>
      <c r="K225" s="473">
        <v>0</v>
      </c>
      <c r="L225" s="473">
        <v>0</v>
      </c>
      <c r="M225" s="473">
        <v>0</v>
      </c>
      <c r="N225" s="473">
        <v>0</v>
      </c>
      <c r="O225" s="473">
        <v>0</v>
      </c>
      <c r="P225" s="473">
        <v>0</v>
      </c>
      <c r="Q225" s="473">
        <f t="shared" si="7"/>
        <v>10000</v>
      </c>
      <c r="R225" s="472"/>
    </row>
    <row r="226" spans="1:18" ht="14.45" customHeight="1" x14ac:dyDescent="0.25">
      <c r="A226" s="472">
        <v>392</v>
      </c>
      <c r="B226" s="472" t="str">
        <f t="shared" si="6"/>
        <v>2</v>
      </c>
      <c r="C226" s="472">
        <v>223</v>
      </c>
      <c r="D226" s="472" t="s">
        <v>1822</v>
      </c>
      <c r="E226" s="547">
        <v>25</v>
      </c>
      <c r="F226" s="472" t="s">
        <v>395</v>
      </c>
      <c r="G226" s="473">
        <v>1500</v>
      </c>
      <c r="H226" s="472"/>
      <c r="I226" s="473">
        <v>0</v>
      </c>
      <c r="J226" s="473">
        <v>0</v>
      </c>
      <c r="K226" s="473">
        <v>0</v>
      </c>
      <c r="L226" s="473">
        <v>0</v>
      </c>
      <c r="M226" s="473">
        <v>0</v>
      </c>
      <c r="N226" s="473">
        <v>0</v>
      </c>
      <c r="O226" s="473">
        <v>0</v>
      </c>
      <c r="P226" s="473">
        <v>0</v>
      </c>
      <c r="Q226" s="473">
        <f t="shared" si="7"/>
        <v>1500</v>
      </c>
      <c r="R226" s="472"/>
    </row>
    <row r="227" spans="1:18" ht="14.45" customHeight="1" x14ac:dyDescent="0.25">
      <c r="A227" s="472">
        <v>394</v>
      </c>
      <c r="B227" s="472" t="str">
        <f t="shared" si="6"/>
        <v>2</v>
      </c>
      <c r="C227" s="472">
        <v>261</v>
      </c>
      <c r="D227" s="472" t="s">
        <v>1822</v>
      </c>
      <c r="E227" s="547">
        <v>25</v>
      </c>
      <c r="F227" s="472" t="s">
        <v>425</v>
      </c>
      <c r="G227" s="473">
        <v>12000</v>
      </c>
      <c r="H227" s="472"/>
      <c r="I227" s="473">
        <v>0</v>
      </c>
      <c r="J227" s="473">
        <v>0</v>
      </c>
      <c r="K227" s="473">
        <v>0</v>
      </c>
      <c r="L227" s="473">
        <v>0</v>
      </c>
      <c r="M227" s="473">
        <v>0</v>
      </c>
      <c r="N227" s="473">
        <v>0</v>
      </c>
      <c r="O227" s="473">
        <v>0</v>
      </c>
      <c r="P227" s="473">
        <v>0</v>
      </c>
      <c r="Q227" s="473">
        <f t="shared" si="7"/>
        <v>12000</v>
      </c>
      <c r="R227" s="472"/>
    </row>
    <row r="228" spans="1:18" ht="14.45" customHeight="1" x14ac:dyDescent="0.25">
      <c r="A228" s="472">
        <v>396</v>
      </c>
      <c r="B228" s="472" t="str">
        <f t="shared" si="6"/>
        <v>2</v>
      </c>
      <c r="C228" s="472">
        <v>271</v>
      </c>
      <c r="D228" s="472" t="s">
        <v>1822</v>
      </c>
      <c r="E228" s="547">
        <v>25</v>
      </c>
      <c r="F228" s="472" t="s">
        <v>428</v>
      </c>
      <c r="G228" s="473">
        <v>0</v>
      </c>
      <c r="H228" s="472"/>
      <c r="I228" s="473">
        <v>0</v>
      </c>
      <c r="J228" s="473">
        <v>0</v>
      </c>
      <c r="K228" s="473">
        <v>0</v>
      </c>
      <c r="L228" s="473">
        <v>0</v>
      </c>
      <c r="M228" s="473">
        <v>0</v>
      </c>
      <c r="N228" s="473">
        <v>0</v>
      </c>
      <c r="O228" s="473">
        <v>0</v>
      </c>
      <c r="P228" s="473">
        <v>0</v>
      </c>
      <c r="Q228" s="473">
        <f t="shared" si="7"/>
        <v>0</v>
      </c>
      <c r="R228" s="472"/>
    </row>
    <row r="229" spans="1:18" ht="14.45" customHeight="1" x14ac:dyDescent="0.25">
      <c r="A229" s="472">
        <v>398</v>
      </c>
      <c r="B229" s="472" t="str">
        <f t="shared" si="6"/>
        <v>2</v>
      </c>
      <c r="C229" s="472">
        <v>296</v>
      </c>
      <c r="D229" s="472" t="s">
        <v>1822</v>
      </c>
      <c r="E229" s="547">
        <v>25</v>
      </c>
      <c r="F229" s="472" t="s">
        <v>443</v>
      </c>
      <c r="G229" s="473">
        <v>6000</v>
      </c>
      <c r="H229" s="472"/>
      <c r="I229" s="473">
        <v>0</v>
      </c>
      <c r="J229" s="473">
        <v>0</v>
      </c>
      <c r="K229" s="473">
        <v>0</v>
      </c>
      <c r="L229" s="473">
        <v>0</v>
      </c>
      <c r="M229" s="473">
        <v>0</v>
      </c>
      <c r="N229" s="473">
        <v>0</v>
      </c>
      <c r="O229" s="473">
        <v>0</v>
      </c>
      <c r="P229" s="473">
        <v>0</v>
      </c>
      <c r="Q229" s="473">
        <f t="shared" si="7"/>
        <v>6000</v>
      </c>
      <c r="R229" s="472"/>
    </row>
    <row r="230" spans="1:18" ht="14.45" customHeight="1" x14ac:dyDescent="0.25">
      <c r="A230" s="472">
        <v>401</v>
      </c>
      <c r="B230" s="472" t="str">
        <f t="shared" si="6"/>
        <v>3</v>
      </c>
      <c r="C230" s="472">
        <v>334</v>
      </c>
      <c r="D230" s="472" t="s">
        <v>1822</v>
      </c>
      <c r="E230" s="547">
        <v>25</v>
      </c>
      <c r="F230" s="472" t="s">
        <v>471</v>
      </c>
      <c r="G230" s="473">
        <v>10000</v>
      </c>
      <c r="H230" s="472"/>
      <c r="I230" s="473">
        <v>0</v>
      </c>
      <c r="J230" s="473">
        <v>0</v>
      </c>
      <c r="K230" s="473">
        <v>0</v>
      </c>
      <c r="L230" s="473">
        <v>0</v>
      </c>
      <c r="M230" s="473">
        <v>0</v>
      </c>
      <c r="N230" s="473">
        <v>0</v>
      </c>
      <c r="O230" s="473">
        <v>0</v>
      </c>
      <c r="P230" s="473">
        <v>0</v>
      </c>
      <c r="Q230" s="473">
        <f t="shared" si="7"/>
        <v>10000</v>
      </c>
      <c r="R230" s="472"/>
    </row>
    <row r="231" spans="1:18" ht="14.45" customHeight="1" x14ac:dyDescent="0.25">
      <c r="A231" s="472">
        <v>403</v>
      </c>
      <c r="B231" s="472" t="str">
        <f t="shared" si="6"/>
        <v>3</v>
      </c>
      <c r="C231" s="472">
        <v>353</v>
      </c>
      <c r="D231" s="472" t="s">
        <v>1822</v>
      </c>
      <c r="E231" s="547">
        <v>25</v>
      </c>
      <c r="F231" s="472" t="s">
        <v>490</v>
      </c>
      <c r="G231" s="473">
        <v>3000</v>
      </c>
      <c r="H231" s="472"/>
      <c r="I231" s="473">
        <v>0</v>
      </c>
      <c r="J231" s="473">
        <v>0</v>
      </c>
      <c r="K231" s="473">
        <v>0</v>
      </c>
      <c r="L231" s="473">
        <v>0</v>
      </c>
      <c r="M231" s="473">
        <v>0</v>
      </c>
      <c r="N231" s="473">
        <v>0</v>
      </c>
      <c r="O231" s="473">
        <v>0</v>
      </c>
      <c r="P231" s="473">
        <v>0</v>
      </c>
      <c r="Q231" s="473">
        <f t="shared" si="7"/>
        <v>3000</v>
      </c>
      <c r="R231" s="472"/>
    </row>
    <row r="232" spans="1:18" ht="14.45" customHeight="1" x14ac:dyDescent="0.25">
      <c r="A232" s="472">
        <v>404</v>
      </c>
      <c r="B232" s="472" t="str">
        <f t="shared" si="6"/>
        <v>3</v>
      </c>
      <c r="C232" s="472">
        <v>355</v>
      </c>
      <c r="D232" s="472" t="s">
        <v>1822</v>
      </c>
      <c r="E232" s="547">
        <v>25</v>
      </c>
      <c r="F232" s="472" t="s">
        <v>492</v>
      </c>
      <c r="G232" s="473">
        <v>20000</v>
      </c>
      <c r="H232" s="472"/>
      <c r="I232" s="473">
        <v>0</v>
      </c>
      <c r="J232" s="473">
        <v>0</v>
      </c>
      <c r="K232" s="473">
        <v>0</v>
      </c>
      <c r="L232" s="473">
        <v>0</v>
      </c>
      <c r="M232" s="473">
        <v>0</v>
      </c>
      <c r="N232" s="473">
        <v>0</v>
      </c>
      <c r="O232" s="473">
        <v>0</v>
      </c>
      <c r="P232" s="473">
        <v>0</v>
      </c>
      <c r="Q232" s="473">
        <f t="shared" si="7"/>
        <v>20000</v>
      </c>
      <c r="R232" s="472"/>
    </row>
    <row r="233" spans="1:18" ht="14.45" customHeight="1" x14ac:dyDescent="0.25">
      <c r="A233" s="472">
        <v>406</v>
      </c>
      <c r="B233" s="472" t="str">
        <f t="shared" si="6"/>
        <v>3</v>
      </c>
      <c r="C233" s="472">
        <v>372</v>
      </c>
      <c r="D233" s="472" t="s">
        <v>1822</v>
      </c>
      <c r="E233" s="547">
        <v>25</v>
      </c>
      <c r="F233" s="472" t="s">
        <v>507</v>
      </c>
      <c r="G233" s="473">
        <v>10000</v>
      </c>
      <c r="H233" s="472"/>
      <c r="I233" s="473">
        <v>0</v>
      </c>
      <c r="J233" s="473">
        <v>0</v>
      </c>
      <c r="K233" s="473">
        <v>0</v>
      </c>
      <c r="L233" s="473">
        <v>0</v>
      </c>
      <c r="M233" s="473">
        <v>0</v>
      </c>
      <c r="N233" s="473">
        <v>0</v>
      </c>
      <c r="O233" s="473">
        <v>0</v>
      </c>
      <c r="P233" s="473">
        <v>0</v>
      </c>
      <c r="Q233" s="473">
        <f t="shared" si="7"/>
        <v>10000</v>
      </c>
      <c r="R233" s="472"/>
    </row>
    <row r="234" spans="1:18" ht="14.45" customHeight="1" x14ac:dyDescent="0.25">
      <c r="A234" s="472">
        <v>407</v>
      </c>
      <c r="B234" s="472" t="str">
        <f t="shared" si="6"/>
        <v>3</v>
      </c>
      <c r="C234" s="472">
        <v>375</v>
      </c>
      <c r="D234" s="472" t="s">
        <v>1822</v>
      </c>
      <c r="E234" s="547">
        <v>25</v>
      </c>
      <c r="F234" s="472" t="s">
        <v>510</v>
      </c>
      <c r="G234" s="473">
        <v>10000</v>
      </c>
      <c r="H234" s="472"/>
      <c r="I234" s="473">
        <v>0</v>
      </c>
      <c r="J234" s="473">
        <v>0</v>
      </c>
      <c r="K234" s="473">
        <v>0</v>
      </c>
      <c r="L234" s="473">
        <v>0</v>
      </c>
      <c r="M234" s="473">
        <v>0</v>
      </c>
      <c r="N234" s="473">
        <v>0</v>
      </c>
      <c r="O234" s="473">
        <v>0</v>
      </c>
      <c r="P234" s="473">
        <v>0</v>
      </c>
      <c r="Q234" s="473">
        <f t="shared" si="7"/>
        <v>10000</v>
      </c>
      <c r="R234" s="472"/>
    </row>
    <row r="235" spans="1:18" ht="14.45" customHeight="1" x14ac:dyDescent="0.25">
      <c r="A235" s="472">
        <v>410</v>
      </c>
      <c r="B235" s="472" t="str">
        <f t="shared" si="6"/>
        <v>5</v>
      </c>
      <c r="C235" s="472">
        <v>515</v>
      </c>
      <c r="D235" s="472" t="s">
        <v>1822</v>
      </c>
      <c r="E235" s="547">
        <v>25</v>
      </c>
      <c r="F235" s="472" t="s">
        <v>592</v>
      </c>
      <c r="G235" s="473">
        <v>15000</v>
      </c>
      <c r="H235" s="472"/>
      <c r="I235" s="473">
        <v>0</v>
      </c>
      <c r="J235" s="473">
        <v>0</v>
      </c>
      <c r="K235" s="473">
        <v>0</v>
      </c>
      <c r="L235" s="473">
        <v>0</v>
      </c>
      <c r="M235" s="473">
        <v>0</v>
      </c>
      <c r="N235" s="473">
        <v>0</v>
      </c>
      <c r="O235" s="473">
        <v>0</v>
      </c>
      <c r="P235" s="473">
        <v>0</v>
      </c>
      <c r="Q235" s="473">
        <f t="shared" si="7"/>
        <v>15000</v>
      </c>
      <c r="R235" s="472"/>
    </row>
    <row r="236" spans="1:18" ht="14.45" customHeight="1" x14ac:dyDescent="0.25">
      <c r="A236" s="472">
        <v>412</v>
      </c>
      <c r="B236" s="472" t="str">
        <f t="shared" si="6"/>
        <v>5</v>
      </c>
      <c r="C236" s="472">
        <v>523</v>
      </c>
      <c r="D236" s="472" t="s">
        <v>1822</v>
      </c>
      <c r="E236" s="547">
        <v>25</v>
      </c>
      <c r="F236" s="472" t="s">
        <v>597</v>
      </c>
      <c r="G236" s="473">
        <v>0</v>
      </c>
      <c r="H236" s="472"/>
      <c r="I236" s="473">
        <v>0</v>
      </c>
      <c r="J236" s="473">
        <v>0</v>
      </c>
      <c r="K236" s="473">
        <v>0</v>
      </c>
      <c r="L236" s="473">
        <v>0</v>
      </c>
      <c r="M236" s="473">
        <v>0</v>
      </c>
      <c r="N236" s="473">
        <v>0</v>
      </c>
      <c r="O236" s="473">
        <v>0</v>
      </c>
      <c r="P236" s="473">
        <v>0</v>
      </c>
      <c r="Q236" s="473">
        <f t="shared" si="7"/>
        <v>0</v>
      </c>
      <c r="R236" s="472"/>
    </row>
    <row r="237" spans="1:18" ht="14.45" customHeight="1" x14ac:dyDescent="0.25">
      <c r="A237" s="472">
        <v>416</v>
      </c>
      <c r="B237" s="472" t="str">
        <f t="shared" si="6"/>
        <v>2</v>
      </c>
      <c r="C237" s="472">
        <v>242</v>
      </c>
      <c r="D237" s="472" t="s">
        <v>1823</v>
      </c>
      <c r="E237" s="547">
        <v>242</v>
      </c>
      <c r="F237" s="472" t="s">
        <v>408</v>
      </c>
      <c r="G237" s="473">
        <v>23000</v>
      </c>
      <c r="H237" s="472"/>
      <c r="I237" s="473">
        <v>0</v>
      </c>
      <c r="J237" s="473">
        <v>0</v>
      </c>
      <c r="K237" s="473">
        <v>0</v>
      </c>
      <c r="L237" s="473">
        <v>0</v>
      </c>
      <c r="M237" s="473">
        <v>0</v>
      </c>
      <c r="N237" s="473">
        <v>0</v>
      </c>
      <c r="O237" s="473">
        <v>0</v>
      </c>
      <c r="P237" s="473">
        <v>0</v>
      </c>
      <c r="Q237" s="473">
        <f t="shared" si="7"/>
        <v>23000</v>
      </c>
      <c r="R237" s="472"/>
    </row>
    <row r="238" spans="1:18" ht="14.45" customHeight="1" x14ac:dyDescent="0.25">
      <c r="A238" s="472">
        <v>417</v>
      </c>
      <c r="B238" s="472" t="str">
        <f t="shared" si="6"/>
        <v>2</v>
      </c>
      <c r="C238" s="472">
        <v>243</v>
      </c>
      <c r="D238" s="472" t="s">
        <v>1823</v>
      </c>
      <c r="E238" s="547">
        <v>243</v>
      </c>
      <c r="F238" s="472" t="s">
        <v>409</v>
      </c>
      <c r="G238" s="473">
        <v>4500</v>
      </c>
      <c r="H238" s="472"/>
      <c r="I238" s="473">
        <v>0</v>
      </c>
      <c r="J238" s="473">
        <v>0</v>
      </c>
      <c r="K238" s="473">
        <v>0</v>
      </c>
      <c r="L238" s="473">
        <v>0</v>
      </c>
      <c r="M238" s="473">
        <v>0</v>
      </c>
      <c r="N238" s="473">
        <v>0</v>
      </c>
      <c r="O238" s="473">
        <v>0</v>
      </c>
      <c r="P238" s="473">
        <v>0</v>
      </c>
      <c r="Q238" s="473">
        <f t="shared" si="7"/>
        <v>4500</v>
      </c>
      <c r="R238" s="472"/>
    </row>
    <row r="239" spans="1:18" ht="14.45" customHeight="1" x14ac:dyDescent="0.25">
      <c r="A239" s="472">
        <v>418</v>
      </c>
      <c r="B239" s="472" t="str">
        <f t="shared" si="6"/>
        <v>2</v>
      </c>
      <c r="C239" s="472">
        <v>249</v>
      </c>
      <c r="D239" s="472" t="s">
        <v>1823</v>
      </c>
      <c r="E239" s="547">
        <v>249</v>
      </c>
      <c r="F239" s="472" t="s">
        <v>415</v>
      </c>
      <c r="G239" s="473">
        <v>5000</v>
      </c>
      <c r="H239" s="472"/>
      <c r="I239" s="473">
        <v>0</v>
      </c>
      <c r="J239" s="473">
        <v>0</v>
      </c>
      <c r="K239" s="473">
        <v>0</v>
      </c>
      <c r="L239" s="473">
        <v>0</v>
      </c>
      <c r="M239" s="473">
        <v>0</v>
      </c>
      <c r="N239" s="473">
        <v>0</v>
      </c>
      <c r="O239" s="473">
        <v>0</v>
      </c>
      <c r="P239" s="473">
        <v>0</v>
      </c>
      <c r="Q239" s="473">
        <f t="shared" si="7"/>
        <v>5000</v>
      </c>
      <c r="R239" s="472"/>
    </row>
    <row r="240" spans="1:18" ht="14.45" customHeight="1" x14ac:dyDescent="0.25">
      <c r="A240" s="472">
        <v>420</v>
      </c>
      <c r="B240" s="472" t="str">
        <f t="shared" si="6"/>
        <v>2</v>
      </c>
      <c r="C240" s="472">
        <v>252</v>
      </c>
      <c r="D240" s="472" t="s">
        <v>1823</v>
      </c>
      <c r="E240" s="547">
        <v>252</v>
      </c>
      <c r="F240" s="472" t="s">
        <v>418</v>
      </c>
      <c r="G240" s="473">
        <v>95200</v>
      </c>
      <c r="H240" s="472"/>
      <c r="I240" s="473">
        <v>0</v>
      </c>
      <c r="J240" s="473">
        <v>0</v>
      </c>
      <c r="K240" s="473">
        <v>0</v>
      </c>
      <c r="L240" s="473">
        <v>0</v>
      </c>
      <c r="M240" s="473">
        <v>0</v>
      </c>
      <c r="N240" s="473">
        <v>0</v>
      </c>
      <c r="O240" s="473">
        <v>0</v>
      </c>
      <c r="P240" s="473">
        <v>0</v>
      </c>
      <c r="Q240" s="473">
        <f t="shared" si="7"/>
        <v>95200</v>
      </c>
      <c r="R240" s="472"/>
    </row>
    <row r="241" spans="1:18" ht="14.45" customHeight="1" x14ac:dyDescent="0.25">
      <c r="A241" s="472">
        <v>422</v>
      </c>
      <c r="B241" s="472" t="str">
        <f t="shared" si="6"/>
        <v>2</v>
      </c>
      <c r="C241" s="472">
        <v>261</v>
      </c>
      <c r="D241" s="472" t="s">
        <v>1823</v>
      </c>
      <c r="E241" s="547">
        <v>261</v>
      </c>
      <c r="F241" s="472" t="s">
        <v>425</v>
      </c>
      <c r="G241" s="493">
        <v>130000</v>
      </c>
      <c r="H241" s="472"/>
      <c r="I241" s="473">
        <v>0</v>
      </c>
      <c r="J241" s="473">
        <v>0</v>
      </c>
      <c r="K241" s="473">
        <v>0</v>
      </c>
      <c r="L241" s="473">
        <v>0</v>
      </c>
      <c r="M241" s="473">
        <v>0</v>
      </c>
      <c r="N241" s="473">
        <v>0</v>
      </c>
      <c r="O241" s="473">
        <v>0</v>
      </c>
      <c r="P241" s="473">
        <v>0</v>
      </c>
      <c r="Q241" s="473">
        <f t="shared" si="7"/>
        <v>130000</v>
      </c>
      <c r="R241" s="472"/>
    </row>
    <row r="242" spans="1:18" ht="14.45" customHeight="1" x14ac:dyDescent="0.25">
      <c r="A242" s="472">
        <v>424</v>
      </c>
      <c r="B242" s="472" t="str">
        <f t="shared" si="6"/>
        <v>2</v>
      </c>
      <c r="C242" s="472">
        <v>272</v>
      </c>
      <c r="D242" s="472" t="s">
        <v>1823</v>
      </c>
      <c r="E242" s="547">
        <v>272</v>
      </c>
      <c r="F242" s="472" t="s">
        <v>429</v>
      </c>
      <c r="G242" s="473">
        <v>15000</v>
      </c>
      <c r="H242" s="472"/>
      <c r="I242" s="473">
        <v>0</v>
      </c>
      <c r="J242" s="473">
        <v>0</v>
      </c>
      <c r="K242" s="473">
        <v>0</v>
      </c>
      <c r="L242" s="473">
        <v>0</v>
      </c>
      <c r="M242" s="473">
        <v>0</v>
      </c>
      <c r="N242" s="473">
        <v>0</v>
      </c>
      <c r="O242" s="473">
        <v>0</v>
      </c>
      <c r="P242" s="473">
        <v>0</v>
      </c>
      <c r="Q242" s="473">
        <f t="shared" si="7"/>
        <v>15000</v>
      </c>
      <c r="R242" s="472"/>
    </row>
    <row r="243" spans="1:18" ht="14.45" customHeight="1" x14ac:dyDescent="0.25">
      <c r="A243" s="472">
        <v>426</v>
      </c>
      <c r="B243" s="472" t="str">
        <f t="shared" si="6"/>
        <v>2</v>
      </c>
      <c r="C243" s="472">
        <v>291</v>
      </c>
      <c r="D243" s="472" t="s">
        <v>1823</v>
      </c>
      <c r="E243" s="547">
        <v>291</v>
      </c>
      <c r="F243" s="472" t="s">
        <v>438</v>
      </c>
      <c r="G243" s="473">
        <v>15700</v>
      </c>
      <c r="H243" s="472"/>
      <c r="I243" s="473">
        <v>0</v>
      </c>
      <c r="J243" s="473">
        <v>0</v>
      </c>
      <c r="K243" s="473">
        <v>0</v>
      </c>
      <c r="L243" s="473">
        <v>0</v>
      </c>
      <c r="M243" s="473">
        <v>0</v>
      </c>
      <c r="N243" s="473">
        <v>0</v>
      </c>
      <c r="O243" s="473">
        <v>0</v>
      </c>
      <c r="P243" s="473">
        <v>0</v>
      </c>
      <c r="Q243" s="473">
        <f t="shared" si="7"/>
        <v>15700</v>
      </c>
      <c r="R243" s="472"/>
    </row>
    <row r="244" spans="1:18" ht="14.45" customHeight="1" x14ac:dyDescent="0.25">
      <c r="A244" s="472">
        <v>427</v>
      </c>
      <c r="B244" s="472" t="str">
        <f t="shared" si="6"/>
        <v>2</v>
      </c>
      <c r="C244" s="472">
        <v>296</v>
      </c>
      <c r="D244" s="472" t="s">
        <v>1823</v>
      </c>
      <c r="E244" s="547">
        <v>296</v>
      </c>
      <c r="F244" s="472" t="s">
        <v>443</v>
      </c>
      <c r="G244" s="473">
        <v>50000</v>
      </c>
      <c r="H244" s="472"/>
      <c r="I244" s="473">
        <v>0</v>
      </c>
      <c r="J244" s="473">
        <v>0</v>
      </c>
      <c r="K244" s="473">
        <v>0</v>
      </c>
      <c r="L244" s="473">
        <v>0</v>
      </c>
      <c r="M244" s="473">
        <v>0</v>
      </c>
      <c r="N244" s="473">
        <v>0</v>
      </c>
      <c r="O244" s="473">
        <v>0</v>
      </c>
      <c r="P244" s="473">
        <v>0</v>
      </c>
      <c r="Q244" s="473">
        <f t="shared" si="7"/>
        <v>50000</v>
      </c>
      <c r="R244" s="472"/>
    </row>
    <row r="245" spans="1:18" ht="14.45" customHeight="1" x14ac:dyDescent="0.25">
      <c r="A245" s="472">
        <v>428</v>
      </c>
      <c r="B245" s="472" t="str">
        <f t="shared" si="6"/>
        <v>2</v>
      </c>
      <c r="C245" s="472">
        <v>298</v>
      </c>
      <c r="D245" s="472" t="s">
        <v>1823</v>
      </c>
      <c r="E245" s="547">
        <v>19</v>
      </c>
      <c r="F245" s="472" t="s">
        <v>445</v>
      </c>
      <c r="G245" s="473">
        <v>23800</v>
      </c>
      <c r="H245" s="472"/>
      <c r="I245" s="473">
        <v>0</v>
      </c>
      <c r="J245" s="473">
        <v>0</v>
      </c>
      <c r="K245" s="473">
        <v>0</v>
      </c>
      <c r="L245" s="473">
        <v>0</v>
      </c>
      <c r="M245" s="473">
        <v>0</v>
      </c>
      <c r="N245" s="473">
        <v>0</v>
      </c>
      <c r="O245" s="473">
        <v>0</v>
      </c>
      <c r="P245" s="473">
        <v>0</v>
      </c>
      <c r="Q245" s="473">
        <f t="shared" si="7"/>
        <v>23800</v>
      </c>
      <c r="R245" s="472"/>
    </row>
    <row r="246" spans="1:18" ht="14.45" customHeight="1" x14ac:dyDescent="0.25">
      <c r="A246" s="472">
        <v>431</v>
      </c>
      <c r="B246" s="472" t="str">
        <f t="shared" si="6"/>
        <v>3</v>
      </c>
      <c r="C246" s="472">
        <v>355</v>
      </c>
      <c r="D246" s="472" t="s">
        <v>1823</v>
      </c>
      <c r="E246" s="547">
        <v>19</v>
      </c>
      <c r="F246" s="472" t="s">
        <v>492</v>
      </c>
      <c r="G246" s="473">
        <v>70000</v>
      </c>
      <c r="H246" s="472"/>
      <c r="I246" s="473">
        <v>0</v>
      </c>
      <c r="J246" s="473">
        <v>0</v>
      </c>
      <c r="K246" s="473">
        <v>0</v>
      </c>
      <c r="L246" s="473">
        <v>0</v>
      </c>
      <c r="M246" s="473">
        <v>0</v>
      </c>
      <c r="N246" s="473">
        <v>0</v>
      </c>
      <c r="O246" s="473">
        <v>0</v>
      </c>
      <c r="P246" s="473">
        <v>0</v>
      </c>
      <c r="Q246" s="473">
        <f t="shared" si="7"/>
        <v>70000</v>
      </c>
      <c r="R246" s="472"/>
    </row>
    <row r="247" spans="1:18" ht="14.45" customHeight="1" x14ac:dyDescent="0.25">
      <c r="A247" s="472">
        <v>432</v>
      </c>
      <c r="B247" s="472" t="str">
        <f t="shared" si="6"/>
        <v>3</v>
      </c>
      <c r="C247" s="472">
        <v>357</v>
      </c>
      <c r="D247" s="472" t="s">
        <v>1823</v>
      </c>
      <c r="E247" s="547">
        <v>19</v>
      </c>
      <c r="F247" s="472" t="s">
        <v>494</v>
      </c>
      <c r="G247" s="473">
        <v>50000</v>
      </c>
      <c r="H247" s="472"/>
      <c r="I247" s="473">
        <v>0</v>
      </c>
      <c r="J247" s="473">
        <v>0</v>
      </c>
      <c r="K247" s="473">
        <v>0</v>
      </c>
      <c r="L247" s="473">
        <v>0</v>
      </c>
      <c r="M247" s="473">
        <v>0</v>
      </c>
      <c r="N247" s="473">
        <v>0</v>
      </c>
      <c r="O247" s="473">
        <v>0</v>
      </c>
      <c r="P247" s="473">
        <v>0</v>
      </c>
      <c r="Q247" s="473">
        <f t="shared" si="7"/>
        <v>50000</v>
      </c>
      <c r="R247" s="472"/>
    </row>
    <row r="248" spans="1:18" ht="14.45" customHeight="1" x14ac:dyDescent="0.25">
      <c r="A248" s="472">
        <v>435</v>
      </c>
      <c r="B248" s="472" t="str">
        <f t="shared" si="6"/>
        <v>5</v>
      </c>
      <c r="C248" s="472">
        <v>567</v>
      </c>
      <c r="D248" s="472" t="s">
        <v>1823</v>
      </c>
      <c r="E248" s="547">
        <v>19</v>
      </c>
      <c r="F248" s="472" t="s">
        <v>618</v>
      </c>
      <c r="G248" s="473">
        <v>60000</v>
      </c>
      <c r="H248" s="472"/>
      <c r="I248" s="473">
        <v>0</v>
      </c>
      <c r="J248" s="473">
        <v>0</v>
      </c>
      <c r="K248" s="473">
        <v>0</v>
      </c>
      <c r="L248" s="473">
        <v>0</v>
      </c>
      <c r="M248" s="473">
        <v>0</v>
      </c>
      <c r="N248" s="473">
        <v>0</v>
      </c>
      <c r="O248" s="473">
        <v>0</v>
      </c>
      <c r="P248" s="473">
        <v>0</v>
      </c>
      <c r="Q248" s="473">
        <f t="shared" si="7"/>
        <v>60000</v>
      </c>
      <c r="R248" s="472"/>
    </row>
    <row r="249" spans="1:18" ht="14.45" customHeight="1" x14ac:dyDescent="0.25">
      <c r="A249" s="472">
        <v>437</v>
      </c>
      <c r="B249" s="472" t="str">
        <f t="shared" si="6"/>
        <v>5</v>
      </c>
      <c r="C249" s="472">
        <v>578</v>
      </c>
      <c r="D249" s="472" t="s">
        <v>1823</v>
      </c>
      <c r="E249" s="547">
        <v>19</v>
      </c>
      <c r="F249" s="472" t="s">
        <v>628</v>
      </c>
      <c r="G249" s="473">
        <v>92000</v>
      </c>
      <c r="H249" s="472"/>
      <c r="I249" s="473">
        <v>0</v>
      </c>
      <c r="J249" s="473">
        <v>0</v>
      </c>
      <c r="K249" s="473">
        <v>0</v>
      </c>
      <c r="L249" s="473">
        <v>0</v>
      </c>
      <c r="M249" s="473">
        <v>0</v>
      </c>
      <c r="N249" s="473">
        <v>0</v>
      </c>
      <c r="O249" s="473">
        <v>0</v>
      </c>
      <c r="P249" s="473">
        <v>0</v>
      </c>
      <c r="Q249" s="473">
        <f t="shared" si="7"/>
        <v>92000</v>
      </c>
      <c r="R249" s="472"/>
    </row>
    <row r="250" spans="1:18" x14ac:dyDescent="0.25">
      <c r="A250" s="472">
        <v>441</v>
      </c>
      <c r="B250" s="472" t="str">
        <f t="shared" si="6"/>
        <v>1</v>
      </c>
      <c r="C250" s="472">
        <v>122</v>
      </c>
      <c r="D250" s="472" t="s">
        <v>1824</v>
      </c>
      <c r="E250" s="547">
        <v>29</v>
      </c>
      <c r="F250" s="472" t="s">
        <v>353</v>
      </c>
      <c r="G250" s="473"/>
      <c r="H250" s="472"/>
      <c r="I250" s="473">
        <v>0</v>
      </c>
      <c r="J250" s="473">
        <v>0</v>
      </c>
      <c r="K250" s="473">
        <v>0</v>
      </c>
      <c r="L250" s="473">
        <v>0</v>
      </c>
      <c r="M250" s="473">
        <v>0</v>
      </c>
      <c r="N250" s="473">
        <v>0</v>
      </c>
      <c r="O250" s="473">
        <v>0</v>
      </c>
      <c r="P250" s="473">
        <v>0</v>
      </c>
      <c r="Q250" s="473">
        <f t="shared" si="7"/>
        <v>0</v>
      </c>
      <c r="R250" s="472"/>
    </row>
    <row r="251" spans="1:18" ht="14.45" customHeight="1" x14ac:dyDescent="0.25">
      <c r="A251" s="472">
        <v>444</v>
      </c>
      <c r="B251" s="472" t="str">
        <f t="shared" si="6"/>
        <v>2</v>
      </c>
      <c r="C251" s="472">
        <v>211</v>
      </c>
      <c r="D251" s="472" t="s">
        <v>1824</v>
      </c>
      <c r="E251" s="547">
        <v>29</v>
      </c>
      <c r="F251" s="472" t="s">
        <v>384</v>
      </c>
      <c r="G251" s="473">
        <v>6000</v>
      </c>
      <c r="H251" s="472"/>
      <c r="I251" s="473">
        <v>0</v>
      </c>
      <c r="J251" s="473">
        <v>0</v>
      </c>
      <c r="K251" s="473">
        <v>0</v>
      </c>
      <c r="L251" s="473">
        <v>0</v>
      </c>
      <c r="M251" s="473">
        <v>0</v>
      </c>
      <c r="N251" s="473">
        <v>0</v>
      </c>
      <c r="O251" s="473">
        <v>0</v>
      </c>
      <c r="P251" s="473">
        <v>0</v>
      </c>
      <c r="Q251" s="473">
        <f t="shared" si="7"/>
        <v>6000</v>
      </c>
      <c r="R251" s="472"/>
    </row>
    <row r="252" spans="1:18" ht="14.45" customHeight="1" x14ac:dyDescent="0.25">
      <c r="A252" s="472">
        <v>445</v>
      </c>
      <c r="B252" s="472" t="str">
        <f t="shared" si="6"/>
        <v>2</v>
      </c>
      <c r="C252" s="472">
        <v>212</v>
      </c>
      <c r="D252" s="472" t="s">
        <v>1824</v>
      </c>
      <c r="E252" s="547">
        <v>29</v>
      </c>
      <c r="F252" s="472" t="s">
        <v>385</v>
      </c>
      <c r="G252" s="473">
        <f>800*12</f>
        <v>9600</v>
      </c>
      <c r="H252" s="472"/>
      <c r="I252" s="473">
        <v>0</v>
      </c>
      <c r="J252" s="473">
        <v>0</v>
      </c>
      <c r="K252" s="473">
        <v>0</v>
      </c>
      <c r="L252" s="473">
        <v>0</v>
      </c>
      <c r="M252" s="473">
        <v>0</v>
      </c>
      <c r="N252" s="473">
        <v>0</v>
      </c>
      <c r="O252" s="473">
        <v>0</v>
      </c>
      <c r="P252" s="473">
        <v>0</v>
      </c>
      <c r="Q252" s="473">
        <f t="shared" si="7"/>
        <v>9600</v>
      </c>
      <c r="R252" s="472"/>
    </row>
    <row r="253" spans="1:18" ht="14.45" customHeight="1" x14ac:dyDescent="0.25">
      <c r="A253" s="472">
        <v>446</v>
      </c>
      <c r="B253" s="472" t="str">
        <f t="shared" si="6"/>
        <v>2</v>
      </c>
      <c r="C253" s="472">
        <v>214</v>
      </c>
      <c r="D253" s="472" t="s">
        <v>1824</v>
      </c>
      <c r="E253" s="547">
        <v>29</v>
      </c>
      <c r="F253" s="472" t="s">
        <v>387</v>
      </c>
      <c r="G253" s="473">
        <v>800</v>
      </c>
      <c r="H253" s="472"/>
      <c r="I253" s="473">
        <v>0</v>
      </c>
      <c r="J253" s="473">
        <v>0</v>
      </c>
      <c r="K253" s="473">
        <v>0</v>
      </c>
      <c r="L253" s="473">
        <v>0</v>
      </c>
      <c r="M253" s="473">
        <v>0</v>
      </c>
      <c r="N253" s="473">
        <v>0</v>
      </c>
      <c r="O253" s="473">
        <v>0</v>
      </c>
      <c r="P253" s="473">
        <v>0</v>
      </c>
      <c r="Q253" s="473">
        <f t="shared" si="7"/>
        <v>800</v>
      </c>
      <c r="R253" s="472"/>
    </row>
    <row r="254" spans="1:18" ht="14.45" customHeight="1" x14ac:dyDescent="0.25">
      <c r="A254" s="472">
        <v>447</v>
      </c>
      <c r="B254" s="472" t="str">
        <f t="shared" si="6"/>
        <v>2</v>
      </c>
      <c r="C254" s="472">
        <v>216</v>
      </c>
      <c r="D254" s="472" t="s">
        <v>1824</v>
      </c>
      <c r="E254" s="547">
        <v>29</v>
      </c>
      <c r="F254" s="472" t="s">
        <v>389</v>
      </c>
      <c r="G254" s="473">
        <v>7000</v>
      </c>
      <c r="H254" s="472"/>
      <c r="I254" s="473">
        <v>0</v>
      </c>
      <c r="J254" s="473">
        <v>0</v>
      </c>
      <c r="K254" s="473">
        <v>0</v>
      </c>
      <c r="L254" s="473">
        <v>0</v>
      </c>
      <c r="M254" s="473">
        <v>0</v>
      </c>
      <c r="N254" s="473">
        <v>0</v>
      </c>
      <c r="O254" s="473">
        <v>0</v>
      </c>
      <c r="P254" s="473">
        <v>0</v>
      </c>
      <c r="Q254" s="473">
        <f t="shared" si="7"/>
        <v>7000</v>
      </c>
      <c r="R254" s="472"/>
    </row>
    <row r="255" spans="1:18" ht="14.45" customHeight="1" x14ac:dyDescent="0.25">
      <c r="A255" s="472">
        <v>449</v>
      </c>
      <c r="B255" s="472" t="str">
        <f t="shared" si="6"/>
        <v>2</v>
      </c>
      <c r="C255" s="472">
        <v>261</v>
      </c>
      <c r="D255" s="472" t="s">
        <v>1824</v>
      </c>
      <c r="E255" s="547">
        <v>29</v>
      </c>
      <c r="F255" s="472" t="s">
        <v>425</v>
      </c>
      <c r="G255" s="473">
        <v>100000</v>
      </c>
      <c r="H255" s="472"/>
      <c r="I255" s="473">
        <v>0</v>
      </c>
      <c r="J255" s="473">
        <v>0</v>
      </c>
      <c r="K255" s="473">
        <v>0</v>
      </c>
      <c r="L255" s="473">
        <v>0</v>
      </c>
      <c r="M255" s="473">
        <v>0</v>
      </c>
      <c r="N255" s="473">
        <v>0</v>
      </c>
      <c r="O255" s="473">
        <v>0</v>
      </c>
      <c r="P255" s="473">
        <v>0</v>
      </c>
      <c r="Q255" s="473">
        <f t="shared" si="7"/>
        <v>100000</v>
      </c>
      <c r="R255" s="472"/>
    </row>
    <row r="256" spans="1:18" ht="14.45" customHeight="1" x14ac:dyDescent="0.25">
      <c r="A256" s="472">
        <v>451</v>
      </c>
      <c r="B256" s="472" t="str">
        <f t="shared" si="6"/>
        <v>2</v>
      </c>
      <c r="C256" s="472">
        <v>271</v>
      </c>
      <c r="D256" s="472" t="s">
        <v>1824</v>
      </c>
      <c r="E256" s="547">
        <v>29</v>
      </c>
      <c r="F256" s="472" t="s">
        <v>428</v>
      </c>
      <c r="G256" s="473">
        <v>0</v>
      </c>
      <c r="H256" s="472"/>
      <c r="I256" s="473">
        <v>0</v>
      </c>
      <c r="J256" s="473">
        <v>0</v>
      </c>
      <c r="K256" s="473">
        <v>0</v>
      </c>
      <c r="L256" s="473">
        <v>0</v>
      </c>
      <c r="M256" s="473">
        <v>0</v>
      </c>
      <c r="N256" s="473">
        <v>0</v>
      </c>
      <c r="O256" s="473">
        <v>0</v>
      </c>
      <c r="P256" s="473">
        <v>0</v>
      </c>
      <c r="Q256" s="473">
        <f t="shared" si="7"/>
        <v>0</v>
      </c>
      <c r="R256" s="472"/>
    </row>
    <row r="257" spans="1:18" ht="14.45" customHeight="1" x14ac:dyDescent="0.25">
      <c r="A257" s="472">
        <v>454</v>
      </c>
      <c r="B257" s="472" t="str">
        <f t="shared" si="6"/>
        <v>3</v>
      </c>
      <c r="C257" s="472">
        <v>351</v>
      </c>
      <c r="D257" s="472" t="s">
        <v>1824</v>
      </c>
      <c r="E257" s="547">
        <v>29</v>
      </c>
      <c r="F257" s="472" t="s">
        <v>488</v>
      </c>
      <c r="G257" s="473">
        <v>20000</v>
      </c>
      <c r="H257" s="472"/>
      <c r="I257" s="473">
        <v>0</v>
      </c>
      <c r="J257" s="473">
        <v>0</v>
      </c>
      <c r="K257" s="473">
        <v>0</v>
      </c>
      <c r="L257" s="473">
        <v>0</v>
      </c>
      <c r="M257" s="473">
        <v>0</v>
      </c>
      <c r="N257" s="473">
        <v>0</v>
      </c>
      <c r="O257" s="473">
        <v>0</v>
      </c>
      <c r="P257" s="473">
        <v>0</v>
      </c>
      <c r="Q257" s="473">
        <f t="shared" si="7"/>
        <v>20000</v>
      </c>
      <c r="R257" s="472"/>
    </row>
    <row r="258" spans="1:18" ht="14.45" customHeight="1" x14ac:dyDescent="0.25">
      <c r="A258" s="472">
        <v>455</v>
      </c>
      <c r="B258" s="472" t="str">
        <f t="shared" si="6"/>
        <v>3</v>
      </c>
      <c r="C258" s="472">
        <v>353</v>
      </c>
      <c r="D258" s="472" t="s">
        <v>1824</v>
      </c>
      <c r="E258" s="547">
        <v>29</v>
      </c>
      <c r="F258" s="472" t="s">
        <v>490</v>
      </c>
      <c r="G258" s="473">
        <v>3000</v>
      </c>
      <c r="H258" s="472"/>
      <c r="I258" s="473">
        <v>0</v>
      </c>
      <c r="J258" s="473">
        <v>0</v>
      </c>
      <c r="K258" s="473">
        <v>0</v>
      </c>
      <c r="L258" s="473">
        <v>0</v>
      </c>
      <c r="M258" s="473">
        <v>0</v>
      </c>
      <c r="N258" s="473">
        <v>0</v>
      </c>
      <c r="O258" s="473">
        <v>0</v>
      </c>
      <c r="P258" s="473">
        <v>0</v>
      </c>
      <c r="Q258" s="473">
        <f t="shared" si="7"/>
        <v>3000</v>
      </c>
      <c r="R258" s="472"/>
    </row>
    <row r="259" spans="1:18" ht="14.45" customHeight="1" x14ac:dyDescent="0.25">
      <c r="A259" s="472">
        <v>456</v>
      </c>
      <c r="B259" s="472" t="str">
        <f t="shared" si="6"/>
        <v>3</v>
      </c>
      <c r="C259" s="472">
        <v>355</v>
      </c>
      <c r="D259" s="472" t="s">
        <v>1824</v>
      </c>
      <c r="E259" s="547">
        <v>29</v>
      </c>
      <c r="F259" s="472" t="s">
        <v>492</v>
      </c>
      <c r="G259" s="473">
        <v>25000</v>
      </c>
      <c r="H259" s="472"/>
      <c r="I259" s="473">
        <v>0</v>
      </c>
      <c r="J259" s="473">
        <v>0</v>
      </c>
      <c r="K259" s="473">
        <v>0</v>
      </c>
      <c r="L259" s="473">
        <v>0</v>
      </c>
      <c r="M259" s="473">
        <v>0</v>
      </c>
      <c r="N259" s="473">
        <v>0</v>
      </c>
      <c r="O259" s="473">
        <v>0</v>
      </c>
      <c r="P259" s="473">
        <v>0</v>
      </c>
      <c r="Q259" s="473">
        <f t="shared" si="7"/>
        <v>25000</v>
      </c>
      <c r="R259" s="472"/>
    </row>
    <row r="260" spans="1:18" ht="14.45" customHeight="1" x14ac:dyDescent="0.25">
      <c r="A260" s="472">
        <v>458</v>
      </c>
      <c r="B260" s="472" t="str">
        <f t="shared" si="6"/>
        <v>3</v>
      </c>
      <c r="C260" s="472">
        <v>361</v>
      </c>
      <c r="D260" s="472" t="s">
        <v>1824</v>
      </c>
      <c r="E260" s="547">
        <v>29</v>
      </c>
      <c r="F260" s="472" t="s">
        <v>498</v>
      </c>
      <c r="G260" s="473">
        <v>0</v>
      </c>
      <c r="H260" s="472"/>
      <c r="I260" s="473">
        <v>0</v>
      </c>
      <c r="J260" s="473">
        <v>0</v>
      </c>
      <c r="K260" s="473">
        <v>0</v>
      </c>
      <c r="L260" s="473">
        <v>0</v>
      </c>
      <c r="M260" s="473">
        <v>0</v>
      </c>
      <c r="N260" s="473">
        <v>0</v>
      </c>
      <c r="O260" s="473">
        <v>0</v>
      </c>
      <c r="P260" s="473">
        <v>0</v>
      </c>
      <c r="Q260" s="473">
        <f t="shared" si="7"/>
        <v>0</v>
      </c>
      <c r="R260" s="472"/>
    </row>
    <row r="261" spans="1:18" ht="14.45" customHeight="1" x14ac:dyDescent="0.25">
      <c r="A261" s="472">
        <v>460</v>
      </c>
      <c r="B261" s="472" t="str">
        <f t="shared" si="6"/>
        <v>3</v>
      </c>
      <c r="C261" s="472">
        <v>372</v>
      </c>
      <c r="D261" s="472" t="s">
        <v>1824</v>
      </c>
      <c r="E261" s="547">
        <v>29</v>
      </c>
      <c r="F261" s="472" t="s">
        <v>507</v>
      </c>
      <c r="G261" s="473">
        <v>5000</v>
      </c>
      <c r="H261" s="472"/>
      <c r="I261" s="473">
        <v>0</v>
      </c>
      <c r="J261" s="473">
        <v>0</v>
      </c>
      <c r="K261" s="473">
        <v>0</v>
      </c>
      <c r="L261" s="473">
        <v>0</v>
      </c>
      <c r="M261" s="473">
        <v>0</v>
      </c>
      <c r="N261" s="473">
        <v>0</v>
      </c>
      <c r="O261" s="473">
        <v>0</v>
      </c>
      <c r="P261" s="473">
        <v>0</v>
      </c>
      <c r="Q261" s="473">
        <f t="shared" si="7"/>
        <v>5000</v>
      </c>
      <c r="R261" s="472"/>
    </row>
    <row r="262" spans="1:18" ht="14.45" customHeight="1" x14ac:dyDescent="0.25">
      <c r="A262" s="472">
        <v>461</v>
      </c>
      <c r="B262" s="472" t="str">
        <f t="shared" ref="B262:B325" si="8">MID(C262,1,1)</f>
        <v>3</v>
      </c>
      <c r="C262" s="472">
        <v>375</v>
      </c>
      <c r="D262" s="472" t="s">
        <v>1824</v>
      </c>
      <c r="E262" s="547">
        <v>29</v>
      </c>
      <c r="F262" s="472" t="s">
        <v>510</v>
      </c>
      <c r="G262" s="473">
        <v>5000</v>
      </c>
      <c r="H262" s="472"/>
      <c r="I262" s="473">
        <v>0</v>
      </c>
      <c r="J262" s="473">
        <v>0</v>
      </c>
      <c r="K262" s="473">
        <v>0</v>
      </c>
      <c r="L262" s="473">
        <v>0</v>
      </c>
      <c r="M262" s="473">
        <v>0</v>
      </c>
      <c r="N262" s="473">
        <v>0</v>
      </c>
      <c r="O262" s="473">
        <v>0</v>
      </c>
      <c r="P262" s="473">
        <v>0</v>
      </c>
      <c r="Q262" s="473">
        <f t="shared" ref="Q262:Q325" si="9">SUM(G262:P262)</f>
        <v>5000</v>
      </c>
      <c r="R262" s="472"/>
    </row>
    <row r="263" spans="1:18" ht="14.45" customHeight="1" x14ac:dyDescent="0.25">
      <c r="A263" s="472">
        <v>464</v>
      </c>
      <c r="B263" s="472" t="str">
        <f t="shared" si="8"/>
        <v>5</v>
      </c>
      <c r="C263" s="472">
        <v>511</v>
      </c>
      <c r="D263" s="472" t="s">
        <v>1824</v>
      </c>
      <c r="E263" s="547">
        <v>29</v>
      </c>
      <c r="F263" s="472" t="s">
        <v>588</v>
      </c>
      <c r="G263" s="473">
        <v>6000</v>
      </c>
      <c r="H263" s="472"/>
      <c r="I263" s="473">
        <v>0</v>
      </c>
      <c r="J263" s="473">
        <v>0</v>
      </c>
      <c r="K263" s="473">
        <v>0</v>
      </c>
      <c r="L263" s="473">
        <v>0</v>
      </c>
      <c r="M263" s="473">
        <v>0</v>
      </c>
      <c r="N263" s="473">
        <v>0</v>
      </c>
      <c r="O263" s="473">
        <v>0</v>
      </c>
      <c r="P263" s="473">
        <v>0</v>
      </c>
      <c r="Q263" s="473">
        <f t="shared" si="9"/>
        <v>6000</v>
      </c>
      <c r="R263" s="472"/>
    </row>
    <row r="264" spans="1:18" ht="14.45" customHeight="1" x14ac:dyDescent="0.25">
      <c r="A264" s="472">
        <v>465</v>
      </c>
      <c r="B264" s="472" t="str">
        <f t="shared" si="8"/>
        <v>5</v>
      </c>
      <c r="C264" s="472">
        <v>515</v>
      </c>
      <c r="D264" s="472" t="s">
        <v>1824</v>
      </c>
      <c r="E264" s="547">
        <v>29</v>
      </c>
      <c r="F264" s="472" t="s">
        <v>592</v>
      </c>
      <c r="G264" s="473">
        <v>8000</v>
      </c>
      <c r="H264" s="472"/>
      <c r="I264" s="473">
        <v>0</v>
      </c>
      <c r="J264" s="473">
        <v>0</v>
      </c>
      <c r="K264" s="473">
        <v>0</v>
      </c>
      <c r="L264" s="473">
        <v>0</v>
      </c>
      <c r="M264" s="473">
        <v>0</v>
      </c>
      <c r="N264" s="473">
        <v>0</v>
      </c>
      <c r="O264" s="473">
        <v>0</v>
      </c>
      <c r="P264" s="473">
        <v>0</v>
      </c>
      <c r="Q264" s="473">
        <f t="shared" si="9"/>
        <v>8000</v>
      </c>
      <c r="R264" s="472"/>
    </row>
    <row r="265" spans="1:18" x14ac:dyDescent="0.25">
      <c r="A265" s="472">
        <v>469</v>
      </c>
      <c r="B265" s="472" t="str">
        <f t="shared" si="8"/>
        <v>1</v>
      </c>
      <c r="C265" s="472">
        <v>122</v>
      </c>
      <c r="D265" s="472" t="s">
        <v>1825</v>
      </c>
      <c r="E265" s="547">
        <v>16</v>
      </c>
      <c r="F265" s="472" t="s">
        <v>353</v>
      </c>
      <c r="G265" s="473"/>
      <c r="H265" s="472"/>
      <c r="I265" s="473">
        <v>0</v>
      </c>
      <c r="J265" s="473">
        <v>0</v>
      </c>
      <c r="K265" s="473">
        <v>0</v>
      </c>
      <c r="L265" s="473">
        <v>0</v>
      </c>
      <c r="M265" s="473">
        <v>0</v>
      </c>
      <c r="N265" s="473">
        <v>0</v>
      </c>
      <c r="O265" s="473">
        <v>0</v>
      </c>
      <c r="P265" s="473">
        <v>0</v>
      </c>
      <c r="Q265" s="473">
        <f t="shared" si="9"/>
        <v>0</v>
      </c>
      <c r="R265" s="472"/>
    </row>
    <row r="266" spans="1:18" ht="14.45" customHeight="1" x14ac:dyDescent="0.25">
      <c r="A266" s="472">
        <v>472</v>
      </c>
      <c r="B266" s="472" t="str">
        <f t="shared" si="8"/>
        <v>2</v>
      </c>
      <c r="C266" s="472">
        <v>211</v>
      </c>
      <c r="D266" s="472" t="s">
        <v>1825</v>
      </c>
      <c r="E266" s="547">
        <v>16</v>
      </c>
      <c r="F266" s="472" t="s">
        <v>384</v>
      </c>
      <c r="G266" s="473">
        <v>6500</v>
      </c>
      <c r="H266" s="472"/>
      <c r="I266" s="473">
        <v>0</v>
      </c>
      <c r="J266" s="473">
        <v>0</v>
      </c>
      <c r="K266" s="473">
        <v>0</v>
      </c>
      <c r="L266" s="473">
        <v>0</v>
      </c>
      <c r="M266" s="473">
        <v>0</v>
      </c>
      <c r="N266" s="473">
        <v>0</v>
      </c>
      <c r="O266" s="473">
        <v>0</v>
      </c>
      <c r="P266" s="473">
        <v>0</v>
      </c>
      <c r="Q266" s="473">
        <f t="shared" si="9"/>
        <v>6500</v>
      </c>
      <c r="R266" s="472"/>
    </row>
    <row r="267" spans="1:18" ht="14.45" customHeight="1" x14ac:dyDescent="0.25">
      <c r="A267" s="472">
        <v>473</v>
      </c>
      <c r="B267" s="472" t="str">
        <f t="shared" si="8"/>
        <v>2</v>
      </c>
      <c r="C267" s="472">
        <v>216</v>
      </c>
      <c r="D267" s="472" t="s">
        <v>1825</v>
      </c>
      <c r="E267" s="547">
        <v>16</v>
      </c>
      <c r="F267" s="472" t="s">
        <v>389</v>
      </c>
      <c r="G267" s="473">
        <v>8000</v>
      </c>
      <c r="H267" s="472"/>
      <c r="I267" s="473">
        <v>0</v>
      </c>
      <c r="J267" s="473">
        <v>0</v>
      </c>
      <c r="K267" s="473">
        <v>0</v>
      </c>
      <c r="L267" s="473">
        <v>0</v>
      </c>
      <c r="M267" s="473">
        <v>0</v>
      </c>
      <c r="N267" s="473">
        <v>0</v>
      </c>
      <c r="O267" s="473">
        <v>0</v>
      </c>
      <c r="P267" s="473">
        <v>0</v>
      </c>
      <c r="Q267" s="473">
        <f t="shared" si="9"/>
        <v>8000</v>
      </c>
      <c r="R267" s="472"/>
    </row>
    <row r="268" spans="1:18" ht="14.45" customHeight="1" x14ac:dyDescent="0.25">
      <c r="A268" s="472">
        <v>475</v>
      </c>
      <c r="B268" s="472" t="str">
        <f t="shared" si="8"/>
        <v>2</v>
      </c>
      <c r="C268" s="472">
        <v>249</v>
      </c>
      <c r="D268" s="472" t="s">
        <v>1825</v>
      </c>
      <c r="E268" s="547">
        <v>16</v>
      </c>
      <c r="F268" s="472" t="s">
        <v>415</v>
      </c>
      <c r="G268" s="473">
        <v>8000</v>
      </c>
      <c r="H268" s="472"/>
      <c r="I268" s="473">
        <v>0</v>
      </c>
      <c r="J268" s="473">
        <v>0</v>
      </c>
      <c r="K268" s="473">
        <v>0</v>
      </c>
      <c r="L268" s="473">
        <v>0</v>
      </c>
      <c r="M268" s="473">
        <v>0</v>
      </c>
      <c r="N268" s="473">
        <v>0</v>
      </c>
      <c r="O268" s="473">
        <v>0</v>
      </c>
      <c r="P268" s="473">
        <v>0</v>
      </c>
      <c r="Q268" s="473">
        <f t="shared" si="9"/>
        <v>8000</v>
      </c>
      <c r="R268" s="472"/>
    </row>
    <row r="269" spans="1:18" ht="14.45" customHeight="1" x14ac:dyDescent="0.25">
      <c r="A269" s="472">
        <v>477</v>
      </c>
      <c r="B269" s="472" t="str">
        <f t="shared" si="8"/>
        <v>2</v>
      </c>
      <c r="C269" s="472">
        <v>261</v>
      </c>
      <c r="D269" s="472" t="s">
        <v>1825</v>
      </c>
      <c r="E269" s="547">
        <v>16</v>
      </c>
      <c r="F269" s="472" t="s">
        <v>425</v>
      </c>
      <c r="G269" s="473">
        <v>38700</v>
      </c>
      <c r="H269" s="472"/>
      <c r="I269" s="473">
        <v>0</v>
      </c>
      <c r="J269" s="473">
        <v>0</v>
      </c>
      <c r="K269" s="473">
        <v>0</v>
      </c>
      <c r="L269" s="473">
        <v>0</v>
      </c>
      <c r="M269" s="473">
        <v>0</v>
      </c>
      <c r="N269" s="473">
        <v>0</v>
      </c>
      <c r="O269" s="473">
        <v>0</v>
      </c>
      <c r="P269" s="473">
        <v>0</v>
      </c>
      <c r="Q269" s="473">
        <f t="shared" si="9"/>
        <v>38700</v>
      </c>
      <c r="R269" s="472"/>
    </row>
    <row r="270" spans="1:18" ht="14.45" customHeight="1" x14ac:dyDescent="0.25">
      <c r="A270" s="472">
        <v>479</v>
      </c>
      <c r="B270" s="472" t="str">
        <f t="shared" si="8"/>
        <v>2</v>
      </c>
      <c r="C270" s="472">
        <v>271</v>
      </c>
      <c r="D270" s="472" t="s">
        <v>1825</v>
      </c>
      <c r="E270" s="547">
        <v>16</v>
      </c>
      <c r="F270" s="472" t="s">
        <v>428</v>
      </c>
      <c r="G270" s="473">
        <v>0</v>
      </c>
      <c r="H270" s="472"/>
      <c r="I270" s="473">
        <v>0</v>
      </c>
      <c r="J270" s="473">
        <v>0</v>
      </c>
      <c r="K270" s="473">
        <v>0</v>
      </c>
      <c r="L270" s="473">
        <v>0</v>
      </c>
      <c r="M270" s="473">
        <v>0</v>
      </c>
      <c r="N270" s="473">
        <v>0</v>
      </c>
      <c r="O270" s="473">
        <v>0</v>
      </c>
      <c r="P270" s="473">
        <v>0</v>
      </c>
      <c r="Q270" s="473">
        <f t="shared" si="9"/>
        <v>0</v>
      </c>
      <c r="R270" s="472"/>
    </row>
    <row r="271" spans="1:18" ht="14.45" customHeight="1" x14ac:dyDescent="0.25">
      <c r="A271" s="472">
        <v>481</v>
      </c>
      <c r="B271" s="472" t="str">
        <f t="shared" si="8"/>
        <v>2</v>
      </c>
      <c r="C271" s="472">
        <v>291</v>
      </c>
      <c r="D271" s="472" t="s">
        <v>1825</v>
      </c>
      <c r="E271" s="547">
        <v>16</v>
      </c>
      <c r="F271" s="472" t="s">
        <v>438</v>
      </c>
      <c r="G271" s="473">
        <v>16000</v>
      </c>
      <c r="H271" s="472"/>
      <c r="I271" s="473">
        <v>0</v>
      </c>
      <c r="J271" s="473">
        <v>0</v>
      </c>
      <c r="K271" s="473">
        <v>0</v>
      </c>
      <c r="L271" s="473">
        <v>0</v>
      </c>
      <c r="M271" s="473">
        <v>0</v>
      </c>
      <c r="N271" s="473">
        <v>0</v>
      </c>
      <c r="O271" s="473">
        <v>0</v>
      </c>
      <c r="P271" s="473">
        <v>0</v>
      </c>
      <c r="Q271" s="473">
        <f t="shared" si="9"/>
        <v>16000</v>
      </c>
      <c r="R271" s="472"/>
    </row>
    <row r="272" spans="1:18" ht="14.45" customHeight="1" x14ac:dyDescent="0.25">
      <c r="A272" s="472">
        <v>482</v>
      </c>
      <c r="B272" s="472" t="str">
        <f t="shared" si="8"/>
        <v>2</v>
      </c>
      <c r="C272" s="472">
        <v>296</v>
      </c>
      <c r="D272" s="472" t="s">
        <v>1825</v>
      </c>
      <c r="E272" s="547">
        <v>16</v>
      </c>
      <c r="F272" s="472" t="s">
        <v>443</v>
      </c>
      <c r="G272" s="473">
        <v>5000</v>
      </c>
      <c r="H272" s="472"/>
      <c r="I272" s="473">
        <v>0</v>
      </c>
      <c r="J272" s="473">
        <v>0</v>
      </c>
      <c r="K272" s="473">
        <v>0</v>
      </c>
      <c r="L272" s="473">
        <v>0</v>
      </c>
      <c r="M272" s="473">
        <v>0</v>
      </c>
      <c r="N272" s="473">
        <v>0</v>
      </c>
      <c r="O272" s="473">
        <v>0</v>
      </c>
      <c r="P272" s="473">
        <v>0</v>
      </c>
      <c r="Q272" s="473">
        <f t="shared" si="9"/>
        <v>5000</v>
      </c>
      <c r="R272" s="472"/>
    </row>
    <row r="273" spans="1:18" ht="14.45" customHeight="1" x14ac:dyDescent="0.25">
      <c r="A273" s="472">
        <v>485</v>
      </c>
      <c r="B273" s="472" t="str">
        <f t="shared" si="8"/>
        <v>3</v>
      </c>
      <c r="C273" s="472">
        <v>312</v>
      </c>
      <c r="D273" s="472" t="s">
        <v>1825</v>
      </c>
      <c r="E273" s="547">
        <v>16</v>
      </c>
      <c r="F273" s="472" t="s">
        <v>449</v>
      </c>
      <c r="G273" s="473">
        <v>60000</v>
      </c>
      <c r="H273" s="472"/>
      <c r="I273" s="473">
        <v>0</v>
      </c>
      <c r="J273" s="473">
        <v>0</v>
      </c>
      <c r="K273" s="473">
        <v>0</v>
      </c>
      <c r="L273" s="473">
        <v>0</v>
      </c>
      <c r="M273" s="473">
        <v>0</v>
      </c>
      <c r="N273" s="473">
        <v>0</v>
      </c>
      <c r="O273" s="473">
        <v>0</v>
      </c>
      <c r="P273" s="473">
        <v>0</v>
      </c>
      <c r="Q273" s="473">
        <f t="shared" si="9"/>
        <v>60000</v>
      </c>
      <c r="R273" s="472"/>
    </row>
    <row r="274" spans="1:18" ht="14.45" customHeight="1" x14ac:dyDescent="0.25">
      <c r="A274" s="472">
        <v>486</v>
      </c>
      <c r="B274" s="472" t="str">
        <f t="shared" si="8"/>
        <v>3</v>
      </c>
      <c r="C274" s="472">
        <v>314</v>
      </c>
      <c r="D274" s="472" t="s">
        <v>1825</v>
      </c>
      <c r="E274" s="547">
        <v>16</v>
      </c>
      <c r="F274" s="472" t="s">
        <v>451</v>
      </c>
      <c r="G274" s="473">
        <v>9600</v>
      </c>
      <c r="H274" s="472"/>
      <c r="I274" s="473">
        <v>0</v>
      </c>
      <c r="J274" s="473">
        <v>0</v>
      </c>
      <c r="K274" s="473">
        <v>0</v>
      </c>
      <c r="L274" s="473">
        <v>0</v>
      </c>
      <c r="M274" s="473">
        <v>0</v>
      </c>
      <c r="N274" s="473">
        <v>0</v>
      </c>
      <c r="O274" s="473">
        <v>0</v>
      </c>
      <c r="P274" s="473">
        <v>0</v>
      </c>
      <c r="Q274" s="473">
        <f t="shared" si="9"/>
        <v>9600</v>
      </c>
      <c r="R274" s="472"/>
    </row>
    <row r="275" spans="1:18" ht="14.45" customHeight="1" x14ac:dyDescent="0.25">
      <c r="A275" s="472">
        <v>488</v>
      </c>
      <c r="B275" s="472" t="str">
        <f t="shared" si="8"/>
        <v>3</v>
      </c>
      <c r="C275" s="472">
        <v>355</v>
      </c>
      <c r="D275" s="472" t="s">
        <v>1825</v>
      </c>
      <c r="E275" s="547">
        <v>16</v>
      </c>
      <c r="F275" s="472" t="s">
        <v>492</v>
      </c>
      <c r="G275" s="473">
        <v>5000</v>
      </c>
      <c r="H275" s="472"/>
      <c r="I275" s="473">
        <v>0</v>
      </c>
      <c r="J275" s="473">
        <v>0</v>
      </c>
      <c r="K275" s="473">
        <v>0</v>
      </c>
      <c r="L275" s="473">
        <v>0</v>
      </c>
      <c r="M275" s="473">
        <v>0</v>
      </c>
      <c r="N275" s="473">
        <v>0</v>
      </c>
      <c r="O275" s="473">
        <v>0</v>
      </c>
      <c r="P275" s="473">
        <v>0</v>
      </c>
      <c r="Q275" s="473">
        <f t="shared" si="9"/>
        <v>5000</v>
      </c>
      <c r="R275" s="472"/>
    </row>
    <row r="276" spans="1:18" ht="14.45" customHeight="1" x14ac:dyDescent="0.25">
      <c r="A276" s="472">
        <v>489</v>
      </c>
      <c r="B276" s="472" t="str">
        <f t="shared" si="8"/>
        <v>3</v>
      </c>
      <c r="C276" s="472">
        <v>359</v>
      </c>
      <c r="D276" s="472" t="s">
        <v>1825</v>
      </c>
      <c r="E276" s="547">
        <v>16</v>
      </c>
      <c r="F276" s="472" t="s">
        <v>496</v>
      </c>
      <c r="G276" s="473">
        <v>2000</v>
      </c>
      <c r="H276" s="472"/>
      <c r="I276" s="473">
        <v>0</v>
      </c>
      <c r="J276" s="473">
        <v>0</v>
      </c>
      <c r="K276" s="473">
        <v>0</v>
      </c>
      <c r="L276" s="473">
        <v>0</v>
      </c>
      <c r="M276" s="473">
        <v>0</v>
      </c>
      <c r="N276" s="473">
        <v>0</v>
      </c>
      <c r="O276" s="473">
        <v>0</v>
      </c>
      <c r="P276" s="473">
        <v>0</v>
      </c>
      <c r="Q276" s="473">
        <f t="shared" si="9"/>
        <v>2000</v>
      </c>
      <c r="R276" s="472"/>
    </row>
    <row r="277" spans="1:18" ht="14.45" customHeight="1" x14ac:dyDescent="0.25">
      <c r="A277" s="472">
        <v>491</v>
      </c>
      <c r="B277" s="472" t="str">
        <f t="shared" si="8"/>
        <v>3</v>
      </c>
      <c r="C277" s="472">
        <v>372</v>
      </c>
      <c r="D277" s="472" t="s">
        <v>1825</v>
      </c>
      <c r="E277" s="547">
        <v>16</v>
      </c>
      <c r="F277" s="472" t="s">
        <v>507</v>
      </c>
      <c r="G277" s="473">
        <v>5000</v>
      </c>
      <c r="H277" s="472"/>
      <c r="I277" s="473">
        <v>0</v>
      </c>
      <c r="J277" s="473">
        <v>0</v>
      </c>
      <c r="K277" s="473">
        <v>0</v>
      </c>
      <c r="L277" s="473">
        <v>0</v>
      </c>
      <c r="M277" s="473">
        <v>0</v>
      </c>
      <c r="N277" s="473">
        <v>0</v>
      </c>
      <c r="O277" s="473">
        <v>0</v>
      </c>
      <c r="P277" s="473">
        <v>0</v>
      </c>
      <c r="Q277" s="473">
        <f t="shared" si="9"/>
        <v>5000</v>
      </c>
      <c r="R277" s="472"/>
    </row>
    <row r="278" spans="1:18" ht="14.45" customHeight="1" x14ac:dyDescent="0.25">
      <c r="A278" s="472">
        <v>492</v>
      </c>
      <c r="B278" s="472" t="str">
        <f t="shared" si="8"/>
        <v>3</v>
      </c>
      <c r="C278" s="472">
        <v>375</v>
      </c>
      <c r="D278" s="472" t="s">
        <v>1825</v>
      </c>
      <c r="E278" s="547">
        <v>16</v>
      </c>
      <c r="F278" s="472" t="s">
        <v>510</v>
      </c>
      <c r="G278" s="473">
        <v>10000</v>
      </c>
      <c r="H278" s="472"/>
      <c r="I278" s="473">
        <v>0</v>
      </c>
      <c r="J278" s="473">
        <v>0</v>
      </c>
      <c r="K278" s="473">
        <v>0</v>
      </c>
      <c r="L278" s="473">
        <v>0</v>
      </c>
      <c r="M278" s="473">
        <v>0</v>
      </c>
      <c r="N278" s="473">
        <v>0</v>
      </c>
      <c r="O278" s="473">
        <v>0</v>
      </c>
      <c r="P278" s="473">
        <v>0</v>
      </c>
      <c r="Q278" s="473">
        <f t="shared" si="9"/>
        <v>10000</v>
      </c>
      <c r="R278" s="472"/>
    </row>
    <row r="279" spans="1:18" ht="14.45" customHeight="1" x14ac:dyDescent="0.25">
      <c r="A279" s="472">
        <v>495</v>
      </c>
      <c r="B279" s="472" t="str">
        <f t="shared" si="8"/>
        <v>5</v>
      </c>
      <c r="C279" s="472">
        <v>511</v>
      </c>
      <c r="D279" s="472" t="s">
        <v>1825</v>
      </c>
      <c r="E279" s="547">
        <v>16</v>
      </c>
      <c r="F279" s="472" t="s">
        <v>588</v>
      </c>
      <c r="G279" s="473">
        <v>26500</v>
      </c>
      <c r="H279" s="472"/>
      <c r="I279" s="473">
        <v>0</v>
      </c>
      <c r="J279" s="473">
        <v>0</v>
      </c>
      <c r="K279" s="473">
        <v>0</v>
      </c>
      <c r="L279" s="473">
        <v>0</v>
      </c>
      <c r="M279" s="473">
        <v>0</v>
      </c>
      <c r="N279" s="473">
        <v>0</v>
      </c>
      <c r="O279" s="473">
        <v>0</v>
      </c>
      <c r="P279" s="473">
        <v>0</v>
      </c>
      <c r="Q279" s="473">
        <f t="shared" si="9"/>
        <v>26500</v>
      </c>
      <c r="R279" s="472"/>
    </row>
    <row r="280" spans="1:18" ht="14.45" customHeight="1" x14ac:dyDescent="0.25">
      <c r="A280" s="472">
        <v>496</v>
      </c>
      <c r="B280" s="472" t="str">
        <f t="shared" si="8"/>
        <v>5</v>
      </c>
      <c r="C280" s="472">
        <v>515</v>
      </c>
      <c r="D280" s="472" t="s">
        <v>1825</v>
      </c>
      <c r="E280" s="547">
        <v>16</v>
      </c>
      <c r="F280" s="472" t="s">
        <v>592</v>
      </c>
      <c r="G280" s="473">
        <v>10000</v>
      </c>
      <c r="H280" s="472"/>
      <c r="I280" s="473">
        <v>0</v>
      </c>
      <c r="J280" s="473">
        <v>0</v>
      </c>
      <c r="K280" s="473">
        <v>0</v>
      </c>
      <c r="L280" s="473">
        <v>0</v>
      </c>
      <c r="M280" s="473">
        <v>0</v>
      </c>
      <c r="N280" s="473">
        <v>0</v>
      </c>
      <c r="O280" s="473">
        <v>0</v>
      </c>
      <c r="P280" s="473">
        <v>0</v>
      </c>
      <c r="Q280" s="473">
        <f t="shared" si="9"/>
        <v>10000</v>
      </c>
      <c r="R280" s="472"/>
    </row>
    <row r="281" spans="1:18" ht="14.45" customHeight="1" x14ac:dyDescent="0.25">
      <c r="A281" s="472">
        <v>498</v>
      </c>
      <c r="B281" s="472" t="str">
        <f t="shared" si="8"/>
        <v>5</v>
      </c>
      <c r="C281" s="472">
        <v>567</v>
      </c>
      <c r="D281" s="472" t="s">
        <v>1825</v>
      </c>
      <c r="E281" s="547">
        <v>16</v>
      </c>
      <c r="F281" s="472" t="s">
        <v>618</v>
      </c>
      <c r="G281" s="473">
        <v>31400</v>
      </c>
      <c r="H281" s="472"/>
      <c r="I281" s="473">
        <v>0</v>
      </c>
      <c r="J281" s="473">
        <v>0</v>
      </c>
      <c r="K281" s="473">
        <v>0</v>
      </c>
      <c r="L281" s="473">
        <v>0</v>
      </c>
      <c r="M281" s="473">
        <v>0</v>
      </c>
      <c r="N281" s="473">
        <v>0</v>
      </c>
      <c r="O281" s="473">
        <v>0</v>
      </c>
      <c r="P281" s="473">
        <v>0</v>
      </c>
      <c r="Q281" s="473">
        <f t="shared" si="9"/>
        <v>31400</v>
      </c>
      <c r="R281" s="472"/>
    </row>
    <row r="282" spans="1:18" ht="14.45" customHeight="1" x14ac:dyDescent="0.25">
      <c r="A282" s="472">
        <v>501</v>
      </c>
      <c r="B282" s="472" t="str">
        <f t="shared" si="8"/>
        <v>6</v>
      </c>
      <c r="C282" s="472">
        <v>629</v>
      </c>
      <c r="D282" s="472" t="s">
        <v>1825</v>
      </c>
      <c r="E282" s="547">
        <v>16</v>
      </c>
      <c r="F282" s="472" t="s">
        <v>656</v>
      </c>
      <c r="G282" s="473">
        <v>0</v>
      </c>
      <c r="H282" s="472"/>
      <c r="I282" s="473">
        <v>0</v>
      </c>
      <c r="J282" s="473">
        <v>0</v>
      </c>
      <c r="K282" s="473">
        <v>0</v>
      </c>
      <c r="L282" s="473">
        <v>0</v>
      </c>
      <c r="M282" s="473">
        <v>0</v>
      </c>
      <c r="N282" s="473">
        <v>0</v>
      </c>
      <c r="O282" s="473">
        <v>0</v>
      </c>
      <c r="P282" s="473">
        <v>0</v>
      </c>
      <c r="Q282" s="473">
        <f t="shared" si="9"/>
        <v>0</v>
      </c>
      <c r="R282" s="472"/>
    </row>
    <row r="283" spans="1:18" x14ac:dyDescent="0.25">
      <c r="A283" s="472">
        <v>504</v>
      </c>
      <c r="B283" s="472" t="str">
        <f t="shared" si="8"/>
        <v>1</v>
      </c>
      <c r="C283" s="472">
        <v>122</v>
      </c>
      <c r="D283" s="472" t="s">
        <v>1826</v>
      </c>
      <c r="E283" s="547">
        <v>122</v>
      </c>
      <c r="F283" s="472" t="s">
        <v>353</v>
      </c>
      <c r="G283" s="473"/>
      <c r="H283" s="472"/>
      <c r="I283" s="473">
        <v>0</v>
      </c>
      <c r="J283" s="473">
        <v>0</v>
      </c>
      <c r="K283" s="473">
        <v>0</v>
      </c>
      <c r="L283" s="473">
        <v>0</v>
      </c>
      <c r="M283" s="473">
        <v>0</v>
      </c>
      <c r="N283" s="473">
        <v>0</v>
      </c>
      <c r="O283" s="473">
        <v>0</v>
      </c>
      <c r="P283" s="473">
        <v>0</v>
      </c>
      <c r="Q283" s="473">
        <f t="shared" si="9"/>
        <v>0</v>
      </c>
      <c r="R283" s="472"/>
    </row>
    <row r="284" spans="1:18" ht="14.45" customHeight="1" x14ac:dyDescent="0.25">
      <c r="A284" s="472">
        <v>507</v>
      </c>
      <c r="B284" s="472" t="str">
        <f t="shared" si="8"/>
        <v>2</v>
      </c>
      <c r="C284" s="472">
        <v>211</v>
      </c>
      <c r="D284" s="472" t="s">
        <v>1826</v>
      </c>
      <c r="E284" s="547">
        <v>211</v>
      </c>
      <c r="F284" s="472" t="s">
        <v>384</v>
      </c>
      <c r="G284" s="473">
        <v>15000</v>
      </c>
      <c r="H284" s="472"/>
      <c r="I284" s="473">
        <v>0</v>
      </c>
      <c r="J284" s="473">
        <v>0</v>
      </c>
      <c r="K284" s="473">
        <v>0</v>
      </c>
      <c r="L284" s="473">
        <v>0</v>
      </c>
      <c r="M284" s="473">
        <v>0</v>
      </c>
      <c r="N284" s="473">
        <v>0</v>
      </c>
      <c r="O284" s="473">
        <v>0</v>
      </c>
      <c r="P284" s="473">
        <v>0</v>
      </c>
      <c r="Q284" s="473">
        <f t="shared" si="9"/>
        <v>15000</v>
      </c>
      <c r="R284" s="472"/>
    </row>
    <row r="285" spans="1:18" ht="14.45" customHeight="1" x14ac:dyDescent="0.25">
      <c r="A285" s="472">
        <v>508</v>
      </c>
      <c r="B285" s="472" t="str">
        <f t="shared" si="8"/>
        <v>2</v>
      </c>
      <c r="C285" s="472">
        <v>212</v>
      </c>
      <c r="D285" s="472" t="s">
        <v>1826</v>
      </c>
      <c r="E285" s="547">
        <v>212</v>
      </c>
      <c r="F285" s="472" t="s">
        <v>385</v>
      </c>
      <c r="G285" s="473">
        <v>6000</v>
      </c>
      <c r="H285" s="472"/>
      <c r="I285" s="473">
        <v>0</v>
      </c>
      <c r="J285" s="473">
        <v>0</v>
      </c>
      <c r="K285" s="473">
        <v>0</v>
      </c>
      <c r="L285" s="473">
        <v>0</v>
      </c>
      <c r="M285" s="473">
        <v>0</v>
      </c>
      <c r="N285" s="473">
        <v>0</v>
      </c>
      <c r="O285" s="473">
        <v>0</v>
      </c>
      <c r="P285" s="473">
        <v>0</v>
      </c>
      <c r="Q285" s="473">
        <f t="shared" si="9"/>
        <v>6000</v>
      </c>
      <c r="R285" s="472"/>
    </row>
    <row r="286" spans="1:18" ht="14.45" customHeight="1" x14ac:dyDescent="0.25">
      <c r="A286" s="472">
        <v>509</v>
      </c>
      <c r="B286" s="472" t="str">
        <f t="shared" si="8"/>
        <v>2</v>
      </c>
      <c r="C286" s="472">
        <v>218</v>
      </c>
      <c r="D286" s="472" t="s">
        <v>1826</v>
      </c>
      <c r="E286" s="547">
        <v>218</v>
      </c>
      <c r="F286" s="472" t="s">
        <v>391</v>
      </c>
      <c r="G286" s="473">
        <v>10000</v>
      </c>
      <c r="H286" s="472"/>
      <c r="I286" s="473">
        <v>0</v>
      </c>
      <c r="J286" s="473">
        <v>0</v>
      </c>
      <c r="K286" s="473">
        <v>0</v>
      </c>
      <c r="L286" s="473">
        <v>0</v>
      </c>
      <c r="M286" s="473">
        <v>0</v>
      </c>
      <c r="N286" s="473">
        <v>0</v>
      </c>
      <c r="O286" s="473">
        <v>0</v>
      </c>
      <c r="P286" s="473">
        <v>0</v>
      </c>
      <c r="Q286" s="473">
        <f t="shared" si="9"/>
        <v>10000</v>
      </c>
      <c r="R286" s="472"/>
    </row>
    <row r="287" spans="1:18" ht="14.45" customHeight="1" x14ac:dyDescent="0.25">
      <c r="A287" s="472">
        <v>511</v>
      </c>
      <c r="B287" s="472" t="str">
        <f t="shared" si="8"/>
        <v>2</v>
      </c>
      <c r="C287" s="472">
        <v>261</v>
      </c>
      <c r="D287" s="472" t="s">
        <v>1826</v>
      </c>
      <c r="E287" s="547">
        <v>261</v>
      </c>
      <c r="F287" s="472" t="s">
        <v>425</v>
      </c>
      <c r="G287" s="473">
        <v>9600</v>
      </c>
      <c r="H287" s="472"/>
      <c r="I287" s="473">
        <v>0</v>
      </c>
      <c r="J287" s="473">
        <v>0</v>
      </c>
      <c r="K287" s="473">
        <v>0</v>
      </c>
      <c r="L287" s="473">
        <v>0</v>
      </c>
      <c r="M287" s="473">
        <v>0</v>
      </c>
      <c r="N287" s="473">
        <v>0</v>
      </c>
      <c r="O287" s="473">
        <v>0</v>
      </c>
      <c r="P287" s="473">
        <v>0</v>
      </c>
      <c r="Q287" s="473">
        <f t="shared" si="9"/>
        <v>9600</v>
      </c>
      <c r="R287" s="472"/>
    </row>
    <row r="288" spans="1:18" ht="14.45" customHeight="1" x14ac:dyDescent="0.25">
      <c r="A288" s="472">
        <v>513</v>
      </c>
      <c r="B288" s="472" t="str">
        <f t="shared" si="8"/>
        <v>2</v>
      </c>
      <c r="C288" s="472">
        <v>294</v>
      </c>
      <c r="D288" s="472" t="s">
        <v>1826</v>
      </c>
      <c r="E288" s="547">
        <v>294</v>
      </c>
      <c r="F288" s="472" t="s">
        <v>441</v>
      </c>
      <c r="G288" s="473">
        <v>2000</v>
      </c>
      <c r="H288" s="472"/>
      <c r="I288" s="473">
        <v>0</v>
      </c>
      <c r="J288" s="473">
        <v>0</v>
      </c>
      <c r="K288" s="473">
        <v>0</v>
      </c>
      <c r="L288" s="473">
        <v>0</v>
      </c>
      <c r="M288" s="473">
        <v>0</v>
      </c>
      <c r="N288" s="473">
        <v>0</v>
      </c>
      <c r="O288" s="473">
        <v>0</v>
      </c>
      <c r="P288" s="473">
        <v>0</v>
      </c>
      <c r="Q288" s="473">
        <f t="shared" si="9"/>
        <v>2000</v>
      </c>
      <c r="R288" s="472"/>
    </row>
    <row r="289" spans="1:18" ht="14.45" customHeight="1" x14ac:dyDescent="0.25">
      <c r="A289" s="472">
        <v>516</v>
      </c>
      <c r="B289" s="472" t="str">
        <f t="shared" si="8"/>
        <v>3</v>
      </c>
      <c r="C289" s="472">
        <v>314</v>
      </c>
      <c r="D289" s="472" t="s">
        <v>1826</v>
      </c>
      <c r="E289" s="547">
        <v>314</v>
      </c>
      <c r="F289" s="472" t="s">
        <v>451</v>
      </c>
      <c r="G289" s="473">
        <v>18000</v>
      </c>
      <c r="H289" s="472"/>
      <c r="I289" s="473">
        <v>0</v>
      </c>
      <c r="J289" s="473">
        <v>0</v>
      </c>
      <c r="K289" s="473">
        <v>0</v>
      </c>
      <c r="L289" s="473">
        <v>0</v>
      </c>
      <c r="M289" s="473">
        <v>0</v>
      </c>
      <c r="N289" s="473">
        <v>0</v>
      </c>
      <c r="O289" s="473">
        <v>0</v>
      </c>
      <c r="P289" s="473">
        <v>0</v>
      </c>
      <c r="Q289" s="473">
        <f t="shared" si="9"/>
        <v>18000</v>
      </c>
      <c r="R289" s="472"/>
    </row>
    <row r="290" spans="1:18" ht="14.45" customHeight="1" x14ac:dyDescent="0.25">
      <c r="A290" s="472">
        <v>518</v>
      </c>
      <c r="B290" s="472" t="str">
        <f t="shared" si="8"/>
        <v>3</v>
      </c>
      <c r="C290" s="472">
        <v>323</v>
      </c>
      <c r="D290" s="472" t="s">
        <v>1826</v>
      </c>
      <c r="E290" s="547">
        <v>323</v>
      </c>
      <c r="F290" s="472" t="s">
        <v>460</v>
      </c>
      <c r="G290" s="473">
        <v>15000</v>
      </c>
      <c r="H290" s="472"/>
      <c r="I290" s="473">
        <v>0</v>
      </c>
      <c r="J290" s="473">
        <v>0</v>
      </c>
      <c r="K290" s="473">
        <v>0</v>
      </c>
      <c r="L290" s="473">
        <v>0</v>
      </c>
      <c r="M290" s="473">
        <v>0</v>
      </c>
      <c r="N290" s="473">
        <v>0</v>
      </c>
      <c r="O290" s="473">
        <v>0</v>
      </c>
      <c r="P290" s="473">
        <v>0</v>
      </c>
      <c r="Q290" s="473">
        <f t="shared" si="9"/>
        <v>15000</v>
      </c>
      <c r="R290" s="472"/>
    </row>
    <row r="291" spans="1:18" ht="14.45" customHeight="1" x14ac:dyDescent="0.25">
      <c r="A291" s="472">
        <v>520</v>
      </c>
      <c r="B291" s="472" t="str">
        <f t="shared" si="8"/>
        <v>3</v>
      </c>
      <c r="C291" s="472">
        <v>353</v>
      </c>
      <c r="D291" s="472" t="s">
        <v>1826</v>
      </c>
      <c r="E291" s="547">
        <v>353</v>
      </c>
      <c r="F291" s="472" t="s">
        <v>490</v>
      </c>
      <c r="G291" s="473">
        <v>5000</v>
      </c>
      <c r="H291" s="472"/>
      <c r="I291" s="473">
        <v>0</v>
      </c>
      <c r="J291" s="473">
        <v>0</v>
      </c>
      <c r="K291" s="473">
        <v>0</v>
      </c>
      <c r="L291" s="473">
        <v>0</v>
      </c>
      <c r="M291" s="473">
        <v>0</v>
      </c>
      <c r="N291" s="473">
        <v>0</v>
      </c>
      <c r="O291" s="473">
        <v>0</v>
      </c>
      <c r="P291" s="473">
        <v>0</v>
      </c>
      <c r="Q291" s="473">
        <f t="shared" si="9"/>
        <v>5000</v>
      </c>
      <c r="R291" s="472"/>
    </row>
    <row r="292" spans="1:18" ht="14.45" customHeight="1" x14ac:dyDescent="0.25">
      <c r="A292" s="472">
        <v>522</v>
      </c>
      <c r="B292" s="472" t="str">
        <f t="shared" si="8"/>
        <v>3</v>
      </c>
      <c r="C292" s="472">
        <v>375</v>
      </c>
      <c r="D292" s="472" t="s">
        <v>1826</v>
      </c>
      <c r="E292" s="547">
        <v>375</v>
      </c>
      <c r="F292" s="472" t="s">
        <v>510</v>
      </c>
      <c r="G292" s="473">
        <v>2000</v>
      </c>
      <c r="H292" s="472"/>
      <c r="I292" s="473">
        <v>0</v>
      </c>
      <c r="J292" s="473">
        <v>0</v>
      </c>
      <c r="K292" s="473">
        <v>0</v>
      </c>
      <c r="L292" s="473">
        <v>0</v>
      </c>
      <c r="M292" s="473">
        <v>0</v>
      </c>
      <c r="N292" s="473">
        <v>0</v>
      </c>
      <c r="O292" s="473">
        <v>0</v>
      </c>
      <c r="P292" s="473">
        <v>0</v>
      </c>
      <c r="Q292" s="473">
        <f t="shared" si="9"/>
        <v>2000</v>
      </c>
      <c r="R292" s="472"/>
    </row>
    <row r="293" spans="1:18" ht="14.45" customHeight="1" x14ac:dyDescent="0.25">
      <c r="A293" s="472">
        <v>524</v>
      </c>
      <c r="B293" s="472" t="str">
        <f t="shared" si="8"/>
        <v>3</v>
      </c>
      <c r="C293" s="472">
        <v>382</v>
      </c>
      <c r="D293" s="472" t="s">
        <v>1826</v>
      </c>
      <c r="E293" s="547">
        <v>382</v>
      </c>
      <c r="F293" s="472" t="s">
        <v>517</v>
      </c>
      <c r="G293" s="473">
        <v>8000</v>
      </c>
      <c r="H293" s="472"/>
      <c r="I293" s="473">
        <v>0</v>
      </c>
      <c r="J293" s="473">
        <v>0</v>
      </c>
      <c r="K293" s="473">
        <v>0</v>
      </c>
      <c r="L293" s="473">
        <v>0</v>
      </c>
      <c r="M293" s="473">
        <v>0</v>
      </c>
      <c r="N293" s="473">
        <v>0</v>
      </c>
      <c r="O293" s="473">
        <v>0</v>
      </c>
      <c r="P293" s="473">
        <v>0</v>
      </c>
      <c r="Q293" s="473">
        <f t="shared" si="9"/>
        <v>8000</v>
      </c>
      <c r="R293" s="472"/>
    </row>
    <row r="294" spans="1:18" ht="14.45" customHeight="1" x14ac:dyDescent="0.25">
      <c r="A294" s="472">
        <v>527</v>
      </c>
      <c r="B294" s="472" t="str">
        <f t="shared" si="8"/>
        <v>5</v>
      </c>
      <c r="C294" s="472">
        <v>511</v>
      </c>
      <c r="D294" s="472" t="s">
        <v>1826</v>
      </c>
      <c r="E294" s="547">
        <v>511</v>
      </c>
      <c r="F294" s="472" t="s">
        <v>588</v>
      </c>
      <c r="G294" s="473">
        <v>12000</v>
      </c>
      <c r="H294" s="472"/>
      <c r="I294" s="473">
        <v>0</v>
      </c>
      <c r="J294" s="473">
        <v>0</v>
      </c>
      <c r="K294" s="473">
        <v>0</v>
      </c>
      <c r="L294" s="473">
        <v>0</v>
      </c>
      <c r="M294" s="473">
        <v>0</v>
      </c>
      <c r="N294" s="473">
        <v>0</v>
      </c>
      <c r="O294" s="473">
        <v>0</v>
      </c>
      <c r="P294" s="473">
        <v>0</v>
      </c>
      <c r="Q294" s="473">
        <f t="shared" si="9"/>
        <v>12000</v>
      </c>
      <c r="R294" s="472"/>
    </row>
    <row r="295" spans="1:18" ht="14.45" customHeight="1" x14ac:dyDescent="0.25">
      <c r="A295" s="472">
        <v>528</v>
      </c>
      <c r="B295" s="472" t="str">
        <f t="shared" si="8"/>
        <v>5</v>
      </c>
      <c r="C295" s="472">
        <v>515</v>
      </c>
      <c r="D295" s="472" t="s">
        <v>1826</v>
      </c>
      <c r="E295" s="547">
        <v>515</v>
      </c>
      <c r="F295" s="472" t="s">
        <v>592</v>
      </c>
      <c r="G295" s="473">
        <v>12000</v>
      </c>
      <c r="H295" s="472"/>
      <c r="I295" s="473">
        <v>0</v>
      </c>
      <c r="J295" s="473">
        <v>0</v>
      </c>
      <c r="K295" s="473">
        <v>0</v>
      </c>
      <c r="L295" s="473">
        <v>0</v>
      </c>
      <c r="M295" s="473">
        <v>0</v>
      </c>
      <c r="N295" s="473">
        <v>0</v>
      </c>
      <c r="O295" s="473">
        <v>0</v>
      </c>
      <c r="P295" s="473">
        <v>0</v>
      </c>
      <c r="Q295" s="473">
        <f t="shared" si="9"/>
        <v>12000</v>
      </c>
      <c r="R295" s="472"/>
    </row>
    <row r="296" spans="1:18" ht="14.45" customHeight="1" x14ac:dyDescent="0.25">
      <c r="A296" s="472">
        <v>531</v>
      </c>
      <c r="B296" s="472" t="str">
        <f t="shared" si="8"/>
        <v>2</v>
      </c>
      <c r="C296" s="472">
        <v>211</v>
      </c>
      <c r="D296" s="472" t="s">
        <v>1827</v>
      </c>
      <c r="E296" s="547">
        <v>27</v>
      </c>
      <c r="F296" s="472" t="s">
        <v>384</v>
      </c>
      <c r="G296" s="473">
        <v>12000</v>
      </c>
      <c r="H296" s="472"/>
      <c r="I296" s="473">
        <v>0</v>
      </c>
      <c r="J296" s="473">
        <v>0</v>
      </c>
      <c r="K296" s="473">
        <v>0</v>
      </c>
      <c r="L296" s="473">
        <v>0</v>
      </c>
      <c r="M296" s="473">
        <v>0</v>
      </c>
      <c r="N296" s="473">
        <v>0</v>
      </c>
      <c r="O296" s="473">
        <v>0</v>
      </c>
      <c r="P296" s="473">
        <v>0</v>
      </c>
      <c r="Q296" s="473">
        <f t="shared" si="9"/>
        <v>12000</v>
      </c>
      <c r="R296" s="472"/>
    </row>
    <row r="297" spans="1:18" ht="14.45" customHeight="1" x14ac:dyDescent="0.25">
      <c r="A297" s="472">
        <v>532</v>
      </c>
      <c r="B297" s="472" t="str">
        <f t="shared" si="8"/>
        <v>2</v>
      </c>
      <c r="C297" s="472">
        <v>212</v>
      </c>
      <c r="D297" s="472" t="s">
        <v>1827</v>
      </c>
      <c r="E297" s="547">
        <v>27</v>
      </c>
      <c r="F297" s="472" t="s">
        <v>385</v>
      </c>
      <c r="G297" s="473">
        <f>500*12</f>
        <v>6000</v>
      </c>
      <c r="H297" s="472"/>
      <c r="I297" s="473">
        <v>0</v>
      </c>
      <c r="J297" s="473">
        <v>0</v>
      </c>
      <c r="K297" s="473">
        <v>0</v>
      </c>
      <c r="L297" s="473">
        <v>0</v>
      </c>
      <c r="M297" s="473">
        <v>0</v>
      </c>
      <c r="N297" s="473">
        <v>0</v>
      </c>
      <c r="O297" s="473">
        <v>0</v>
      </c>
      <c r="P297" s="473">
        <v>0</v>
      </c>
      <c r="Q297" s="473">
        <f t="shared" si="9"/>
        <v>6000</v>
      </c>
      <c r="R297" s="472"/>
    </row>
    <row r="298" spans="1:18" ht="14.45" customHeight="1" x14ac:dyDescent="0.25">
      <c r="A298" s="472">
        <v>533</v>
      </c>
      <c r="B298" s="472" t="str">
        <f t="shared" si="8"/>
        <v>2</v>
      </c>
      <c r="C298" s="472">
        <v>214</v>
      </c>
      <c r="D298" s="472" t="s">
        <v>1827</v>
      </c>
      <c r="E298" s="547">
        <v>27</v>
      </c>
      <c r="F298" s="472" t="s">
        <v>387</v>
      </c>
      <c r="G298" s="473">
        <v>1500</v>
      </c>
      <c r="H298" s="472"/>
      <c r="I298" s="473">
        <v>0</v>
      </c>
      <c r="J298" s="473">
        <v>0</v>
      </c>
      <c r="K298" s="473">
        <v>0</v>
      </c>
      <c r="L298" s="473">
        <v>0</v>
      </c>
      <c r="M298" s="473">
        <v>0</v>
      </c>
      <c r="N298" s="473">
        <v>0</v>
      </c>
      <c r="O298" s="473">
        <v>0</v>
      </c>
      <c r="P298" s="473">
        <v>0</v>
      </c>
      <c r="Q298" s="473">
        <f t="shared" si="9"/>
        <v>1500</v>
      </c>
      <c r="R298" s="472"/>
    </row>
    <row r="299" spans="1:18" ht="14.45" customHeight="1" x14ac:dyDescent="0.25">
      <c r="A299" s="472">
        <v>534</v>
      </c>
      <c r="B299" s="472" t="str">
        <f t="shared" si="8"/>
        <v>2</v>
      </c>
      <c r="C299" s="472">
        <v>216</v>
      </c>
      <c r="D299" s="472" t="s">
        <v>1827</v>
      </c>
      <c r="E299" s="547">
        <v>27</v>
      </c>
      <c r="F299" s="472" t="s">
        <v>389</v>
      </c>
      <c r="G299" s="473">
        <v>10000</v>
      </c>
      <c r="H299" s="472"/>
      <c r="I299" s="473">
        <v>0</v>
      </c>
      <c r="J299" s="473">
        <v>0</v>
      </c>
      <c r="K299" s="473">
        <v>0</v>
      </c>
      <c r="L299" s="473">
        <v>0</v>
      </c>
      <c r="M299" s="473">
        <v>0</v>
      </c>
      <c r="N299" s="473">
        <v>0</v>
      </c>
      <c r="O299" s="473">
        <v>0</v>
      </c>
      <c r="P299" s="473">
        <v>0</v>
      </c>
      <c r="Q299" s="473">
        <f t="shared" si="9"/>
        <v>10000</v>
      </c>
      <c r="R299" s="472"/>
    </row>
    <row r="300" spans="1:18" ht="14.45" customHeight="1" x14ac:dyDescent="0.25">
      <c r="A300" s="472">
        <v>536</v>
      </c>
      <c r="B300" s="472" t="str">
        <f t="shared" si="8"/>
        <v>2</v>
      </c>
      <c r="C300" s="472">
        <v>221</v>
      </c>
      <c r="D300" s="472" t="s">
        <v>1827</v>
      </c>
      <c r="E300" s="547">
        <v>27</v>
      </c>
      <c r="F300" s="472" t="s">
        <v>393</v>
      </c>
      <c r="G300" s="473">
        <v>840000</v>
      </c>
      <c r="H300" s="472"/>
      <c r="I300" s="473">
        <v>0</v>
      </c>
      <c r="J300" s="473">
        <v>0</v>
      </c>
      <c r="K300" s="473">
        <v>0</v>
      </c>
      <c r="L300" s="473">
        <v>0</v>
      </c>
      <c r="M300" s="473">
        <v>0</v>
      </c>
      <c r="N300" s="473">
        <v>0</v>
      </c>
      <c r="O300" s="473">
        <v>0</v>
      </c>
      <c r="P300" s="473">
        <v>0</v>
      </c>
      <c r="Q300" s="473">
        <f t="shared" si="9"/>
        <v>840000</v>
      </c>
      <c r="R300" s="472"/>
    </row>
    <row r="301" spans="1:18" ht="14.45" customHeight="1" x14ac:dyDescent="0.25">
      <c r="A301" s="472">
        <v>538</v>
      </c>
      <c r="B301" s="472" t="str">
        <f t="shared" si="8"/>
        <v>2</v>
      </c>
      <c r="C301" s="472">
        <v>261</v>
      </c>
      <c r="D301" s="472" t="s">
        <v>1827</v>
      </c>
      <c r="E301" s="547">
        <v>27</v>
      </c>
      <c r="F301" s="472" t="s">
        <v>425</v>
      </c>
      <c r="G301" s="473">
        <v>70000</v>
      </c>
      <c r="H301" s="473">
        <v>0</v>
      </c>
      <c r="I301" s="473">
        <v>0</v>
      </c>
      <c r="J301" s="473">
        <v>0</v>
      </c>
      <c r="K301" s="473">
        <v>0</v>
      </c>
      <c r="L301" s="473">
        <v>0</v>
      </c>
      <c r="M301" s="473">
        <v>0</v>
      </c>
      <c r="N301" s="473">
        <v>0</v>
      </c>
      <c r="O301" s="473">
        <v>0</v>
      </c>
      <c r="P301" s="473">
        <v>0</v>
      </c>
      <c r="Q301" s="473">
        <f t="shared" si="9"/>
        <v>70000</v>
      </c>
      <c r="R301" s="472"/>
    </row>
    <row r="302" spans="1:18" ht="14.45" customHeight="1" x14ac:dyDescent="0.25">
      <c r="A302" s="472">
        <v>540</v>
      </c>
      <c r="B302" s="472" t="str">
        <f t="shared" si="8"/>
        <v>2</v>
      </c>
      <c r="C302" s="472">
        <v>272</v>
      </c>
      <c r="D302" s="472" t="s">
        <v>1827</v>
      </c>
      <c r="E302" s="547">
        <v>27</v>
      </c>
      <c r="F302" s="472" t="s">
        <v>429</v>
      </c>
      <c r="G302" s="473">
        <v>70000</v>
      </c>
      <c r="H302" s="473">
        <v>0</v>
      </c>
      <c r="I302" s="473">
        <v>0</v>
      </c>
      <c r="J302" s="473">
        <v>0</v>
      </c>
      <c r="K302" s="473">
        <v>0</v>
      </c>
      <c r="L302" s="473">
        <v>0</v>
      </c>
      <c r="M302" s="473">
        <v>0</v>
      </c>
      <c r="N302" s="473">
        <v>0</v>
      </c>
      <c r="O302" s="473">
        <v>0</v>
      </c>
      <c r="P302" s="473">
        <v>0</v>
      </c>
      <c r="Q302" s="473">
        <f t="shared" si="9"/>
        <v>70000</v>
      </c>
      <c r="R302" s="472"/>
    </row>
    <row r="303" spans="1:18" ht="14.45" customHeight="1" x14ac:dyDescent="0.25">
      <c r="A303" s="472">
        <v>543</v>
      </c>
      <c r="B303" s="472" t="str">
        <f t="shared" si="8"/>
        <v>3</v>
      </c>
      <c r="C303" s="472">
        <v>351</v>
      </c>
      <c r="D303" s="472" t="s">
        <v>1827</v>
      </c>
      <c r="E303" s="547">
        <v>27</v>
      </c>
      <c r="F303" s="472" t="s">
        <v>488</v>
      </c>
      <c r="G303" s="473">
        <v>10000</v>
      </c>
      <c r="H303" s="473">
        <v>0</v>
      </c>
      <c r="I303" s="473">
        <v>0</v>
      </c>
      <c r="J303" s="473">
        <v>0</v>
      </c>
      <c r="K303" s="473">
        <v>0</v>
      </c>
      <c r="L303" s="473">
        <v>0</v>
      </c>
      <c r="M303" s="473">
        <v>0</v>
      </c>
      <c r="N303" s="473">
        <v>0</v>
      </c>
      <c r="O303" s="473">
        <v>0</v>
      </c>
      <c r="P303" s="473">
        <v>0</v>
      </c>
      <c r="Q303" s="473">
        <f t="shared" si="9"/>
        <v>10000</v>
      </c>
      <c r="R303" s="472"/>
    </row>
    <row r="304" spans="1:18" ht="14.45" customHeight="1" x14ac:dyDescent="0.25">
      <c r="A304" s="472">
        <v>544</v>
      </c>
      <c r="B304" s="472" t="str">
        <f t="shared" si="8"/>
        <v>3</v>
      </c>
      <c r="C304" s="472">
        <v>353</v>
      </c>
      <c r="D304" s="472" t="s">
        <v>1827</v>
      </c>
      <c r="E304" s="547">
        <v>27</v>
      </c>
      <c r="F304" s="472" t="s">
        <v>490</v>
      </c>
      <c r="G304" s="473">
        <v>5000</v>
      </c>
      <c r="H304" s="473">
        <v>0</v>
      </c>
      <c r="I304" s="473">
        <v>0</v>
      </c>
      <c r="J304" s="473">
        <v>0</v>
      </c>
      <c r="K304" s="473">
        <v>0</v>
      </c>
      <c r="L304" s="473">
        <v>0</v>
      </c>
      <c r="M304" s="473">
        <v>0</v>
      </c>
      <c r="N304" s="473">
        <v>0</v>
      </c>
      <c r="O304" s="473">
        <v>0</v>
      </c>
      <c r="P304" s="473">
        <v>0</v>
      </c>
      <c r="Q304" s="473">
        <f t="shared" si="9"/>
        <v>5000</v>
      </c>
      <c r="R304" s="472"/>
    </row>
    <row r="305" spans="1:18" ht="14.45" customHeight="1" x14ac:dyDescent="0.25">
      <c r="A305" s="472">
        <v>545</v>
      </c>
      <c r="B305" s="472" t="str">
        <f t="shared" si="8"/>
        <v>3</v>
      </c>
      <c r="C305" s="472">
        <v>358</v>
      </c>
      <c r="D305" s="472" t="s">
        <v>1827</v>
      </c>
      <c r="E305" s="547">
        <v>27</v>
      </c>
      <c r="F305" s="472" t="s">
        <v>495</v>
      </c>
      <c r="G305" s="473">
        <v>0</v>
      </c>
      <c r="H305" s="473">
        <v>0</v>
      </c>
      <c r="I305" s="473">
        <v>0</v>
      </c>
      <c r="J305" s="473">
        <v>0</v>
      </c>
      <c r="K305" s="473">
        <v>0</v>
      </c>
      <c r="L305" s="473">
        <v>0</v>
      </c>
      <c r="M305" s="473">
        <v>0</v>
      </c>
      <c r="N305" s="473">
        <v>0</v>
      </c>
      <c r="O305" s="473">
        <v>0</v>
      </c>
      <c r="P305" s="473">
        <v>0</v>
      </c>
      <c r="Q305" s="473">
        <f t="shared" si="9"/>
        <v>0</v>
      </c>
      <c r="R305" s="472"/>
    </row>
    <row r="306" spans="1:18" ht="14.45" customHeight="1" x14ac:dyDescent="0.25">
      <c r="A306" s="472">
        <v>547</v>
      </c>
      <c r="B306" s="472" t="str">
        <f t="shared" si="8"/>
        <v>3</v>
      </c>
      <c r="C306" s="472">
        <v>361</v>
      </c>
      <c r="D306" s="472" t="s">
        <v>1827</v>
      </c>
      <c r="E306" s="547">
        <v>27</v>
      </c>
      <c r="F306" s="472" t="s">
        <v>498</v>
      </c>
      <c r="G306" s="473">
        <v>0</v>
      </c>
      <c r="H306" s="473">
        <v>0</v>
      </c>
      <c r="I306" s="473">
        <v>0</v>
      </c>
      <c r="J306" s="473">
        <v>0</v>
      </c>
      <c r="K306" s="473">
        <v>0</v>
      </c>
      <c r="L306" s="473">
        <v>0</v>
      </c>
      <c r="M306" s="473">
        <v>0</v>
      </c>
      <c r="N306" s="473">
        <v>0</v>
      </c>
      <c r="O306" s="473">
        <v>0</v>
      </c>
      <c r="P306" s="473">
        <v>0</v>
      </c>
      <c r="Q306" s="473">
        <f t="shared" si="9"/>
        <v>0</v>
      </c>
      <c r="R306" s="472"/>
    </row>
    <row r="307" spans="1:18" ht="14.45" customHeight="1" x14ac:dyDescent="0.25">
      <c r="A307" s="472">
        <v>548</v>
      </c>
      <c r="B307" s="472" t="str">
        <f t="shared" si="8"/>
        <v>3</v>
      </c>
      <c r="C307" s="472">
        <v>364</v>
      </c>
      <c r="D307" s="472" t="s">
        <v>1827</v>
      </c>
      <c r="E307" s="547">
        <v>27</v>
      </c>
      <c r="F307" s="472" t="s">
        <v>501</v>
      </c>
      <c r="G307" s="473">
        <v>0</v>
      </c>
      <c r="H307" s="473">
        <v>0</v>
      </c>
      <c r="I307" s="473">
        <v>0</v>
      </c>
      <c r="J307" s="473">
        <v>0</v>
      </c>
      <c r="K307" s="473">
        <v>0</v>
      </c>
      <c r="L307" s="473">
        <v>0</v>
      </c>
      <c r="M307" s="473">
        <v>0</v>
      </c>
      <c r="N307" s="473">
        <v>0</v>
      </c>
      <c r="O307" s="473">
        <v>0</v>
      </c>
      <c r="P307" s="473">
        <v>0</v>
      </c>
      <c r="Q307" s="473">
        <f t="shared" si="9"/>
        <v>0</v>
      </c>
      <c r="R307" s="472"/>
    </row>
    <row r="308" spans="1:18" ht="14.45" customHeight="1" x14ac:dyDescent="0.25">
      <c r="A308" s="472">
        <v>550</v>
      </c>
      <c r="B308" s="472" t="str">
        <f t="shared" si="8"/>
        <v>3</v>
      </c>
      <c r="C308" s="472">
        <v>372</v>
      </c>
      <c r="D308" s="472" t="s">
        <v>1827</v>
      </c>
      <c r="E308" s="547">
        <v>27</v>
      </c>
      <c r="F308" s="472" t="s">
        <v>507</v>
      </c>
      <c r="G308" s="473">
        <v>15000</v>
      </c>
      <c r="H308" s="473">
        <v>0</v>
      </c>
      <c r="I308" s="473">
        <v>0</v>
      </c>
      <c r="J308" s="473">
        <v>0</v>
      </c>
      <c r="K308" s="473">
        <v>0</v>
      </c>
      <c r="L308" s="473">
        <v>0</v>
      </c>
      <c r="M308" s="473">
        <v>0</v>
      </c>
      <c r="N308" s="473">
        <v>0</v>
      </c>
      <c r="O308" s="473">
        <v>0</v>
      </c>
      <c r="P308" s="473">
        <v>0</v>
      </c>
      <c r="Q308" s="473">
        <f t="shared" si="9"/>
        <v>15000</v>
      </c>
      <c r="R308" s="472"/>
    </row>
    <row r="309" spans="1:18" ht="14.45" customHeight="1" x14ac:dyDescent="0.25">
      <c r="A309" s="472">
        <v>551</v>
      </c>
      <c r="B309" s="472" t="str">
        <f t="shared" si="8"/>
        <v>3</v>
      </c>
      <c r="C309" s="472">
        <v>375</v>
      </c>
      <c r="D309" s="472" t="s">
        <v>1827</v>
      </c>
      <c r="E309" s="547">
        <v>27</v>
      </c>
      <c r="F309" s="472" t="s">
        <v>510</v>
      </c>
      <c r="G309" s="473">
        <v>30000</v>
      </c>
      <c r="H309" s="473">
        <v>0</v>
      </c>
      <c r="I309" s="473">
        <v>0</v>
      </c>
      <c r="J309" s="473">
        <v>0</v>
      </c>
      <c r="K309" s="473">
        <v>0</v>
      </c>
      <c r="L309" s="473">
        <v>0</v>
      </c>
      <c r="M309" s="473">
        <v>0</v>
      </c>
      <c r="N309" s="473">
        <v>0</v>
      </c>
      <c r="O309" s="473">
        <v>0</v>
      </c>
      <c r="P309" s="473">
        <v>0</v>
      </c>
      <c r="Q309" s="473">
        <f t="shared" si="9"/>
        <v>30000</v>
      </c>
      <c r="R309" s="472"/>
    </row>
    <row r="310" spans="1:18" ht="14.45" customHeight="1" x14ac:dyDescent="0.25">
      <c r="A310" s="472">
        <v>553</v>
      </c>
      <c r="B310" s="472" t="str">
        <f t="shared" si="8"/>
        <v>3</v>
      </c>
      <c r="C310" s="472">
        <v>382</v>
      </c>
      <c r="D310" s="472" t="s">
        <v>1827</v>
      </c>
      <c r="E310" s="547">
        <v>27</v>
      </c>
      <c r="F310" s="472" t="s">
        <v>517</v>
      </c>
      <c r="G310" s="473">
        <v>0</v>
      </c>
      <c r="H310" s="473">
        <v>0</v>
      </c>
      <c r="I310" s="473">
        <v>0</v>
      </c>
      <c r="J310" s="473">
        <v>0</v>
      </c>
      <c r="K310" s="473">
        <v>0</v>
      </c>
      <c r="L310" s="473">
        <v>0</v>
      </c>
      <c r="M310" s="473">
        <v>0</v>
      </c>
      <c r="N310" s="473">
        <v>0</v>
      </c>
      <c r="O310" s="473">
        <v>0</v>
      </c>
      <c r="P310" s="473">
        <v>0</v>
      </c>
      <c r="Q310" s="473">
        <f t="shared" si="9"/>
        <v>0</v>
      </c>
      <c r="R310" s="472"/>
    </row>
    <row r="311" spans="1:18" ht="14.45" customHeight="1" x14ac:dyDescent="0.25">
      <c r="A311" s="472">
        <v>556</v>
      </c>
      <c r="B311" s="472" t="str">
        <f t="shared" si="8"/>
        <v>5</v>
      </c>
      <c r="C311" s="472">
        <v>511</v>
      </c>
      <c r="D311" s="472" t="s">
        <v>1827</v>
      </c>
      <c r="E311" s="547">
        <v>27</v>
      </c>
      <c r="F311" s="472" t="s">
        <v>588</v>
      </c>
      <c r="G311" s="473">
        <v>10000</v>
      </c>
      <c r="H311" s="473">
        <v>0</v>
      </c>
      <c r="I311" s="473">
        <v>0</v>
      </c>
      <c r="J311" s="473">
        <v>0</v>
      </c>
      <c r="K311" s="473">
        <v>0</v>
      </c>
      <c r="L311" s="473">
        <v>0</v>
      </c>
      <c r="M311" s="473">
        <v>0</v>
      </c>
      <c r="N311" s="473">
        <v>0</v>
      </c>
      <c r="O311" s="473">
        <v>0</v>
      </c>
      <c r="P311" s="473">
        <v>0</v>
      </c>
      <c r="Q311" s="473">
        <f t="shared" si="9"/>
        <v>10000</v>
      </c>
      <c r="R311" s="472"/>
    </row>
    <row r="312" spans="1:18" ht="14.45" customHeight="1" x14ac:dyDescent="0.25">
      <c r="A312" s="472">
        <v>557</v>
      </c>
      <c r="B312" s="472" t="str">
        <f t="shared" si="8"/>
        <v>5</v>
      </c>
      <c r="C312" s="472">
        <v>515</v>
      </c>
      <c r="D312" s="472" t="s">
        <v>1827</v>
      </c>
      <c r="E312" s="547">
        <v>27</v>
      </c>
      <c r="F312" s="472" t="s">
        <v>592</v>
      </c>
      <c r="G312" s="473">
        <v>10000</v>
      </c>
      <c r="H312" s="473">
        <v>0</v>
      </c>
      <c r="I312" s="473">
        <v>0</v>
      </c>
      <c r="J312" s="473">
        <v>0</v>
      </c>
      <c r="K312" s="473">
        <v>0</v>
      </c>
      <c r="L312" s="473">
        <v>0</v>
      </c>
      <c r="M312" s="473">
        <v>0</v>
      </c>
      <c r="N312" s="473">
        <v>0</v>
      </c>
      <c r="O312" s="473">
        <v>0</v>
      </c>
      <c r="P312" s="473">
        <v>0</v>
      </c>
      <c r="Q312" s="473">
        <f t="shared" si="9"/>
        <v>10000</v>
      </c>
      <c r="R312" s="472"/>
    </row>
    <row r="313" spans="1:18" ht="14.45" customHeight="1" x14ac:dyDescent="0.25">
      <c r="A313" s="472">
        <v>561</v>
      </c>
      <c r="B313" s="472" t="str">
        <f t="shared" si="8"/>
        <v>1</v>
      </c>
      <c r="C313" s="472">
        <v>152</v>
      </c>
      <c r="D313" s="472" t="s">
        <v>1828</v>
      </c>
      <c r="E313" s="547">
        <v>4</v>
      </c>
      <c r="F313" s="472" t="s">
        <v>286</v>
      </c>
      <c r="G313" s="473">
        <v>2000000</v>
      </c>
      <c r="H313" s="472"/>
      <c r="I313" s="473">
        <v>0</v>
      </c>
      <c r="J313" s="473">
        <v>0</v>
      </c>
      <c r="K313" s="473">
        <v>0</v>
      </c>
      <c r="L313" s="473">
        <v>0</v>
      </c>
      <c r="M313" s="473">
        <v>0</v>
      </c>
      <c r="N313" s="473">
        <v>0</v>
      </c>
      <c r="O313" s="473">
        <v>0</v>
      </c>
      <c r="P313" s="473">
        <v>0</v>
      </c>
      <c r="Q313" s="520">
        <v>1467397.6820952743</v>
      </c>
      <c r="R313" s="472"/>
    </row>
    <row r="314" spans="1:18" ht="14.45" customHeight="1" x14ac:dyDescent="0.25">
      <c r="A314" s="472">
        <v>564</v>
      </c>
      <c r="B314" s="472" t="str">
        <f t="shared" si="8"/>
        <v>2</v>
      </c>
      <c r="C314" s="472">
        <v>211</v>
      </c>
      <c r="D314" s="472" t="s">
        <v>1828</v>
      </c>
      <c r="E314" s="547">
        <v>4</v>
      </c>
      <c r="F314" s="472" t="s">
        <v>384</v>
      </c>
      <c r="G314" s="473">
        <v>12000</v>
      </c>
      <c r="H314" s="472"/>
      <c r="I314" s="473">
        <v>0</v>
      </c>
      <c r="J314" s="473">
        <v>0</v>
      </c>
      <c r="K314" s="473">
        <v>0</v>
      </c>
      <c r="L314" s="473">
        <v>0</v>
      </c>
      <c r="M314" s="473">
        <v>0</v>
      </c>
      <c r="N314" s="473">
        <v>0</v>
      </c>
      <c r="O314" s="473">
        <v>0</v>
      </c>
      <c r="P314" s="473">
        <v>0</v>
      </c>
      <c r="Q314" s="473">
        <f t="shared" si="9"/>
        <v>12000</v>
      </c>
      <c r="R314" s="472"/>
    </row>
    <row r="315" spans="1:18" ht="14.45" customHeight="1" x14ac:dyDescent="0.25">
      <c r="A315" s="472">
        <v>565</v>
      </c>
      <c r="B315" s="472" t="str">
        <f t="shared" si="8"/>
        <v>2</v>
      </c>
      <c r="C315" s="472">
        <v>212</v>
      </c>
      <c r="D315" s="472" t="s">
        <v>1828</v>
      </c>
      <c r="E315" s="547">
        <v>4</v>
      </c>
      <c r="F315" s="472" t="s">
        <v>385</v>
      </c>
      <c r="G315" s="473">
        <v>12000</v>
      </c>
      <c r="H315" s="472"/>
      <c r="I315" s="473">
        <v>0</v>
      </c>
      <c r="J315" s="473">
        <v>0</v>
      </c>
      <c r="K315" s="473">
        <v>0</v>
      </c>
      <c r="L315" s="473">
        <v>0</v>
      </c>
      <c r="M315" s="473">
        <v>0</v>
      </c>
      <c r="N315" s="473">
        <v>0</v>
      </c>
      <c r="O315" s="473">
        <v>0</v>
      </c>
      <c r="P315" s="473">
        <v>0</v>
      </c>
      <c r="Q315" s="473">
        <f t="shared" si="9"/>
        <v>12000</v>
      </c>
      <c r="R315" s="472"/>
    </row>
    <row r="316" spans="1:18" ht="14.45" customHeight="1" x14ac:dyDescent="0.25">
      <c r="A316" s="472">
        <v>566</v>
      </c>
      <c r="B316" s="472" t="str">
        <f t="shared" si="8"/>
        <v>2</v>
      </c>
      <c r="C316" s="472">
        <v>214</v>
      </c>
      <c r="D316" s="472" t="s">
        <v>1828</v>
      </c>
      <c r="E316" s="547">
        <v>4</v>
      </c>
      <c r="F316" s="472" t="s">
        <v>387</v>
      </c>
      <c r="G316" s="473">
        <v>1500</v>
      </c>
      <c r="H316" s="472"/>
      <c r="I316" s="473">
        <v>0</v>
      </c>
      <c r="J316" s="473">
        <v>0</v>
      </c>
      <c r="K316" s="473">
        <v>0</v>
      </c>
      <c r="L316" s="473">
        <v>0</v>
      </c>
      <c r="M316" s="473">
        <v>0</v>
      </c>
      <c r="N316" s="473">
        <v>0</v>
      </c>
      <c r="O316" s="473">
        <v>0</v>
      </c>
      <c r="P316" s="473">
        <v>0</v>
      </c>
      <c r="Q316" s="473">
        <f t="shared" si="9"/>
        <v>1500</v>
      </c>
      <c r="R316" s="472"/>
    </row>
    <row r="317" spans="1:18" ht="14.45" customHeight="1" x14ac:dyDescent="0.25">
      <c r="A317" s="472">
        <v>567</v>
      </c>
      <c r="B317" s="472" t="str">
        <f t="shared" si="8"/>
        <v>2</v>
      </c>
      <c r="C317" s="472">
        <v>215</v>
      </c>
      <c r="D317" s="472" t="s">
        <v>1828</v>
      </c>
      <c r="E317" s="547">
        <v>4</v>
      </c>
      <c r="F317" s="472" t="s">
        <v>388</v>
      </c>
      <c r="G317" s="473">
        <v>5000</v>
      </c>
      <c r="H317" s="472"/>
      <c r="I317" s="473">
        <v>0</v>
      </c>
      <c r="J317" s="473">
        <v>0</v>
      </c>
      <c r="K317" s="473">
        <v>0</v>
      </c>
      <c r="L317" s="473">
        <v>0</v>
      </c>
      <c r="M317" s="473">
        <v>0</v>
      </c>
      <c r="N317" s="473">
        <v>0</v>
      </c>
      <c r="O317" s="473">
        <v>0</v>
      </c>
      <c r="P317" s="473">
        <v>0</v>
      </c>
      <c r="Q317" s="473">
        <f t="shared" si="9"/>
        <v>5000</v>
      </c>
      <c r="R317" s="472"/>
    </row>
    <row r="318" spans="1:18" ht="14.45" customHeight="1" x14ac:dyDescent="0.25">
      <c r="A318" s="472">
        <v>568</v>
      </c>
      <c r="B318" s="472" t="str">
        <f t="shared" si="8"/>
        <v>2</v>
      </c>
      <c r="C318" s="472">
        <v>216</v>
      </c>
      <c r="D318" s="472" t="s">
        <v>1828</v>
      </c>
      <c r="E318" s="547">
        <v>4</v>
      </c>
      <c r="F318" s="472" t="s">
        <v>389</v>
      </c>
      <c r="G318" s="473">
        <v>0</v>
      </c>
      <c r="H318" s="472"/>
      <c r="I318" s="473">
        <v>0</v>
      </c>
      <c r="J318" s="473">
        <v>0</v>
      </c>
      <c r="K318" s="473">
        <v>0</v>
      </c>
      <c r="L318" s="473">
        <v>0</v>
      </c>
      <c r="M318" s="473">
        <v>0</v>
      </c>
      <c r="N318" s="473">
        <v>0</v>
      </c>
      <c r="O318" s="473">
        <v>0</v>
      </c>
      <c r="P318" s="473">
        <v>0</v>
      </c>
      <c r="Q318" s="473">
        <f t="shared" si="9"/>
        <v>0</v>
      </c>
      <c r="R318" s="472"/>
    </row>
    <row r="319" spans="1:18" ht="14.45" customHeight="1" x14ac:dyDescent="0.25">
      <c r="A319" s="472">
        <v>570</v>
      </c>
      <c r="B319" s="472" t="str">
        <f t="shared" si="8"/>
        <v>2</v>
      </c>
      <c r="C319" s="472">
        <v>221</v>
      </c>
      <c r="D319" s="472" t="s">
        <v>1828</v>
      </c>
      <c r="E319" s="547">
        <v>4</v>
      </c>
      <c r="F319" s="472" t="s">
        <v>393</v>
      </c>
      <c r="G319" s="473">
        <v>30000</v>
      </c>
      <c r="H319" s="472"/>
      <c r="I319" s="473">
        <v>0</v>
      </c>
      <c r="J319" s="473">
        <v>0</v>
      </c>
      <c r="K319" s="473">
        <v>0</v>
      </c>
      <c r="L319" s="473">
        <v>0</v>
      </c>
      <c r="M319" s="473">
        <v>0</v>
      </c>
      <c r="N319" s="473">
        <v>0</v>
      </c>
      <c r="O319" s="473">
        <v>0</v>
      </c>
      <c r="P319" s="473">
        <v>0</v>
      </c>
      <c r="Q319" s="473">
        <f t="shared" si="9"/>
        <v>30000</v>
      </c>
      <c r="R319" s="472"/>
    </row>
    <row r="320" spans="1:18" ht="14.45" customHeight="1" x14ac:dyDescent="0.25">
      <c r="A320" s="472">
        <v>572</v>
      </c>
      <c r="B320" s="472" t="str">
        <f t="shared" si="8"/>
        <v>2</v>
      </c>
      <c r="C320" s="472">
        <v>253</v>
      </c>
      <c r="D320" s="472" t="s">
        <v>1828</v>
      </c>
      <c r="E320" s="547">
        <v>4</v>
      </c>
      <c r="F320" s="472" t="s">
        <v>419</v>
      </c>
      <c r="G320" s="473">
        <v>0</v>
      </c>
      <c r="H320" s="472"/>
      <c r="I320" s="473">
        <v>0</v>
      </c>
      <c r="J320" s="473">
        <v>0</v>
      </c>
      <c r="K320" s="473">
        <v>0</v>
      </c>
      <c r="L320" s="473">
        <v>0</v>
      </c>
      <c r="M320" s="473">
        <v>0</v>
      </c>
      <c r="N320" s="473">
        <v>0</v>
      </c>
      <c r="O320" s="473">
        <v>0</v>
      </c>
      <c r="P320" s="473">
        <v>0</v>
      </c>
      <c r="Q320" s="473">
        <f t="shared" si="9"/>
        <v>0</v>
      </c>
      <c r="R320" s="472"/>
    </row>
    <row r="321" spans="1:18" ht="14.45" customHeight="1" x14ac:dyDescent="0.25">
      <c r="A321" s="472">
        <v>573</v>
      </c>
      <c r="B321" s="472" t="str">
        <f t="shared" si="8"/>
        <v>2</v>
      </c>
      <c r="C321" s="472">
        <v>254</v>
      </c>
      <c r="D321" s="472" t="s">
        <v>1828</v>
      </c>
      <c r="E321" s="547">
        <v>4</v>
      </c>
      <c r="F321" s="472" t="s">
        <v>420</v>
      </c>
      <c r="G321" s="473">
        <v>0</v>
      </c>
      <c r="H321" s="472"/>
      <c r="I321" s="473">
        <v>0</v>
      </c>
      <c r="J321" s="473">
        <v>0</v>
      </c>
      <c r="K321" s="473">
        <v>0</v>
      </c>
      <c r="L321" s="473">
        <v>0</v>
      </c>
      <c r="M321" s="473">
        <v>0</v>
      </c>
      <c r="N321" s="473">
        <v>0</v>
      </c>
      <c r="O321" s="473">
        <v>0</v>
      </c>
      <c r="P321" s="473">
        <v>0</v>
      </c>
      <c r="Q321" s="473">
        <f t="shared" si="9"/>
        <v>0</v>
      </c>
      <c r="R321" s="472"/>
    </row>
    <row r="322" spans="1:18" ht="14.45" customHeight="1" x14ac:dyDescent="0.25">
      <c r="A322" s="472">
        <v>575</v>
      </c>
      <c r="B322" s="472" t="str">
        <f t="shared" si="8"/>
        <v>2</v>
      </c>
      <c r="C322" s="472">
        <v>261</v>
      </c>
      <c r="D322" s="472" t="s">
        <v>1828</v>
      </c>
      <c r="E322" s="547">
        <v>4</v>
      </c>
      <c r="F322" s="472" t="s">
        <v>425</v>
      </c>
      <c r="G322" s="473">
        <v>60000</v>
      </c>
      <c r="H322" s="472"/>
      <c r="I322" s="473">
        <v>0</v>
      </c>
      <c r="J322" s="473">
        <v>0</v>
      </c>
      <c r="K322" s="473">
        <v>0</v>
      </c>
      <c r="L322" s="473">
        <v>0</v>
      </c>
      <c r="M322" s="473">
        <v>0</v>
      </c>
      <c r="N322" s="473">
        <v>0</v>
      </c>
      <c r="O322" s="473">
        <v>0</v>
      </c>
      <c r="P322" s="473">
        <v>0</v>
      </c>
      <c r="Q322" s="473">
        <f t="shared" si="9"/>
        <v>60000</v>
      </c>
      <c r="R322" s="472"/>
    </row>
    <row r="323" spans="1:18" ht="14.45" customHeight="1" x14ac:dyDescent="0.25">
      <c r="A323" s="472">
        <v>577</v>
      </c>
      <c r="B323" s="472" t="str">
        <f t="shared" si="8"/>
        <v>2</v>
      </c>
      <c r="C323" s="472">
        <v>271</v>
      </c>
      <c r="D323" s="472" t="s">
        <v>1828</v>
      </c>
      <c r="E323" s="547">
        <v>4</v>
      </c>
      <c r="F323" s="472" t="s">
        <v>428</v>
      </c>
      <c r="G323" s="473">
        <v>0</v>
      </c>
      <c r="H323" s="472"/>
      <c r="I323" s="473">
        <v>0</v>
      </c>
      <c r="J323" s="473">
        <v>0</v>
      </c>
      <c r="K323" s="473">
        <v>0</v>
      </c>
      <c r="L323" s="473">
        <v>0</v>
      </c>
      <c r="M323" s="473">
        <v>0</v>
      </c>
      <c r="N323" s="473">
        <v>0</v>
      </c>
      <c r="O323" s="473">
        <v>0</v>
      </c>
      <c r="P323" s="473">
        <v>0</v>
      </c>
      <c r="Q323" s="473">
        <f t="shared" si="9"/>
        <v>0</v>
      </c>
      <c r="R323" s="472"/>
    </row>
    <row r="324" spans="1:18" ht="14.45" customHeight="1" x14ac:dyDescent="0.25">
      <c r="A324" s="472">
        <v>579</v>
      </c>
      <c r="B324" s="472" t="str">
        <f t="shared" si="8"/>
        <v>2</v>
      </c>
      <c r="C324" s="472">
        <v>296</v>
      </c>
      <c r="D324" s="472" t="s">
        <v>1828</v>
      </c>
      <c r="E324" s="547">
        <v>4</v>
      </c>
      <c r="F324" s="472" t="s">
        <v>443</v>
      </c>
      <c r="G324" s="473">
        <v>20000</v>
      </c>
      <c r="H324" s="472"/>
      <c r="I324" s="473">
        <v>0</v>
      </c>
      <c r="J324" s="473">
        <v>0</v>
      </c>
      <c r="K324" s="473">
        <v>0</v>
      </c>
      <c r="L324" s="473">
        <v>0</v>
      </c>
      <c r="M324" s="473">
        <v>0</v>
      </c>
      <c r="N324" s="473">
        <v>0</v>
      </c>
      <c r="O324" s="473">
        <v>0</v>
      </c>
      <c r="P324" s="473">
        <v>0</v>
      </c>
      <c r="Q324" s="473">
        <f t="shared" si="9"/>
        <v>20000</v>
      </c>
      <c r="R324" s="472"/>
    </row>
    <row r="325" spans="1:18" ht="14.45" customHeight="1" x14ac:dyDescent="0.25">
      <c r="A325" s="472">
        <v>582</v>
      </c>
      <c r="B325" s="472" t="str">
        <f t="shared" si="8"/>
        <v>3</v>
      </c>
      <c r="C325" s="472">
        <v>315</v>
      </c>
      <c r="D325" s="472" t="s">
        <v>1828</v>
      </c>
      <c r="E325" s="547">
        <v>4</v>
      </c>
      <c r="F325" s="472" t="s">
        <v>452</v>
      </c>
      <c r="G325" s="473">
        <v>18000</v>
      </c>
      <c r="H325" s="472"/>
      <c r="I325" s="473">
        <v>0</v>
      </c>
      <c r="J325" s="473">
        <v>0</v>
      </c>
      <c r="K325" s="473">
        <v>0</v>
      </c>
      <c r="L325" s="473">
        <v>0</v>
      </c>
      <c r="M325" s="473">
        <v>0</v>
      </c>
      <c r="N325" s="473">
        <v>0</v>
      </c>
      <c r="O325" s="473">
        <v>0</v>
      </c>
      <c r="P325" s="473">
        <v>0</v>
      </c>
      <c r="Q325" s="473">
        <f t="shared" si="9"/>
        <v>18000</v>
      </c>
      <c r="R325" s="472"/>
    </row>
    <row r="326" spans="1:18" ht="14.45" customHeight="1" x14ac:dyDescent="0.25">
      <c r="A326" s="472">
        <v>583</v>
      </c>
      <c r="B326" s="472" t="str">
        <f t="shared" ref="B326:B389" si="10">MID(C326,1,1)</f>
        <v>3</v>
      </c>
      <c r="C326" s="472">
        <v>318</v>
      </c>
      <c r="D326" s="472" t="s">
        <v>1828</v>
      </c>
      <c r="E326" s="547">
        <v>4</v>
      </c>
      <c r="F326" s="472" t="s">
        <v>455</v>
      </c>
      <c r="G326" s="473">
        <v>4800</v>
      </c>
      <c r="H326" s="472"/>
      <c r="I326" s="473">
        <v>0</v>
      </c>
      <c r="J326" s="473">
        <v>0</v>
      </c>
      <c r="K326" s="473">
        <v>0</v>
      </c>
      <c r="L326" s="473">
        <v>0</v>
      </c>
      <c r="M326" s="473">
        <v>0</v>
      </c>
      <c r="N326" s="473">
        <v>0</v>
      </c>
      <c r="O326" s="473">
        <v>0</v>
      </c>
      <c r="P326" s="473">
        <v>0</v>
      </c>
      <c r="Q326" s="473">
        <f t="shared" ref="Q326:Q389" si="11">SUM(G326:P326)</f>
        <v>4800</v>
      </c>
      <c r="R326" s="472"/>
    </row>
    <row r="327" spans="1:18" ht="14.45" customHeight="1" x14ac:dyDescent="0.25">
      <c r="A327" s="472">
        <v>585</v>
      </c>
      <c r="B327" s="472" t="str">
        <f t="shared" si="10"/>
        <v>3</v>
      </c>
      <c r="C327" s="472">
        <v>331</v>
      </c>
      <c r="D327" s="472" t="s">
        <v>1828</v>
      </c>
      <c r="E327" s="547">
        <v>4</v>
      </c>
      <c r="F327" s="472" t="s">
        <v>468</v>
      </c>
      <c r="G327" s="473">
        <v>360000</v>
      </c>
      <c r="H327" s="472"/>
      <c r="I327" s="473">
        <v>0</v>
      </c>
      <c r="J327" s="473">
        <v>0</v>
      </c>
      <c r="K327" s="473">
        <v>0</v>
      </c>
      <c r="L327" s="473">
        <v>0</v>
      </c>
      <c r="M327" s="473">
        <v>0</v>
      </c>
      <c r="N327" s="473">
        <v>0</v>
      </c>
      <c r="O327" s="473">
        <v>0</v>
      </c>
      <c r="P327" s="473">
        <v>0</v>
      </c>
      <c r="Q327" s="473">
        <f t="shared" si="11"/>
        <v>360000</v>
      </c>
      <c r="R327" s="472"/>
    </row>
    <row r="328" spans="1:18" ht="14.45" customHeight="1" x14ac:dyDescent="0.25">
      <c r="A328" s="472">
        <v>586</v>
      </c>
      <c r="B328" s="472" t="str">
        <f t="shared" si="10"/>
        <v>3</v>
      </c>
      <c r="C328" s="472">
        <v>334</v>
      </c>
      <c r="D328" s="472" t="s">
        <v>1828</v>
      </c>
      <c r="E328" s="547">
        <v>4</v>
      </c>
      <c r="F328" s="472" t="s">
        <v>471</v>
      </c>
      <c r="G328" s="473">
        <v>0</v>
      </c>
      <c r="H328" s="472"/>
      <c r="I328" s="473">
        <v>0</v>
      </c>
      <c r="J328" s="473">
        <v>0</v>
      </c>
      <c r="K328" s="473">
        <v>0</v>
      </c>
      <c r="L328" s="473">
        <v>0</v>
      </c>
      <c r="M328" s="473">
        <v>0</v>
      </c>
      <c r="N328" s="473">
        <v>0</v>
      </c>
      <c r="O328" s="473">
        <v>0</v>
      </c>
      <c r="P328" s="473">
        <v>0</v>
      </c>
      <c r="Q328" s="473">
        <f t="shared" si="11"/>
        <v>0</v>
      </c>
      <c r="R328" s="472"/>
    </row>
    <row r="329" spans="1:18" ht="14.45" customHeight="1" x14ac:dyDescent="0.25">
      <c r="A329" s="472">
        <v>588</v>
      </c>
      <c r="B329" s="472" t="str">
        <f t="shared" si="10"/>
        <v>3</v>
      </c>
      <c r="C329" s="472">
        <v>351</v>
      </c>
      <c r="D329" s="472" t="s">
        <v>1828</v>
      </c>
      <c r="E329" s="547">
        <v>4</v>
      </c>
      <c r="F329" s="472" t="s">
        <v>488</v>
      </c>
      <c r="G329" s="473">
        <v>0</v>
      </c>
      <c r="H329" s="472"/>
      <c r="I329" s="473">
        <v>0</v>
      </c>
      <c r="J329" s="473">
        <v>0</v>
      </c>
      <c r="K329" s="473">
        <v>0</v>
      </c>
      <c r="L329" s="473">
        <v>0</v>
      </c>
      <c r="M329" s="473">
        <v>0</v>
      </c>
      <c r="N329" s="473">
        <v>0</v>
      </c>
      <c r="O329" s="473">
        <v>0</v>
      </c>
      <c r="P329" s="473">
        <v>0</v>
      </c>
      <c r="Q329" s="473">
        <f t="shared" si="11"/>
        <v>0</v>
      </c>
      <c r="R329" s="472"/>
    </row>
    <row r="330" spans="1:18" ht="14.45" customHeight="1" x14ac:dyDescent="0.25">
      <c r="A330" s="472">
        <v>589</v>
      </c>
      <c r="B330" s="472" t="str">
        <f t="shared" si="10"/>
        <v>3</v>
      </c>
      <c r="C330" s="472">
        <v>353</v>
      </c>
      <c r="D330" s="472" t="s">
        <v>1828</v>
      </c>
      <c r="E330" s="547">
        <v>4</v>
      </c>
      <c r="F330" s="472" t="s">
        <v>490</v>
      </c>
      <c r="G330" s="473">
        <v>6000</v>
      </c>
      <c r="H330" s="472"/>
      <c r="I330" s="473">
        <v>0</v>
      </c>
      <c r="J330" s="473">
        <v>0</v>
      </c>
      <c r="K330" s="473">
        <v>0</v>
      </c>
      <c r="L330" s="473">
        <v>0</v>
      </c>
      <c r="M330" s="473">
        <v>0</v>
      </c>
      <c r="N330" s="473">
        <v>0</v>
      </c>
      <c r="O330" s="473">
        <v>0</v>
      </c>
      <c r="P330" s="473">
        <v>0</v>
      </c>
      <c r="Q330" s="473">
        <f t="shared" si="11"/>
        <v>6000</v>
      </c>
      <c r="R330" s="472"/>
    </row>
    <row r="331" spans="1:18" ht="14.45" customHeight="1" x14ac:dyDescent="0.25">
      <c r="A331" s="472">
        <v>590</v>
      </c>
      <c r="B331" s="472" t="str">
        <f t="shared" si="10"/>
        <v>3</v>
      </c>
      <c r="C331" s="472">
        <v>355</v>
      </c>
      <c r="D331" s="472" t="s">
        <v>1828</v>
      </c>
      <c r="E331" s="547">
        <v>4</v>
      </c>
      <c r="F331" s="472" t="s">
        <v>492</v>
      </c>
      <c r="G331" s="473">
        <v>10000</v>
      </c>
      <c r="H331" s="472"/>
      <c r="I331" s="473">
        <v>0</v>
      </c>
      <c r="J331" s="473">
        <v>0</v>
      </c>
      <c r="K331" s="473">
        <v>0</v>
      </c>
      <c r="L331" s="473">
        <v>0</v>
      </c>
      <c r="M331" s="473">
        <v>0</v>
      </c>
      <c r="N331" s="473">
        <v>0</v>
      </c>
      <c r="O331" s="473">
        <v>0</v>
      </c>
      <c r="P331" s="473">
        <v>0</v>
      </c>
      <c r="Q331" s="473">
        <f t="shared" si="11"/>
        <v>10000</v>
      </c>
      <c r="R331" s="472"/>
    </row>
    <row r="332" spans="1:18" ht="14.45" customHeight="1" x14ac:dyDescent="0.25">
      <c r="A332" s="472">
        <v>592</v>
      </c>
      <c r="B332" s="472" t="str">
        <f t="shared" si="10"/>
        <v>3</v>
      </c>
      <c r="C332" s="472">
        <v>361</v>
      </c>
      <c r="D332" s="472" t="s">
        <v>1828</v>
      </c>
      <c r="E332" s="547">
        <v>4</v>
      </c>
      <c r="F332" s="472" t="s">
        <v>498</v>
      </c>
      <c r="G332" s="473">
        <v>0</v>
      </c>
      <c r="H332" s="472"/>
      <c r="I332" s="473">
        <v>0</v>
      </c>
      <c r="J332" s="473">
        <v>0</v>
      </c>
      <c r="K332" s="473">
        <v>0</v>
      </c>
      <c r="L332" s="473">
        <v>0</v>
      </c>
      <c r="M332" s="473">
        <v>0</v>
      </c>
      <c r="N332" s="473">
        <v>0</v>
      </c>
      <c r="O332" s="473">
        <v>0</v>
      </c>
      <c r="P332" s="473">
        <v>0</v>
      </c>
      <c r="Q332" s="473">
        <f t="shared" si="11"/>
        <v>0</v>
      </c>
      <c r="R332" s="472"/>
    </row>
    <row r="333" spans="1:18" ht="14.45" customHeight="1" x14ac:dyDescent="0.25">
      <c r="A333" s="472">
        <v>594</v>
      </c>
      <c r="B333" s="472" t="str">
        <f t="shared" si="10"/>
        <v>3</v>
      </c>
      <c r="C333" s="472">
        <v>371</v>
      </c>
      <c r="D333" s="472" t="s">
        <v>1828</v>
      </c>
      <c r="E333" s="547">
        <v>4</v>
      </c>
      <c r="F333" s="472" t="s">
        <v>506</v>
      </c>
      <c r="G333" s="473">
        <v>15000</v>
      </c>
      <c r="H333" s="472"/>
      <c r="I333" s="473">
        <v>0</v>
      </c>
      <c r="J333" s="473">
        <v>0</v>
      </c>
      <c r="K333" s="473">
        <v>0</v>
      </c>
      <c r="L333" s="473">
        <v>0</v>
      </c>
      <c r="M333" s="473">
        <v>0</v>
      </c>
      <c r="N333" s="473">
        <v>0</v>
      </c>
      <c r="O333" s="473">
        <v>0</v>
      </c>
      <c r="P333" s="473">
        <v>0</v>
      </c>
      <c r="Q333" s="473">
        <f t="shared" si="11"/>
        <v>15000</v>
      </c>
      <c r="R333" s="472"/>
    </row>
    <row r="334" spans="1:18" ht="14.45" customHeight="1" x14ac:dyDescent="0.25">
      <c r="A334" s="472">
        <v>595</v>
      </c>
      <c r="B334" s="472" t="str">
        <f t="shared" si="10"/>
        <v>3</v>
      </c>
      <c r="C334" s="472">
        <v>372</v>
      </c>
      <c r="D334" s="472" t="s">
        <v>1828</v>
      </c>
      <c r="E334" s="547">
        <v>4</v>
      </c>
      <c r="F334" s="472" t="s">
        <v>507</v>
      </c>
      <c r="G334" s="473">
        <v>0</v>
      </c>
      <c r="H334" s="472"/>
      <c r="I334" s="473">
        <v>0</v>
      </c>
      <c r="J334" s="473">
        <v>0</v>
      </c>
      <c r="K334" s="473">
        <v>0</v>
      </c>
      <c r="L334" s="473">
        <v>0</v>
      </c>
      <c r="M334" s="473">
        <v>0</v>
      </c>
      <c r="N334" s="473">
        <v>0</v>
      </c>
      <c r="O334" s="473">
        <v>0</v>
      </c>
      <c r="P334" s="473">
        <v>0</v>
      </c>
      <c r="Q334" s="473">
        <f t="shared" si="11"/>
        <v>0</v>
      </c>
      <c r="R334" s="472"/>
    </row>
    <row r="335" spans="1:18" ht="14.45" customHeight="1" x14ac:dyDescent="0.25">
      <c r="A335" s="472">
        <v>596</v>
      </c>
      <c r="B335" s="472" t="str">
        <f t="shared" si="10"/>
        <v>3</v>
      </c>
      <c r="C335" s="472">
        <v>375</v>
      </c>
      <c r="D335" s="472" t="s">
        <v>1828</v>
      </c>
      <c r="E335" s="547">
        <v>4</v>
      </c>
      <c r="F335" s="472" t="s">
        <v>510</v>
      </c>
      <c r="G335" s="473">
        <v>30000</v>
      </c>
      <c r="H335" s="472"/>
      <c r="I335" s="473">
        <v>0</v>
      </c>
      <c r="J335" s="473">
        <v>0</v>
      </c>
      <c r="K335" s="473">
        <v>0</v>
      </c>
      <c r="L335" s="473">
        <v>0</v>
      </c>
      <c r="M335" s="473">
        <v>0</v>
      </c>
      <c r="N335" s="473">
        <v>0</v>
      </c>
      <c r="O335" s="473">
        <v>0</v>
      </c>
      <c r="P335" s="473">
        <v>0</v>
      </c>
      <c r="Q335" s="473">
        <f t="shared" si="11"/>
        <v>30000</v>
      </c>
      <c r="R335" s="472"/>
    </row>
    <row r="336" spans="1:18" ht="14.45" customHeight="1" x14ac:dyDescent="0.25">
      <c r="A336" s="472">
        <v>597</v>
      </c>
      <c r="B336" s="472" t="str">
        <f t="shared" si="10"/>
        <v>3</v>
      </c>
      <c r="C336" s="472">
        <v>376</v>
      </c>
      <c r="D336" s="472" t="s">
        <v>1828</v>
      </c>
      <c r="E336" s="547">
        <v>4</v>
      </c>
      <c r="F336" s="472" t="s">
        <v>511</v>
      </c>
      <c r="G336" s="473">
        <v>1000</v>
      </c>
      <c r="H336" s="472"/>
      <c r="I336" s="473">
        <v>0</v>
      </c>
      <c r="J336" s="473">
        <v>0</v>
      </c>
      <c r="K336" s="473">
        <v>0</v>
      </c>
      <c r="L336" s="473">
        <v>0</v>
      </c>
      <c r="M336" s="473">
        <v>0</v>
      </c>
      <c r="N336" s="473">
        <v>0</v>
      </c>
      <c r="O336" s="473">
        <v>0</v>
      </c>
      <c r="P336" s="473">
        <v>0</v>
      </c>
      <c r="Q336" s="473">
        <f t="shared" si="11"/>
        <v>1000</v>
      </c>
      <c r="R336" s="472"/>
    </row>
    <row r="337" spans="1:18" ht="14.45" customHeight="1" x14ac:dyDescent="0.25">
      <c r="A337" s="472">
        <v>599</v>
      </c>
      <c r="B337" s="472" t="str">
        <f t="shared" si="10"/>
        <v>3</v>
      </c>
      <c r="C337" s="472">
        <v>381</v>
      </c>
      <c r="D337" s="472" t="s">
        <v>1828</v>
      </c>
      <c r="E337" s="547">
        <v>4</v>
      </c>
      <c r="F337" s="472" t="s">
        <v>516</v>
      </c>
      <c r="G337" s="473">
        <v>0</v>
      </c>
      <c r="H337" s="472"/>
      <c r="I337" s="473">
        <v>0</v>
      </c>
      <c r="J337" s="473">
        <v>0</v>
      </c>
      <c r="K337" s="473">
        <v>0</v>
      </c>
      <c r="L337" s="473">
        <v>0</v>
      </c>
      <c r="M337" s="473">
        <v>0</v>
      </c>
      <c r="N337" s="473">
        <v>0</v>
      </c>
      <c r="O337" s="473">
        <v>0</v>
      </c>
      <c r="P337" s="473">
        <v>0</v>
      </c>
      <c r="Q337" s="473">
        <f t="shared" si="11"/>
        <v>0</v>
      </c>
      <c r="R337" s="472"/>
    </row>
    <row r="338" spans="1:18" ht="14.45" customHeight="1" x14ac:dyDescent="0.25">
      <c r="A338" s="472">
        <v>602</v>
      </c>
      <c r="B338" s="472" t="str">
        <f t="shared" si="10"/>
        <v>5</v>
      </c>
      <c r="C338" s="472">
        <v>511</v>
      </c>
      <c r="D338" s="472" t="s">
        <v>1828</v>
      </c>
      <c r="E338" s="547">
        <v>4</v>
      </c>
      <c r="F338" s="472" t="s">
        <v>588</v>
      </c>
      <c r="G338" s="473">
        <v>0</v>
      </c>
      <c r="H338" s="472"/>
      <c r="I338" s="473">
        <v>0</v>
      </c>
      <c r="J338" s="473">
        <v>0</v>
      </c>
      <c r="K338" s="473">
        <v>0</v>
      </c>
      <c r="L338" s="473">
        <v>0</v>
      </c>
      <c r="M338" s="473">
        <v>0</v>
      </c>
      <c r="N338" s="473">
        <v>0</v>
      </c>
      <c r="O338" s="473">
        <v>0</v>
      </c>
      <c r="P338" s="473">
        <v>0</v>
      </c>
      <c r="Q338" s="473">
        <f t="shared" si="11"/>
        <v>0</v>
      </c>
      <c r="R338" s="472"/>
    </row>
    <row r="339" spans="1:18" x14ac:dyDescent="0.25">
      <c r="A339" s="472">
        <v>606</v>
      </c>
      <c r="B339" s="472" t="str">
        <f t="shared" si="10"/>
        <v>1</v>
      </c>
      <c r="C339" s="472">
        <v>122</v>
      </c>
      <c r="D339" s="472" t="s">
        <v>1829</v>
      </c>
      <c r="E339" s="547">
        <v>28</v>
      </c>
      <c r="F339" s="472" t="s">
        <v>353</v>
      </c>
      <c r="G339" s="473"/>
      <c r="H339" s="472"/>
      <c r="I339" s="473">
        <v>0</v>
      </c>
      <c r="J339" s="473">
        <v>0</v>
      </c>
      <c r="K339" s="473">
        <v>0</v>
      </c>
      <c r="L339" s="473">
        <v>0</v>
      </c>
      <c r="M339" s="473">
        <v>0</v>
      </c>
      <c r="N339" s="473">
        <v>0</v>
      </c>
      <c r="O339" s="473">
        <v>0</v>
      </c>
      <c r="P339" s="473">
        <v>0</v>
      </c>
      <c r="Q339" s="473">
        <f t="shared" si="11"/>
        <v>0</v>
      </c>
      <c r="R339" s="472"/>
    </row>
    <row r="340" spans="1:18" ht="14.45" customHeight="1" x14ac:dyDescent="0.25">
      <c r="A340" s="472">
        <v>609</v>
      </c>
      <c r="B340" s="472" t="str">
        <f t="shared" si="10"/>
        <v>2</v>
      </c>
      <c r="C340" s="472">
        <v>211</v>
      </c>
      <c r="D340" s="472" t="s">
        <v>1829</v>
      </c>
      <c r="E340" s="547">
        <v>28</v>
      </c>
      <c r="F340" s="472" t="s">
        <v>384</v>
      </c>
      <c r="G340" s="473">
        <v>8000</v>
      </c>
      <c r="H340" s="472"/>
      <c r="I340" s="473">
        <v>0</v>
      </c>
      <c r="J340" s="473">
        <v>0</v>
      </c>
      <c r="K340" s="473">
        <v>0</v>
      </c>
      <c r="L340" s="473">
        <v>0</v>
      </c>
      <c r="M340" s="473">
        <v>0</v>
      </c>
      <c r="N340" s="473">
        <v>0</v>
      </c>
      <c r="O340" s="473">
        <v>0</v>
      </c>
      <c r="P340" s="473">
        <v>0</v>
      </c>
      <c r="Q340" s="473">
        <f t="shared" si="11"/>
        <v>8000</v>
      </c>
      <c r="R340" s="472"/>
    </row>
    <row r="341" spans="1:18" ht="14.45" customHeight="1" x14ac:dyDescent="0.25">
      <c r="A341" s="472">
        <v>610</v>
      </c>
      <c r="B341" s="472" t="str">
        <f t="shared" si="10"/>
        <v>2</v>
      </c>
      <c r="C341" s="472">
        <v>212</v>
      </c>
      <c r="D341" s="472" t="s">
        <v>1829</v>
      </c>
      <c r="E341" s="547">
        <v>28</v>
      </c>
      <c r="F341" s="472" t="s">
        <v>385</v>
      </c>
      <c r="G341" s="473">
        <v>8000</v>
      </c>
      <c r="H341" s="472"/>
      <c r="I341" s="473">
        <v>0</v>
      </c>
      <c r="J341" s="473">
        <v>0</v>
      </c>
      <c r="K341" s="473">
        <v>0</v>
      </c>
      <c r="L341" s="473">
        <v>0</v>
      </c>
      <c r="M341" s="473">
        <v>0</v>
      </c>
      <c r="N341" s="473">
        <v>0</v>
      </c>
      <c r="O341" s="473">
        <v>0</v>
      </c>
      <c r="P341" s="473">
        <v>0</v>
      </c>
      <c r="Q341" s="473">
        <f t="shared" si="11"/>
        <v>8000</v>
      </c>
      <c r="R341" s="472"/>
    </row>
    <row r="342" spans="1:18" ht="14.45" customHeight="1" x14ac:dyDescent="0.25">
      <c r="A342" s="472">
        <v>611</v>
      </c>
      <c r="B342" s="472" t="str">
        <f t="shared" si="10"/>
        <v>2</v>
      </c>
      <c r="C342" s="472">
        <v>214</v>
      </c>
      <c r="D342" s="472" t="s">
        <v>1829</v>
      </c>
      <c r="E342" s="547">
        <v>28</v>
      </c>
      <c r="F342" s="472" t="s">
        <v>387</v>
      </c>
      <c r="G342" s="473">
        <v>800</v>
      </c>
      <c r="H342" s="472"/>
      <c r="I342" s="473">
        <v>0</v>
      </c>
      <c r="J342" s="473">
        <v>0</v>
      </c>
      <c r="K342" s="473">
        <v>0</v>
      </c>
      <c r="L342" s="473">
        <v>0</v>
      </c>
      <c r="M342" s="473">
        <v>0</v>
      </c>
      <c r="N342" s="473">
        <v>0</v>
      </c>
      <c r="O342" s="473">
        <v>0</v>
      </c>
      <c r="P342" s="473">
        <v>0</v>
      </c>
      <c r="Q342" s="473">
        <f t="shared" si="11"/>
        <v>800</v>
      </c>
      <c r="R342" s="472"/>
    </row>
    <row r="343" spans="1:18" ht="14.45" customHeight="1" x14ac:dyDescent="0.25">
      <c r="A343" s="472">
        <v>612</v>
      </c>
      <c r="B343" s="472" t="str">
        <f t="shared" si="10"/>
        <v>2</v>
      </c>
      <c r="C343" s="472">
        <v>216</v>
      </c>
      <c r="D343" s="472" t="s">
        <v>1829</v>
      </c>
      <c r="E343" s="547">
        <v>28</v>
      </c>
      <c r="F343" s="472" t="s">
        <v>389</v>
      </c>
      <c r="G343" s="473">
        <v>0</v>
      </c>
      <c r="H343" s="472"/>
      <c r="I343" s="473">
        <v>0</v>
      </c>
      <c r="J343" s="473">
        <v>0</v>
      </c>
      <c r="K343" s="473">
        <v>0</v>
      </c>
      <c r="L343" s="473">
        <v>0</v>
      </c>
      <c r="M343" s="473">
        <v>0</v>
      </c>
      <c r="N343" s="473">
        <v>0</v>
      </c>
      <c r="O343" s="473">
        <v>0</v>
      </c>
      <c r="P343" s="473">
        <v>0</v>
      </c>
      <c r="Q343" s="473">
        <f t="shared" si="11"/>
        <v>0</v>
      </c>
      <c r="R343" s="472"/>
    </row>
    <row r="344" spans="1:18" ht="14.45" customHeight="1" x14ac:dyDescent="0.25">
      <c r="A344" s="472">
        <v>614</v>
      </c>
      <c r="B344" s="472" t="str">
        <f t="shared" si="10"/>
        <v>2</v>
      </c>
      <c r="C344" s="472">
        <v>249</v>
      </c>
      <c r="D344" s="472" t="s">
        <v>1829</v>
      </c>
      <c r="E344" s="547">
        <v>28</v>
      </c>
      <c r="F344" s="472" t="s">
        <v>415</v>
      </c>
      <c r="G344" s="473">
        <v>30000</v>
      </c>
      <c r="H344" s="472"/>
      <c r="I344" s="473">
        <v>0</v>
      </c>
      <c r="J344" s="473">
        <v>0</v>
      </c>
      <c r="K344" s="473">
        <v>0</v>
      </c>
      <c r="L344" s="473">
        <v>0</v>
      </c>
      <c r="M344" s="473">
        <v>0</v>
      </c>
      <c r="N344" s="473">
        <v>0</v>
      </c>
      <c r="O344" s="473">
        <v>0</v>
      </c>
      <c r="P344" s="473">
        <v>0</v>
      </c>
      <c r="Q344" s="473">
        <f t="shared" si="11"/>
        <v>30000</v>
      </c>
      <c r="R344" s="472"/>
    </row>
    <row r="345" spans="1:18" ht="14.45" customHeight="1" x14ac:dyDescent="0.25">
      <c r="A345" s="472">
        <v>616</v>
      </c>
      <c r="B345" s="472" t="str">
        <f t="shared" si="10"/>
        <v>2</v>
      </c>
      <c r="C345" s="472">
        <v>261</v>
      </c>
      <c r="D345" s="472" t="s">
        <v>1829</v>
      </c>
      <c r="E345" s="547">
        <v>28</v>
      </c>
      <c r="F345" s="472" t="s">
        <v>425</v>
      </c>
      <c r="G345" s="473">
        <v>50000</v>
      </c>
      <c r="H345" s="472"/>
      <c r="I345" s="473">
        <v>0</v>
      </c>
      <c r="J345" s="473">
        <v>0</v>
      </c>
      <c r="K345" s="473">
        <v>0</v>
      </c>
      <c r="L345" s="473">
        <v>0</v>
      </c>
      <c r="M345" s="473">
        <v>0</v>
      </c>
      <c r="N345" s="473">
        <v>0</v>
      </c>
      <c r="O345" s="473">
        <v>0</v>
      </c>
      <c r="P345" s="473">
        <v>0</v>
      </c>
      <c r="Q345" s="473">
        <f t="shared" si="11"/>
        <v>50000</v>
      </c>
      <c r="R345" s="472"/>
    </row>
    <row r="346" spans="1:18" ht="14.45" customHeight="1" x14ac:dyDescent="0.25">
      <c r="A346" s="472">
        <v>618</v>
      </c>
      <c r="B346" s="472" t="str">
        <f t="shared" si="10"/>
        <v>2</v>
      </c>
      <c r="C346" s="472">
        <v>271</v>
      </c>
      <c r="D346" s="472" t="s">
        <v>1829</v>
      </c>
      <c r="E346" s="547">
        <v>28</v>
      </c>
      <c r="F346" s="472" t="s">
        <v>428</v>
      </c>
      <c r="G346" s="473">
        <v>0</v>
      </c>
      <c r="H346" s="472"/>
      <c r="I346" s="473">
        <v>0</v>
      </c>
      <c r="J346" s="473">
        <v>0</v>
      </c>
      <c r="K346" s="473">
        <v>0</v>
      </c>
      <c r="L346" s="473">
        <v>0</v>
      </c>
      <c r="M346" s="473">
        <v>0</v>
      </c>
      <c r="N346" s="473">
        <v>0</v>
      </c>
      <c r="O346" s="473">
        <v>0</v>
      </c>
      <c r="P346" s="473">
        <v>0</v>
      </c>
      <c r="Q346" s="473">
        <f t="shared" si="11"/>
        <v>0</v>
      </c>
      <c r="R346" s="472"/>
    </row>
    <row r="347" spans="1:18" ht="14.45" customHeight="1" x14ac:dyDescent="0.25">
      <c r="A347" s="472">
        <v>620</v>
      </c>
      <c r="B347" s="472" t="str">
        <f t="shared" si="10"/>
        <v>2</v>
      </c>
      <c r="C347" s="472">
        <v>296</v>
      </c>
      <c r="D347" s="472" t="s">
        <v>1829</v>
      </c>
      <c r="E347" s="547">
        <v>28</v>
      </c>
      <c r="F347" s="472" t="s">
        <v>445</v>
      </c>
      <c r="G347" s="473">
        <v>35000</v>
      </c>
      <c r="H347" s="472"/>
      <c r="I347" s="473">
        <v>0</v>
      </c>
      <c r="J347" s="473">
        <v>0</v>
      </c>
      <c r="K347" s="473">
        <v>0</v>
      </c>
      <c r="L347" s="473">
        <v>0</v>
      </c>
      <c r="M347" s="473">
        <v>0</v>
      </c>
      <c r="N347" s="473">
        <v>0</v>
      </c>
      <c r="O347" s="473">
        <v>0</v>
      </c>
      <c r="P347" s="473">
        <v>0</v>
      </c>
      <c r="Q347" s="473">
        <f t="shared" si="11"/>
        <v>35000</v>
      </c>
      <c r="R347" s="472"/>
    </row>
    <row r="348" spans="1:18" ht="14.45" customHeight="1" x14ac:dyDescent="0.25">
      <c r="A348" s="472">
        <v>623</v>
      </c>
      <c r="B348" s="472" t="str">
        <f t="shared" si="10"/>
        <v>3</v>
      </c>
      <c r="C348" s="472">
        <v>314</v>
      </c>
      <c r="D348" s="472" t="s">
        <v>1829</v>
      </c>
      <c r="E348" s="547">
        <v>28</v>
      </c>
      <c r="F348" s="472" t="s">
        <v>451</v>
      </c>
      <c r="G348" s="473">
        <v>12000</v>
      </c>
      <c r="H348" s="472"/>
      <c r="I348" s="473">
        <v>0</v>
      </c>
      <c r="J348" s="473">
        <v>0</v>
      </c>
      <c r="K348" s="473">
        <v>0</v>
      </c>
      <c r="L348" s="473">
        <v>0</v>
      </c>
      <c r="M348" s="473">
        <v>0</v>
      </c>
      <c r="N348" s="473">
        <v>0</v>
      </c>
      <c r="O348" s="473">
        <v>0</v>
      </c>
      <c r="P348" s="473">
        <v>0</v>
      </c>
      <c r="Q348" s="473">
        <f t="shared" si="11"/>
        <v>12000</v>
      </c>
      <c r="R348" s="472"/>
    </row>
    <row r="349" spans="1:18" ht="14.45" customHeight="1" x14ac:dyDescent="0.25">
      <c r="A349" s="472">
        <v>625</v>
      </c>
      <c r="B349" s="472" t="str">
        <f t="shared" si="10"/>
        <v>3</v>
      </c>
      <c r="C349" s="472">
        <v>334</v>
      </c>
      <c r="D349" s="472" t="s">
        <v>1829</v>
      </c>
      <c r="E349" s="547">
        <v>28</v>
      </c>
      <c r="F349" s="472" t="s">
        <v>471</v>
      </c>
      <c r="G349" s="473">
        <v>10000</v>
      </c>
      <c r="H349" s="472"/>
      <c r="I349" s="473">
        <v>0</v>
      </c>
      <c r="J349" s="473">
        <v>0</v>
      </c>
      <c r="K349" s="473">
        <v>0</v>
      </c>
      <c r="L349" s="473">
        <v>0</v>
      </c>
      <c r="M349" s="473">
        <v>0</v>
      </c>
      <c r="N349" s="473">
        <v>0</v>
      </c>
      <c r="O349" s="473">
        <v>0</v>
      </c>
      <c r="P349" s="473">
        <v>0</v>
      </c>
      <c r="Q349" s="473">
        <f t="shared" si="11"/>
        <v>10000</v>
      </c>
      <c r="R349" s="472"/>
    </row>
    <row r="350" spans="1:18" ht="14.45" customHeight="1" x14ac:dyDescent="0.25">
      <c r="A350" s="472">
        <v>627</v>
      </c>
      <c r="B350" s="472" t="str">
        <f t="shared" si="10"/>
        <v>3</v>
      </c>
      <c r="C350" s="472">
        <v>351</v>
      </c>
      <c r="D350" s="472" t="s">
        <v>1829</v>
      </c>
      <c r="E350" s="547">
        <v>28</v>
      </c>
      <c r="F350" s="472" t="s">
        <v>488</v>
      </c>
      <c r="G350" s="473">
        <v>10000</v>
      </c>
      <c r="H350" s="472"/>
      <c r="I350" s="473">
        <v>0</v>
      </c>
      <c r="J350" s="473">
        <v>0</v>
      </c>
      <c r="K350" s="473">
        <v>0</v>
      </c>
      <c r="L350" s="473">
        <v>0</v>
      </c>
      <c r="M350" s="473">
        <v>0</v>
      </c>
      <c r="N350" s="473">
        <v>0</v>
      </c>
      <c r="O350" s="473">
        <v>0</v>
      </c>
      <c r="P350" s="473">
        <v>0</v>
      </c>
      <c r="Q350" s="473">
        <f t="shared" si="11"/>
        <v>10000</v>
      </c>
      <c r="R350" s="472"/>
    </row>
    <row r="351" spans="1:18" ht="14.45" customHeight="1" x14ac:dyDescent="0.25">
      <c r="A351" s="472">
        <v>628</v>
      </c>
      <c r="B351" s="472" t="str">
        <f t="shared" si="10"/>
        <v>3</v>
      </c>
      <c r="C351" s="472">
        <v>353</v>
      </c>
      <c r="D351" s="472" t="s">
        <v>1829</v>
      </c>
      <c r="E351" s="547">
        <v>28</v>
      </c>
      <c r="F351" s="472" t="s">
        <v>490</v>
      </c>
      <c r="G351" s="473">
        <v>1500</v>
      </c>
      <c r="H351" s="472"/>
      <c r="I351" s="473">
        <v>0</v>
      </c>
      <c r="J351" s="473">
        <v>0</v>
      </c>
      <c r="K351" s="473">
        <v>0</v>
      </c>
      <c r="L351" s="473">
        <v>0</v>
      </c>
      <c r="M351" s="473">
        <v>0</v>
      </c>
      <c r="N351" s="473">
        <v>0</v>
      </c>
      <c r="O351" s="473">
        <v>0</v>
      </c>
      <c r="P351" s="473">
        <v>0</v>
      </c>
      <c r="Q351" s="473">
        <f t="shared" si="11"/>
        <v>1500</v>
      </c>
      <c r="R351" s="472"/>
    </row>
    <row r="352" spans="1:18" ht="14.45" customHeight="1" x14ac:dyDescent="0.25">
      <c r="A352" s="472">
        <v>629</v>
      </c>
      <c r="B352" s="472" t="str">
        <f t="shared" si="10"/>
        <v>3</v>
      </c>
      <c r="C352" s="472">
        <v>355</v>
      </c>
      <c r="D352" s="472" t="s">
        <v>1829</v>
      </c>
      <c r="E352" s="547">
        <v>28</v>
      </c>
      <c r="F352" s="472" t="s">
        <v>492</v>
      </c>
      <c r="G352" s="473">
        <v>25000</v>
      </c>
      <c r="H352" s="472"/>
      <c r="I352" s="473">
        <v>0</v>
      </c>
      <c r="J352" s="473">
        <v>0</v>
      </c>
      <c r="K352" s="473">
        <v>0</v>
      </c>
      <c r="L352" s="473">
        <v>0</v>
      </c>
      <c r="M352" s="473">
        <v>0</v>
      </c>
      <c r="N352" s="473">
        <v>0</v>
      </c>
      <c r="O352" s="473">
        <v>0</v>
      </c>
      <c r="P352" s="473">
        <v>0</v>
      </c>
      <c r="Q352" s="473">
        <f t="shared" si="11"/>
        <v>25000</v>
      </c>
      <c r="R352" s="472"/>
    </row>
    <row r="353" spans="1:18" ht="14.45" customHeight="1" x14ac:dyDescent="0.25">
      <c r="A353" s="472">
        <v>631</v>
      </c>
      <c r="B353" s="472" t="str">
        <f t="shared" si="10"/>
        <v>3</v>
      </c>
      <c r="C353" s="472">
        <v>361</v>
      </c>
      <c r="D353" s="472" t="s">
        <v>1829</v>
      </c>
      <c r="E353" s="547">
        <v>28</v>
      </c>
      <c r="F353" s="472" t="s">
        <v>498</v>
      </c>
      <c r="G353" s="473">
        <v>20000</v>
      </c>
      <c r="H353" s="472"/>
      <c r="I353" s="473">
        <v>0</v>
      </c>
      <c r="J353" s="473">
        <v>0</v>
      </c>
      <c r="K353" s="473">
        <v>0</v>
      </c>
      <c r="L353" s="473">
        <v>0</v>
      </c>
      <c r="M353" s="473">
        <v>0</v>
      </c>
      <c r="N353" s="473">
        <v>0</v>
      </c>
      <c r="O353" s="473">
        <v>0</v>
      </c>
      <c r="P353" s="473">
        <v>0</v>
      </c>
      <c r="Q353" s="473">
        <f t="shared" si="11"/>
        <v>20000</v>
      </c>
      <c r="R353" s="472"/>
    </row>
    <row r="354" spans="1:18" ht="14.45" customHeight="1" x14ac:dyDescent="0.25">
      <c r="A354" s="472">
        <v>633</v>
      </c>
      <c r="B354" s="472" t="str">
        <f t="shared" si="10"/>
        <v>3</v>
      </c>
      <c r="C354" s="472">
        <v>372</v>
      </c>
      <c r="D354" s="472" t="s">
        <v>1829</v>
      </c>
      <c r="E354" s="547">
        <v>28</v>
      </c>
      <c r="F354" s="472" t="s">
        <v>507</v>
      </c>
      <c r="G354" s="473">
        <v>5000</v>
      </c>
      <c r="H354" s="472"/>
      <c r="I354" s="473">
        <v>0</v>
      </c>
      <c r="J354" s="473">
        <v>0</v>
      </c>
      <c r="K354" s="473">
        <v>0</v>
      </c>
      <c r="L354" s="473">
        <v>0</v>
      </c>
      <c r="M354" s="473">
        <v>0</v>
      </c>
      <c r="N354" s="473">
        <v>0</v>
      </c>
      <c r="O354" s="473">
        <v>0</v>
      </c>
      <c r="P354" s="473">
        <v>0</v>
      </c>
      <c r="Q354" s="473">
        <f t="shared" si="11"/>
        <v>5000</v>
      </c>
      <c r="R354" s="472"/>
    </row>
    <row r="355" spans="1:18" ht="14.45" customHeight="1" x14ac:dyDescent="0.25">
      <c r="A355" s="472">
        <v>634</v>
      </c>
      <c r="B355" s="472" t="str">
        <f t="shared" si="10"/>
        <v>3</v>
      </c>
      <c r="C355" s="472">
        <v>375</v>
      </c>
      <c r="D355" s="472" t="s">
        <v>1829</v>
      </c>
      <c r="E355" s="547">
        <v>28</v>
      </c>
      <c r="F355" s="472" t="s">
        <v>510</v>
      </c>
      <c r="G355" s="473">
        <v>5000</v>
      </c>
      <c r="H355" s="472"/>
      <c r="I355" s="473">
        <v>0</v>
      </c>
      <c r="J355" s="473">
        <v>0</v>
      </c>
      <c r="K355" s="473">
        <v>0</v>
      </c>
      <c r="L355" s="473">
        <v>0</v>
      </c>
      <c r="M355" s="473">
        <v>0</v>
      </c>
      <c r="N355" s="473">
        <v>0</v>
      </c>
      <c r="O355" s="473">
        <v>0</v>
      </c>
      <c r="P355" s="473">
        <v>0</v>
      </c>
      <c r="Q355" s="473">
        <f t="shared" si="11"/>
        <v>5000</v>
      </c>
      <c r="R355" s="472"/>
    </row>
    <row r="356" spans="1:18" ht="14.45" customHeight="1" x14ac:dyDescent="0.25">
      <c r="A356" s="472">
        <v>637</v>
      </c>
      <c r="B356" s="472" t="str">
        <f t="shared" si="10"/>
        <v>5</v>
      </c>
      <c r="C356" s="472">
        <v>511</v>
      </c>
      <c r="D356" s="472" t="s">
        <v>1829</v>
      </c>
      <c r="E356" s="547">
        <v>28</v>
      </c>
      <c r="F356" s="472" t="s">
        <v>588</v>
      </c>
      <c r="G356" s="473">
        <v>0</v>
      </c>
      <c r="H356" s="472"/>
      <c r="I356" s="473">
        <v>0</v>
      </c>
      <c r="J356" s="473">
        <v>0</v>
      </c>
      <c r="K356" s="473">
        <v>0</v>
      </c>
      <c r="L356" s="473">
        <v>0</v>
      </c>
      <c r="M356" s="473">
        <v>0</v>
      </c>
      <c r="N356" s="473">
        <v>0</v>
      </c>
      <c r="O356" s="473">
        <v>0</v>
      </c>
      <c r="P356" s="473">
        <v>0</v>
      </c>
      <c r="Q356" s="473">
        <f t="shared" si="11"/>
        <v>0</v>
      </c>
      <c r="R356" s="472"/>
    </row>
    <row r="357" spans="1:18" ht="14.45" customHeight="1" x14ac:dyDescent="0.25">
      <c r="A357" s="472">
        <v>638</v>
      </c>
      <c r="B357" s="472" t="str">
        <f t="shared" si="10"/>
        <v>5</v>
      </c>
      <c r="C357" s="472">
        <v>515</v>
      </c>
      <c r="D357" s="472" t="s">
        <v>1829</v>
      </c>
      <c r="E357" s="547">
        <v>28</v>
      </c>
      <c r="F357" s="472" t="s">
        <v>592</v>
      </c>
      <c r="G357" s="473">
        <v>8000</v>
      </c>
      <c r="H357" s="472"/>
      <c r="I357" s="473">
        <v>0</v>
      </c>
      <c r="J357" s="473">
        <v>0</v>
      </c>
      <c r="K357" s="473">
        <v>0</v>
      </c>
      <c r="L357" s="473">
        <v>0</v>
      </c>
      <c r="M357" s="473">
        <v>0</v>
      </c>
      <c r="N357" s="473">
        <v>0</v>
      </c>
      <c r="O357" s="473">
        <v>0</v>
      </c>
      <c r="P357" s="473">
        <v>0</v>
      </c>
      <c r="Q357" s="473">
        <f t="shared" si="11"/>
        <v>8000</v>
      </c>
      <c r="R357" s="472"/>
    </row>
    <row r="358" spans="1:18" x14ac:dyDescent="0.25">
      <c r="A358" s="472">
        <v>641</v>
      </c>
      <c r="B358" s="472" t="str">
        <f t="shared" si="10"/>
        <v>1</v>
      </c>
      <c r="C358" s="472">
        <v>122</v>
      </c>
      <c r="D358" s="472" t="s">
        <v>1252</v>
      </c>
      <c r="E358" s="547">
        <v>24</v>
      </c>
      <c r="F358" s="472" t="s">
        <v>353</v>
      </c>
      <c r="G358" s="473"/>
      <c r="H358" s="473">
        <v>0</v>
      </c>
      <c r="I358" s="473">
        <v>0</v>
      </c>
      <c r="J358" s="473">
        <v>0</v>
      </c>
      <c r="K358" s="473">
        <v>0</v>
      </c>
      <c r="L358" s="473">
        <v>0</v>
      </c>
      <c r="M358" s="473">
        <v>0</v>
      </c>
      <c r="N358" s="473">
        <v>0</v>
      </c>
      <c r="O358" s="473">
        <v>0</v>
      </c>
      <c r="P358" s="473">
        <v>0</v>
      </c>
      <c r="Q358" s="473">
        <f t="shared" si="11"/>
        <v>0</v>
      </c>
      <c r="R358" s="472"/>
    </row>
    <row r="359" spans="1:18" ht="14.45" customHeight="1" x14ac:dyDescent="0.25">
      <c r="A359" s="472">
        <v>644</v>
      </c>
      <c r="B359" s="472" t="str">
        <f t="shared" si="10"/>
        <v>2</v>
      </c>
      <c r="C359" s="472">
        <v>211</v>
      </c>
      <c r="D359" s="472" t="s">
        <v>1252</v>
      </c>
      <c r="E359" s="547">
        <v>24</v>
      </c>
      <c r="F359" s="472" t="s">
        <v>384</v>
      </c>
      <c r="G359" s="473">
        <v>12000</v>
      </c>
      <c r="H359" s="473">
        <v>0</v>
      </c>
      <c r="I359" s="473">
        <v>0</v>
      </c>
      <c r="J359" s="473">
        <v>0</v>
      </c>
      <c r="K359" s="473">
        <v>0</v>
      </c>
      <c r="L359" s="473">
        <v>0</v>
      </c>
      <c r="M359" s="473">
        <v>0</v>
      </c>
      <c r="N359" s="473">
        <v>0</v>
      </c>
      <c r="O359" s="473">
        <v>0</v>
      </c>
      <c r="P359" s="473">
        <v>0</v>
      </c>
      <c r="Q359" s="473">
        <f t="shared" si="11"/>
        <v>12000</v>
      </c>
      <c r="R359" s="472"/>
    </row>
    <row r="360" spans="1:18" ht="14.45" customHeight="1" x14ac:dyDescent="0.25">
      <c r="A360" s="472">
        <v>645</v>
      </c>
      <c r="B360" s="472" t="str">
        <f t="shared" si="10"/>
        <v>2</v>
      </c>
      <c r="C360" s="472">
        <v>212</v>
      </c>
      <c r="D360" s="472" t="s">
        <v>1252</v>
      </c>
      <c r="E360" s="547">
        <v>24</v>
      </c>
      <c r="F360" s="472" t="s">
        <v>385</v>
      </c>
      <c r="G360" s="473">
        <v>17000</v>
      </c>
      <c r="H360" s="473">
        <v>0</v>
      </c>
      <c r="I360" s="473">
        <v>0</v>
      </c>
      <c r="J360" s="473">
        <v>0</v>
      </c>
      <c r="K360" s="473">
        <v>0</v>
      </c>
      <c r="L360" s="473">
        <v>0</v>
      </c>
      <c r="M360" s="473">
        <v>0</v>
      </c>
      <c r="N360" s="473">
        <v>0</v>
      </c>
      <c r="O360" s="473">
        <v>0</v>
      </c>
      <c r="P360" s="473">
        <v>0</v>
      </c>
      <c r="Q360" s="473">
        <f t="shared" si="11"/>
        <v>17000</v>
      </c>
      <c r="R360" s="472"/>
    </row>
    <row r="361" spans="1:18" ht="14.45" customHeight="1" x14ac:dyDescent="0.25">
      <c r="A361" s="472">
        <v>646</v>
      </c>
      <c r="B361" s="472" t="str">
        <f t="shared" si="10"/>
        <v>2</v>
      </c>
      <c r="C361" s="472">
        <v>214</v>
      </c>
      <c r="D361" s="472" t="s">
        <v>1252</v>
      </c>
      <c r="E361" s="547">
        <v>24</v>
      </c>
      <c r="F361" s="472" t="s">
        <v>387</v>
      </c>
      <c r="G361" s="473">
        <v>2000</v>
      </c>
      <c r="H361" s="472"/>
      <c r="I361" s="473">
        <v>0</v>
      </c>
      <c r="J361" s="473">
        <v>0</v>
      </c>
      <c r="K361" s="473">
        <v>0</v>
      </c>
      <c r="L361" s="473">
        <v>0</v>
      </c>
      <c r="M361" s="473">
        <v>0</v>
      </c>
      <c r="N361" s="473">
        <v>0</v>
      </c>
      <c r="O361" s="473">
        <v>0</v>
      </c>
      <c r="P361" s="473">
        <v>0</v>
      </c>
      <c r="Q361" s="473">
        <f t="shared" si="11"/>
        <v>2000</v>
      </c>
      <c r="R361" s="472"/>
    </row>
    <row r="362" spans="1:18" ht="14.45" customHeight="1" x14ac:dyDescent="0.25">
      <c r="A362" s="472">
        <v>647</v>
      </c>
      <c r="B362" s="472" t="str">
        <f t="shared" si="10"/>
        <v>2</v>
      </c>
      <c r="C362" s="472">
        <v>215</v>
      </c>
      <c r="D362" s="472" t="s">
        <v>1252</v>
      </c>
      <c r="E362" s="547">
        <v>24</v>
      </c>
      <c r="F362" s="472" t="s">
        <v>388</v>
      </c>
      <c r="G362" s="473">
        <v>80000</v>
      </c>
      <c r="H362" s="473">
        <v>0</v>
      </c>
      <c r="I362" s="473">
        <v>0</v>
      </c>
      <c r="J362" s="473">
        <v>0</v>
      </c>
      <c r="K362" s="473">
        <v>0</v>
      </c>
      <c r="L362" s="473">
        <v>0</v>
      </c>
      <c r="M362" s="473">
        <v>0</v>
      </c>
      <c r="N362" s="473">
        <v>0</v>
      </c>
      <c r="O362" s="473">
        <v>0</v>
      </c>
      <c r="P362" s="473">
        <v>0</v>
      </c>
      <c r="Q362" s="473">
        <f t="shared" si="11"/>
        <v>80000</v>
      </c>
      <c r="R362" s="472"/>
    </row>
    <row r="363" spans="1:18" ht="14.45" customHeight="1" x14ac:dyDescent="0.25">
      <c r="A363" s="472">
        <v>649</v>
      </c>
      <c r="B363" s="472" t="str">
        <f t="shared" si="10"/>
        <v>2</v>
      </c>
      <c r="C363" s="472">
        <v>221</v>
      </c>
      <c r="D363" s="472" t="s">
        <v>1252</v>
      </c>
      <c r="E363" s="547">
        <v>24</v>
      </c>
      <c r="F363" s="472" t="s">
        <v>393</v>
      </c>
      <c r="G363" s="473">
        <v>35000</v>
      </c>
      <c r="H363" s="473">
        <v>0</v>
      </c>
      <c r="I363" s="473">
        <v>0</v>
      </c>
      <c r="J363" s="473">
        <v>0</v>
      </c>
      <c r="K363" s="473">
        <v>0</v>
      </c>
      <c r="L363" s="473">
        <v>0</v>
      </c>
      <c r="M363" s="473">
        <v>0</v>
      </c>
      <c r="N363" s="473">
        <v>0</v>
      </c>
      <c r="O363" s="473">
        <v>0</v>
      </c>
      <c r="P363" s="473">
        <v>0</v>
      </c>
      <c r="Q363" s="473">
        <f t="shared" si="11"/>
        <v>35000</v>
      </c>
      <c r="R363" s="472"/>
    </row>
    <row r="364" spans="1:18" ht="14.45" customHeight="1" x14ac:dyDescent="0.25">
      <c r="A364" s="472">
        <v>651</v>
      </c>
      <c r="B364" s="472" t="str">
        <f t="shared" si="10"/>
        <v>2</v>
      </c>
      <c r="C364" s="472">
        <v>261</v>
      </c>
      <c r="D364" s="472" t="s">
        <v>1252</v>
      </c>
      <c r="E364" s="547">
        <v>24</v>
      </c>
      <c r="F364" s="472" t="s">
        <v>425</v>
      </c>
      <c r="G364" s="473">
        <v>12000</v>
      </c>
      <c r="H364" s="473">
        <v>0</v>
      </c>
      <c r="I364" s="473">
        <v>0</v>
      </c>
      <c r="J364" s="473">
        <v>0</v>
      </c>
      <c r="K364" s="473">
        <v>0</v>
      </c>
      <c r="L364" s="473">
        <v>0</v>
      </c>
      <c r="M364" s="473">
        <v>0</v>
      </c>
      <c r="N364" s="473">
        <v>0</v>
      </c>
      <c r="O364" s="473">
        <v>0</v>
      </c>
      <c r="P364" s="473">
        <v>0</v>
      </c>
      <c r="Q364" s="473">
        <f t="shared" si="11"/>
        <v>12000</v>
      </c>
      <c r="R364" s="472"/>
    </row>
    <row r="365" spans="1:18" ht="14.45" customHeight="1" x14ac:dyDescent="0.25">
      <c r="A365" s="472">
        <v>654</v>
      </c>
      <c r="B365" s="472" t="str">
        <f t="shared" si="10"/>
        <v>3</v>
      </c>
      <c r="C365" s="472">
        <v>317</v>
      </c>
      <c r="D365" s="472" t="s">
        <v>1252</v>
      </c>
      <c r="E365" s="547">
        <v>24</v>
      </c>
      <c r="F365" s="472" t="s">
        <v>454</v>
      </c>
      <c r="G365" s="473">
        <v>2400</v>
      </c>
      <c r="H365" s="473">
        <v>0</v>
      </c>
      <c r="I365" s="473">
        <v>0</v>
      </c>
      <c r="J365" s="473">
        <v>0</v>
      </c>
      <c r="K365" s="473">
        <v>0</v>
      </c>
      <c r="L365" s="473">
        <v>0</v>
      </c>
      <c r="M365" s="473">
        <v>0</v>
      </c>
      <c r="N365" s="473">
        <v>0</v>
      </c>
      <c r="O365" s="473">
        <v>0</v>
      </c>
      <c r="P365" s="473">
        <v>0</v>
      </c>
      <c r="Q365" s="473">
        <f t="shared" si="11"/>
        <v>2400</v>
      </c>
      <c r="R365" s="472"/>
    </row>
    <row r="366" spans="1:18" ht="14.45" customHeight="1" x14ac:dyDescent="0.25">
      <c r="A366" s="472">
        <v>656</v>
      </c>
      <c r="B366" s="472" t="str">
        <f t="shared" si="10"/>
        <v>3</v>
      </c>
      <c r="C366" s="472">
        <v>334</v>
      </c>
      <c r="D366" s="472" t="s">
        <v>1252</v>
      </c>
      <c r="E366" s="547">
        <v>24</v>
      </c>
      <c r="F366" s="472" t="s">
        <v>471</v>
      </c>
      <c r="G366" s="473">
        <v>8000</v>
      </c>
      <c r="H366" s="473">
        <v>0</v>
      </c>
      <c r="I366" s="473">
        <v>0</v>
      </c>
      <c r="J366" s="473">
        <v>0</v>
      </c>
      <c r="K366" s="473">
        <v>0</v>
      </c>
      <c r="L366" s="473">
        <v>0</v>
      </c>
      <c r="M366" s="473">
        <v>0</v>
      </c>
      <c r="N366" s="473">
        <v>0</v>
      </c>
      <c r="O366" s="473">
        <v>0</v>
      </c>
      <c r="P366" s="473">
        <v>0</v>
      </c>
      <c r="Q366" s="473">
        <f t="shared" si="11"/>
        <v>8000</v>
      </c>
      <c r="R366" s="472"/>
    </row>
    <row r="367" spans="1:18" ht="14.45" customHeight="1" x14ac:dyDescent="0.25">
      <c r="A367" s="472">
        <v>658</v>
      </c>
      <c r="B367" s="472" t="str">
        <f t="shared" si="10"/>
        <v>3</v>
      </c>
      <c r="C367" s="472">
        <v>351</v>
      </c>
      <c r="D367" s="472" t="s">
        <v>1252</v>
      </c>
      <c r="E367" s="547">
        <v>24</v>
      </c>
      <c r="F367" s="472" t="s">
        <v>488</v>
      </c>
      <c r="G367" s="473">
        <v>6000</v>
      </c>
      <c r="H367" s="473">
        <v>0</v>
      </c>
      <c r="I367" s="473">
        <v>0</v>
      </c>
      <c r="J367" s="473">
        <v>0</v>
      </c>
      <c r="K367" s="473">
        <v>0</v>
      </c>
      <c r="L367" s="473">
        <v>0</v>
      </c>
      <c r="M367" s="473">
        <v>0</v>
      </c>
      <c r="N367" s="473">
        <v>0</v>
      </c>
      <c r="O367" s="473">
        <v>0</v>
      </c>
      <c r="P367" s="473">
        <v>0</v>
      </c>
      <c r="Q367" s="473">
        <f t="shared" si="11"/>
        <v>6000</v>
      </c>
      <c r="R367" s="472"/>
    </row>
    <row r="368" spans="1:18" ht="14.45" customHeight="1" x14ac:dyDescent="0.25">
      <c r="A368" s="472">
        <v>659</v>
      </c>
      <c r="B368" s="472" t="str">
        <f t="shared" si="10"/>
        <v>3</v>
      </c>
      <c r="C368" s="472">
        <v>352</v>
      </c>
      <c r="D368" s="472" t="s">
        <v>1252</v>
      </c>
      <c r="E368" s="547">
        <v>24</v>
      </c>
      <c r="F368" s="472" t="s">
        <v>489</v>
      </c>
      <c r="G368" s="473">
        <v>5000</v>
      </c>
      <c r="H368" s="473">
        <v>0</v>
      </c>
      <c r="I368" s="473">
        <v>0</v>
      </c>
      <c r="J368" s="473">
        <v>0</v>
      </c>
      <c r="K368" s="473">
        <v>0</v>
      </c>
      <c r="L368" s="473">
        <v>0</v>
      </c>
      <c r="M368" s="473">
        <v>0</v>
      </c>
      <c r="N368" s="473">
        <v>0</v>
      </c>
      <c r="O368" s="473">
        <v>0</v>
      </c>
      <c r="P368" s="473">
        <v>0</v>
      </c>
      <c r="Q368" s="473">
        <f t="shared" si="11"/>
        <v>5000</v>
      </c>
      <c r="R368" s="472"/>
    </row>
    <row r="369" spans="1:18" ht="14.45" customHeight="1" x14ac:dyDescent="0.25">
      <c r="A369" s="472">
        <v>660</v>
      </c>
      <c r="B369" s="472" t="str">
        <f t="shared" si="10"/>
        <v>3</v>
      </c>
      <c r="C369" s="472">
        <v>353</v>
      </c>
      <c r="D369" s="472" t="s">
        <v>1252</v>
      </c>
      <c r="E369" s="547">
        <v>24</v>
      </c>
      <c r="F369" s="472" t="s">
        <v>490</v>
      </c>
      <c r="G369" s="473">
        <v>6000</v>
      </c>
      <c r="H369" s="473">
        <v>0</v>
      </c>
      <c r="I369" s="473">
        <v>0</v>
      </c>
      <c r="J369" s="473">
        <v>0</v>
      </c>
      <c r="K369" s="473">
        <v>0</v>
      </c>
      <c r="L369" s="473">
        <v>0</v>
      </c>
      <c r="M369" s="473">
        <v>0</v>
      </c>
      <c r="N369" s="473">
        <v>0</v>
      </c>
      <c r="O369" s="473">
        <v>0</v>
      </c>
      <c r="P369" s="473">
        <v>0</v>
      </c>
      <c r="Q369" s="473">
        <f t="shared" si="11"/>
        <v>6000</v>
      </c>
      <c r="R369" s="472"/>
    </row>
    <row r="370" spans="1:18" ht="14.45" customHeight="1" x14ac:dyDescent="0.25">
      <c r="A370" s="472">
        <v>662</v>
      </c>
      <c r="B370" s="472" t="str">
        <f t="shared" si="10"/>
        <v>3</v>
      </c>
      <c r="C370" s="472">
        <v>361</v>
      </c>
      <c r="D370" s="472" t="s">
        <v>1252</v>
      </c>
      <c r="E370" s="547">
        <v>24</v>
      </c>
      <c r="F370" s="472" t="s">
        <v>498</v>
      </c>
      <c r="G370" s="473">
        <v>48000</v>
      </c>
      <c r="H370" s="473">
        <v>0</v>
      </c>
      <c r="I370" s="473">
        <v>0</v>
      </c>
      <c r="J370" s="473">
        <v>0</v>
      </c>
      <c r="K370" s="473">
        <v>0</v>
      </c>
      <c r="L370" s="473">
        <v>0</v>
      </c>
      <c r="M370" s="473">
        <v>0</v>
      </c>
      <c r="N370" s="473">
        <v>0</v>
      </c>
      <c r="O370" s="473">
        <v>0</v>
      </c>
      <c r="P370" s="473">
        <v>0</v>
      </c>
      <c r="Q370" s="473">
        <f t="shared" si="11"/>
        <v>48000</v>
      </c>
      <c r="R370" s="472"/>
    </row>
    <row r="371" spans="1:18" ht="14.45" customHeight="1" x14ac:dyDescent="0.25">
      <c r="A371" s="472">
        <v>664</v>
      </c>
      <c r="B371" s="472" t="str">
        <f t="shared" si="10"/>
        <v>3</v>
      </c>
      <c r="C371" s="472">
        <v>371</v>
      </c>
      <c r="D371" s="472" t="s">
        <v>1252</v>
      </c>
      <c r="E371" s="547">
        <v>24</v>
      </c>
      <c r="F371" s="472" t="s">
        <v>506</v>
      </c>
      <c r="G371" s="473">
        <v>21000</v>
      </c>
      <c r="H371" s="473">
        <v>0</v>
      </c>
      <c r="I371" s="473">
        <v>0</v>
      </c>
      <c r="J371" s="473">
        <v>0</v>
      </c>
      <c r="K371" s="473">
        <v>0</v>
      </c>
      <c r="L371" s="473">
        <v>0</v>
      </c>
      <c r="M371" s="473">
        <v>0</v>
      </c>
      <c r="N371" s="473">
        <v>0</v>
      </c>
      <c r="O371" s="473">
        <v>0</v>
      </c>
      <c r="P371" s="473">
        <v>0</v>
      </c>
      <c r="Q371" s="473">
        <f t="shared" si="11"/>
        <v>21000</v>
      </c>
      <c r="R371" s="472"/>
    </row>
    <row r="372" spans="1:18" ht="14.45" customHeight="1" x14ac:dyDescent="0.25">
      <c r="A372" s="472">
        <v>665</v>
      </c>
      <c r="B372" s="472" t="str">
        <f t="shared" si="10"/>
        <v>3</v>
      </c>
      <c r="C372" s="472">
        <v>372</v>
      </c>
      <c r="D372" s="472" t="s">
        <v>1252</v>
      </c>
      <c r="E372" s="547">
        <v>24</v>
      </c>
      <c r="F372" s="472" t="s">
        <v>507</v>
      </c>
      <c r="G372" s="473">
        <v>30000</v>
      </c>
      <c r="H372" s="473">
        <v>0</v>
      </c>
      <c r="I372" s="473">
        <v>0</v>
      </c>
      <c r="J372" s="473">
        <v>0</v>
      </c>
      <c r="K372" s="473">
        <v>0</v>
      </c>
      <c r="L372" s="473">
        <v>0</v>
      </c>
      <c r="M372" s="473">
        <v>0</v>
      </c>
      <c r="N372" s="473">
        <v>0</v>
      </c>
      <c r="O372" s="473">
        <v>0</v>
      </c>
      <c r="P372" s="473">
        <v>0</v>
      </c>
      <c r="Q372" s="473">
        <f t="shared" si="11"/>
        <v>30000</v>
      </c>
      <c r="R372" s="472"/>
    </row>
    <row r="373" spans="1:18" ht="14.45" customHeight="1" x14ac:dyDescent="0.25">
      <c r="A373" s="472">
        <v>666</v>
      </c>
      <c r="B373" s="472" t="str">
        <f t="shared" si="10"/>
        <v>3</v>
      </c>
      <c r="C373" s="472">
        <v>375</v>
      </c>
      <c r="D373" s="472" t="s">
        <v>1252</v>
      </c>
      <c r="E373" s="547">
        <v>24</v>
      </c>
      <c r="F373" s="472" t="s">
        <v>510</v>
      </c>
      <c r="G373" s="473">
        <v>65000</v>
      </c>
      <c r="H373" s="473">
        <v>0</v>
      </c>
      <c r="I373" s="473">
        <v>0</v>
      </c>
      <c r="J373" s="473">
        <v>0</v>
      </c>
      <c r="K373" s="473">
        <v>0</v>
      </c>
      <c r="L373" s="473">
        <v>0</v>
      </c>
      <c r="M373" s="473">
        <v>0</v>
      </c>
      <c r="N373" s="473">
        <v>0</v>
      </c>
      <c r="O373" s="473">
        <v>0</v>
      </c>
      <c r="P373" s="473">
        <v>0</v>
      </c>
      <c r="Q373" s="473">
        <f t="shared" si="11"/>
        <v>65000</v>
      </c>
      <c r="R373" s="472"/>
    </row>
    <row r="374" spans="1:18" ht="14.45" customHeight="1" x14ac:dyDescent="0.25">
      <c r="A374" s="472">
        <v>667</v>
      </c>
      <c r="B374" s="472" t="str">
        <f t="shared" si="10"/>
        <v>3</v>
      </c>
      <c r="C374" s="472">
        <v>379</v>
      </c>
      <c r="D374" s="472" t="s">
        <v>1252</v>
      </c>
      <c r="E374" s="547">
        <v>24</v>
      </c>
      <c r="F374" s="472" t="s">
        <v>514</v>
      </c>
      <c r="G374" s="473">
        <v>48000</v>
      </c>
      <c r="H374" s="473">
        <v>0</v>
      </c>
      <c r="I374" s="473">
        <v>0</v>
      </c>
      <c r="J374" s="473">
        <v>0</v>
      </c>
      <c r="K374" s="473">
        <v>0</v>
      </c>
      <c r="L374" s="473">
        <v>0</v>
      </c>
      <c r="M374" s="473">
        <v>0</v>
      </c>
      <c r="N374" s="473">
        <v>0</v>
      </c>
      <c r="O374" s="473">
        <v>0</v>
      </c>
      <c r="P374" s="473">
        <v>0</v>
      </c>
      <c r="Q374" s="473">
        <f t="shared" si="11"/>
        <v>48000</v>
      </c>
      <c r="R374" s="472"/>
    </row>
    <row r="375" spans="1:18" ht="14.45" customHeight="1" x14ac:dyDescent="0.25">
      <c r="A375" s="472">
        <v>669</v>
      </c>
      <c r="B375" s="472" t="str">
        <f t="shared" si="10"/>
        <v>3</v>
      </c>
      <c r="C375" s="472">
        <v>383</v>
      </c>
      <c r="D375" s="472" t="s">
        <v>1252</v>
      </c>
      <c r="E375" s="547">
        <v>24</v>
      </c>
      <c r="F375" s="472" t="s">
        <v>518</v>
      </c>
      <c r="G375" s="473">
        <v>10800</v>
      </c>
      <c r="H375" s="473">
        <v>0</v>
      </c>
      <c r="I375" s="473">
        <v>0</v>
      </c>
      <c r="J375" s="473">
        <v>0</v>
      </c>
      <c r="K375" s="473">
        <v>0</v>
      </c>
      <c r="L375" s="473">
        <v>0</v>
      </c>
      <c r="M375" s="473">
        <v>0</v>
      </c>
      <c r="N375" s="473">
        <v>0</v>
      </c>
      <c r="O375" s="473">
        <v>0</v>
      </c>
      <c r="P375" s="473">
        <v>0</v>
      </c>
      <c r="Q375" s="473">
        <f t="shared" si="11"/>
        <v>10800</v>
      </c>
      <c r="R375" s="472"/>
    </row>
    <row r="376" spans="1:18" ht="14.45" customHeight="1" x14ac:dyDescent="0.25">
      <c r="A376" s="472">
        <v>670</v>
      </c>
      <c r="B376" s="472" t="str">
        <f t="shared" si="10"/>
        <v>3</v>
      </c>
      <c r="C376" s="472">
        <v>384</v>
      </c>
      <c r="D376" s="472" t="s">
        <v>1252</v>
      </c>
      <c r="E376" s="547">
        <v>24</v>
      </c>
      <c r="F376" s="472" t="s">
        <v>519</v>
      </c>
      <c r="G376" s="473">
        <v>0</v>
      </c>
      <c r="H376" s="473">
        <v>0</v>
      </c>
      <c r="I376" s="473">
        <v>0</v>
      </c>
      <c r="J376" s="473">
        <v>0</v>
      </c>
      <c r="K376" s="473">
        <v>0</v>
      </c>
      <c r="L376" s="473">
        <v>0</v>
      </c>
      <c r="M376" s="473">
        <v>0</v>
      </c>
      <c r="N376" s="473">
        <v>0</v>
      </c>
      <c r="O376" s="473">
        <v>0</v>
      </c>
      <c r="P376" s="473">
        <v>0</v>
      </c>
      <c r="Q376" s="473">
        <f t="shared" si="11"/>
        <v>0</v>
      </c>
      <c r="R376" s="472"/>
    </row>
    <row r="377" spans="1:18" ht="14.45" customHeight="1" x14ac:dyDescent="0.25">
      <c r="A377" s="472">
        <v>673</v>
      </c>
      <c r="B377" s="472" t="str">
        <f t="shared" si="10"/>
        <v>5</v>
      </c>
      <c r="C377" s="472">
        <v>511</v>
      </c>
      <c r="D377" s="472" t="s">
        <v>1252</v>
      </c>
      <c r="E377" s="547">
        <v>24</v>
      </c>
      <c r="F377" s="472" t="s">
        <v>588</v>
      </c>
      <c r="G377" s="473">
        <v>6000</v>
      </c>
      <c r="H377" s="473">
        <v>0</v>
      </c>
      <c r="I377" s="473">
        <v>0</v>
      </c>
      <c r="J377" s="473">
        <v>0</v>
      </c>
      <c r="K377" s="473">
        <v>0</v>
      </c>
      <c r="L377" s="473">
        <v>0</v>
      </c>
      <c r="M377" s="473">
        <v>0</v>
      </c>
      <c r="N377" s="473">
        <v>0</v>
      </c>
      <c r="O377" s="473">
        <v>0</v>
      </c>
      <c r="P377" s="473">
        <v>0</v>
      </c>
      <c r="Q377" s="473">
        <f t="shared" si="11"/>
        <v>6000</v>
      </c>
      <c r="R377" s="472"/>
    </row>
    <row r="378" spans="1:18" ht="14.45" customHeight="1" x14ac:dyDescent="0.25">
      <c r="A378" s="472">
        <v>674</v>
      </c>
      <c r="B378" s="472" t="str">
        <f t="shared" si="10"/>
        <v>5</v>
      </c>
      <c r="C378" s="472">
        <v>515</v>
      </c>
      <c r="D378" s="472" t="s">
        <v>1252</v>
      </c>
      <c r="E378" s="547">
        <v>24</v>
      </c>
      <c r="F378" s="472" t="s">
        <v>592</v>
      </c>
      <c r="G378" s="473">
        <v>7000</v>
      </c>
      <c r="H378" s="473">
        <v>0</v>
      </c>
      <c r="I378" s="473">
        <v>0</v>
      </c>
      <c r="J378" s="473">
        <v>0</v>
      </c>
      <c r="K378" s="473">
        <v>0</v>
      </c>
      <c r="L378" s="473">
        <v>0</v>
      </c>
      <c r="M378" s="473">
        <v>0</v>
      </c>
      <c r="N378" s="473">
        <v>0</v>
      </c>
      <c r="O378" s="473">
        <v>0</v>
      </c>
      <c r="P378" s="473">
        <v>0</v>
      </c>
      <c r="Q378" s="473">
        <f t="shared" si="11"/>
        <v>7000</v>
      </c>
      <c r="R378" s="472"/>
    </row>
    <row r="379" spans="1:18" ht="14.45" customHeight="1" x14ac:dyDescent="0.25">
      <c r="A379" s="472">
        <v>676</v>
      </c>
      <c r="B379" s="472" t="str">
        <f t="shared" si="10"/>
        <v>5</v>
      </c>
      <c r="C379" s="472">
        <v>523</v>
      </c>
      <c r="D379" s="472" t="s">
        <v>1252</v>
      </c>
      <c r="E379" s="547">
        <v>24</v>
      </c>
      <c r="F379" s="472" t="s">
        <v>597</v>
      </c>
      <c r="G379" s="473">
        <v>10000</v>
      </c>
      <c r="H379" s="473">
        <v>0</v>
      </c>
      <c r="I379" s="473">
        <v>0</v>
      </c>
      <c r="J379" s="473">
        <v>0</v>
      </c>
      <c r="K379" s="473">
        <v>0</v>
      </c>
      <c r="L379" s="473">
        <v>0</v>
      </c>
      <c r="M379" s="473">
        <v>0</v>
      </c>
      <c r="N379" s="473">
        <v>0</v>
      </c>
      <c r="O379" s="473">
        <v>0</v>
      </c>
      <c r="P379" s="473">
        <v>0</v>
      </c>
      <c r="Q379" s="473">
        <f t="shared" si="11"/>
        <v>10000</v>
      </c>
      <c r="R379" s="472"/>
    </row>
    <row r="380" spans="1:18" x14ac:dyDescent="0.25">
      <c r="A380" s="472">
        <v>679</v>
      </c>
      <c r="B380" s="472" t="str">
        <f t="shared" si="10"/>
        <v>1</v>
      </c>
      <c r="C380" s="472">
        <v>122</v>
      </c>
      <c r="D380" s="472" t="s">
        <v>1830</v>
      </c>
      <c r="E380" s="547">
        <v>32</v>
      </c>
      <c r="F380" s="472" t="s">
        <v>353</v>
      </c>
      <c r="G380" s="473"/>
      <c r="H380" s="473"/>
      <c r="I380" s="473">
        <v>0</v>
      </c>
      <c r="J380" s="473">
        <v>0</v>
      </c>
      <c r="K380" s="473">
        <v>0</v>
      </c>
      <c r="L380" s="473">
        <v>0</v>
      </c>
      <c r="M380" s="473">
        <v>0</v>
      </c>
      <c r="N380" s="473">
        <v>0</v>
      </c>
      <c r="O380" s="473">
        <v>0</v>
      </c>
      <c r="P380" s="473">
        <v>0</v>
      </c>
      <c r="Q380" s="473">
        <f t="shared" si="11"/>
        <v>0</v>
      </c>
      <c r="R380" s="472"/>
    </row>
    <row r="381" spans="1:18" ht="14.45" customHeight="1" x14ac:dyDescent="0.25">
      <c r="A381" s="472">
        <v>682</v>
      </c>
      <c r="B381" s="472" t="str">
        <f t="shared" si="10"/>
        <v>2</v>
      </c>
      <c r="C381" s="472">
        <v>211</v>
      </c>
      <c r="D381" s="472" t="s">
        <v>1830</v>
      </c>
      <c r="E381" s="547">
        <v>32</v>
      </c>
      <c r="F381" s="472" t="s">
        <v>384</v>
      </c>
      <c r="G381" s="473">
        <v>7500</v>
      </c>
      <c r="H381" s="473"/>
      <c r="I381" s="473">
        <v>0</v>
      </c>
      <c r="J381" s="473">
        <v>0</v>
      </c>
      <c r="K381" s="473">
        <v>0</v>
      </c>
      <c r="L381" s="473">
        <v>0</v>
      </c>
      <c r="M381" s="473">
        <v>0</v>
      </c>
      <c r="N381" s="473">
        <v>0</v>
      </c>
      <c r="O381" s="473">
        <v>0</v>
      </c>
      <c r="P381" s="473">
        <v>0</v>
      </c>
      <c r="Q381" s="473">
        <f t="shared" si="11"/>
        <v>7500</v>
      </c>
      <c r="R381" s="472"/>
    </row>
    <row r="382" spans="1:18" ht="14.45" customHeight="1" x14ac:dyDescent="0.25">
      <c r="A382" s="472">
        <v>683</v>
      </c>
      <c r="B382" s="472" t="str">
        <f t="shared" si="10"/>
        <v>2</v>
      </c>
      <c r="C382" s="472">
        <v>212</v>
      </c>
      <c r="D382" s="472" t="s">
        <v>1830</v>
      </c>
      <c r="E382" s="547">
        <v>32</v>
      </c>
      <c r="F382" s="472" t="s">
        <v>385</v>
      </c>
      <c r="G382" s="473">
        <v>7000</v>
      </c>
      <c r="H382" s="473"/>
      <c r="I382" s="473">
        <v>0</v>
      </c>
      <c r="J382" s="473">
        <v>0</v>
      </c>
      <c r="K382" s="473">
        <v>0</v>
      </c>
      <c r="L382" s="473">
        <v>0</v>
      </c>
      <c r="M382" s="473">
        <v>0</v>
      </c>
      <c r="N382" s="473">
        <v>0</v>
      </c>
      <c r="O382" s="473">
        <v>0</v>
      </c>
      <c r="P382" s="473">
        <v>0</v>
      </c>
      <c r="Q382" s="473">
        <f t="shared" si="11"/>
        <v>7000</v>
      </c>
      <c r="R382" s="472"/>
    </row>
    <row r="383" spans="1:18" ht="14.45" customHeight="1" x14ac:dyDescent="0.25">
      <c r="A383" s="472">
        <v>684</v>
      </c>
      <c r="B383" s="472" t="str">
        <f t="shared" si="10"/>
        <v>2</v>
      </c>
      <c r="C383" s="472">
        <v>214</v>
      </c>
      <c r="D383" s="472" t="s">
        <v>1830</v>
      </c>
      <c r="E383" s="547">
        <v>32</v>
      </c>
      <c r="F383" s="472" t="s">
        <v>387</v>
      </c>
      <c r="G383" s="473">
        <v>500</v>
      </c>
      <c r="H383" s="472"/>
      <c r="I383" s="473">
        <v>0</v>
      </c>
      <c r="J383" s="473">
        <v>0</v>
      </c>
      <c r="K383" s="473">
        <v>0</v>
      </c>
      <c r="L383" s="473">
        <v>0</v>
      </c>
      <c r="M383" s="473">
        <v>0</v>
      </c>
      <c r="N383" s="473">
        <v>0</v>
      </c>
      <c r="O383" s="473">
        <v>0</v>
      </c>
      <c r="P383" s="473">
        <v>0</v>
      </c>
      <c r="Q383" s="473">
        <f t="shared" si="11"/>
        <v>500</v>
      </c>
      <c r="R383" s="472"/>
    </row>
    <row r="384" spans="1:18" ht="14.45" customHeight="1" x14ac:dyDescent="0.25">
      <c r="A384" s="472">
        <v>686</v>
      </c>
      <c r="B384" s="472" t="str">
        <f t="shared" si="10"/>
        <v>2</v>
      </c>
      <c r="C384" s="472">
        <v>221</v>
      </c>
      <c r="D384" s="472" t="s">
        <v>1830</v>
      </c>
      <c r="E384" s="547">
        <v>32</v>
      </c>
      <c r="F384" s="472" t="s">
        <v>393</v>
      </c>
      <c r="G384" s="473">
        <v>1000</v>
      </c>
      <c r="H384" s="473"/>
      <c r="I384" s="473">
        <v>0</v>
      </c>
      <c r="J384" s="473">
        <v>0</v>
      </c>
      <c r="K384" s="473">
        <v>0</v>
      </c>
      <c r="L384" s="473">
        <v>0</v>
      </c>
      <c r="M384" s="473">
        <v>0</v>
      </c>
      <c r="N384" s="473">
        <v>0</v>
      </c>
      <c r="O384" s="473">
        <v>0</v>
      </c>
      <c r="P384" s="473">
        <v>0</v>
      </c>
      <c r="Q384" s="473">
        <f t="shared" si="11"/>
        <v>1000</v>
      </c>
      <c r="R384" s="472"/>
    </row>
    <row r="385" spans="1:18" ht="14.45" customHeight="1" x14ac:dyDescent="0.25">
      <c r="A385" s="472">
        <v>688</v>
      </c>
      <c r="B385" s="472" t="str">
        <f t="shared" si="10"/>
        <v>2</v>
      </c>
      <c r="C385" s="472">
        <v>261</v>
      </c>
      <c r="D385" s="472" t="s">
        <v>1830</v>
      </c>
      <c r="E385" s="547">
        <v>32</v>
      </c>
      <c r="F385" s="472" t="s">
        <v>425</v>
      </c>
      <c r="G385" s="473">
        <v>6000</v>
      </c>
      <c r="H385" s="473"/>
      <c r="I385" s="473">
        <v>0</v>
      </c>
      <c r="J385" s="473">
        <v>0</v>
      </c>
      <c r="K385" s="473">
        <v>0</v>
      </c>
      <c r="L385" s="473">
        <v>0</v>
      </c>
      <c r="M385" s="473">
        <v>0</v>
      </c>
      <c r="N385" s="473">
        <v>0</v>
      </c>
      <c r="O385" s="473">
        <v>0</v>
      </c>
      <c r="P385" s="473">
        <v>0</v>
      </c>
      <c r="Q385" s="473">
        <f t="shared" si="11"/>
        <v>6000</v>
      </c>
      <c r="R385" s="472"/>
    </row>
    <row r="386" spans="1:18" ht="14.45" customHeight="1" x14ac:dyDescent="0.25">
      <c r="A386" s="472">
        <v>690</v>
      </c>
      <c r="B386" s="472" t="str">
        <f t="shared" si="10"/>
        <v>2</v>
      </c>
      <c r="C386" s="472">
        <v>271</v>
      </c>
      <c r="D386" s="472" t="s">
        <v>1830</v>
      </c>
      <c r="E386" s="547">
        <v>32</v>
      </c>
      <c r="F386" s="472" t="s">
        <v>428</v>
      </c>
      <c r="G386" s="473">
        <v>0</v>
      </c>
      <c r="H386" s="473"/>
      <c r="I386" s="473">
        <v>0</v>
      </c>
      <c r="J386" s="473">
        <v>0</v>
      </c>
      <c r="K386" s="473">
        <v>0</v>
      </c>
      <c r="L386" s="473">
        <v>0</v>
      </c>
      <c r="M386" s="473">
        <v>0</v>
      </c>
      <c r="N386" s="473">
        <v>0</v>
      </c>
      <c r="O386" s="473">
        <v>0</v>
      </c>
      <c r="P386" s="473">
        <v>0</v>
      </c>
      <c r="Q386" s="473">
        <f t="shared" si="11"/>
        <v>0</v>
      </c>
      <c r="R386" s="472"/>
    </row>
    <row r="387" spans="1:18" ht="14.45" customHeight="1" x14ac:dyDescent="0.25">
      <c r="A387" s="472">
        <v>692</v>
      </c>
      <c r="B387" s="472" t="str">
        <f t="shared" si="10"/>
        <v>2</v>
      </c>
      <c r="C387" s="472">
        <v>294</v>
      </c>
      <c r="D387" s="472" t="s">
        <v>1830</v>
      </c>
      <c r="E387" s="547">
        <v>32</v>
      </c>
      <c r="F387" s="472" t="s">
        <v>441</v>
      </c>
      <c r="G387" s="473">
        <v>3000</v>
      </c>
      <c r="H387" s="473"/>
      <c r="I387" s="473">
        <v>0</v>
      </c>
      <c r="J387" s="473">
        <v>0</v>
      </c>
      <c r="K387" s="473">
        <v>0</v>
      </c>
      <c r="L387" s="473">
        <v>0</v>
      </c>
      <c r="M387" s="473">
        <v>0</v>
      </c>
      <c r="N387" s="473">
        <v>0</v>
      </c>
      <c r="O387" s="473">
        <v>0</v>
      </c>
      <c r="P387" s="473">
        <v>0</v>
      </c>
      <c r="Q387" s="473">
        <f t="shared" si="11"/>
        <v>3000</v>
      </c>
      <c r="R387" s="472"/>
    </row>
    <row r="388" spans="1:18" ht="14.45" customHeight="1" x14ac:dyDescent="0.25">
      <c r="A388" s="472">
        <v>695</v>
      </c>
      <c r="B388" s="472" t="str">
        <f t="shared" si="10"/>
        <v>3</v>
      </c>
      <c r="C388" s="472">
        <v>334</v>
      </c>
      <c r="D388" s="472" t="s">
        <v>1830</v>
      </c>
      <c r="E388" s="547">
        <v>32</v>
      </c>
      <c r="F388" s="472" t="s">
        <v>471</v>
      </c>
      <c r="G388" s="473">
        <v>5000</v>
      </c>
      <c r="H388" s="473"/>
      <c r="I388" s="473">
        <v>0</v>
      </c>
      <c r="J388" s="473">
        <v>0</v>
      </c>
      <c r="K388" s="473">
        <v>0</v>
      </c>
      <c r="L388" s="473">
        <v>0</v>
      </c>
      <c r="M388" s="473">
        <v>0</v>
      </c>
      <c r="N388" s="473">
        <v>0</v>
      </c>
      <c r="O388" s="473">
        <v>0</v>
      </c>
      <c r="P388" s="473">
        <v>0</v>
      </c>
      <c r="Q388" s="473">
        <f t="shared" si="11"/>
        <v>5000</v>
      </c>
      <c r="R388" s="472"/>
    </row>
    <row r="389" spans="1:18" ht="14.45" customHeight="1" x14ac:dyDescent="0.25">
      <c r="A389" s="472">
        <v>697</v>
      </c>
      <c r="B389" s="472" t="str">
        <f t="shared" si="10"/>
        <v>3</v>
      </c>
      <c r="C389" s="472">
        <v>353</v>
      </c>
      <c r="D389" s="472" t="s">
        <v>1830</v>
      </c>
      <c r="E389" s="547">
        <v>32</v>
      </c>
      <c r="F389" s="472" t="s">
        <v>490</v>
      </c>
      <c r="G389" s="473">
        <v>2000</v>
      </c>
      <c r="H389" s="473"/>
      <c r="I389" s="473">
        <v>0</v>
      </c>
      <c r="J389" s="473">
        <v>0</v>
      </c>
      <c r="K389" s="473">
        <v>0</v>
      </c>
      <c r="L389" s="473">
        <v>0</v>
      </c>
      <c r="M389" s="473">
        <v>0</v>
      </c>
      <c r="N389" s="473">
        <v>0</v>
      </c>
      <c r="O389" s="473">
        <v>0</v>
      </c>
      <c r="P389" s="473">
        <v>0</v>
      </c>
      <c r="Q389" s="473">
        <f t="shared" si="11"/>
        <v>2000</v>
      </c>
      <c r="R389" s="472"/>
    </row>
    <row r="390" spans="1:18" ht="14.45" customHeight="1" x14ac:dyDescent="0.25">
      <c r="A390" s="472">
        <v>699</v>
      </c>
      <c r="B390" s="472" t="str">
        <f t="shared" ref="B390:B453" si="12">MID(C390,1,1)</f>
        <v>3</v>
      </c>
      <c r="C390" s="472">
        <v>372</v>
      </c>
      <c r="D390" s="472" t="s">
        <v>1830</v>
      </c>
      <c r="E390" s="547">
        <v>32</v>
      </c>
      <c r="F390" s="472" t="s">
        <v>507</v>
      </c>
      <c r="G390" s="473">
        <v>2000</v>
      </c>
      <c r="H390" s="473"/>
      <c r="I390" s="473">
        <v>0</v>
      </c>
      <c r="J390" s="473">
        <v>0</v>
      </c>
      <c r="K390" s="473">
        <v>0</v>
      </c>
      <c r="L390" s="473">
        <v>0</v>
      </c>
      <c r="M390" s="473">
        <v>0</v>
      </c>
      <c r="N390" s="473">
        <v>0</v>
      </c>
      <c r="O390" s="473">
        <v>0</v>
      </c>
      <c r="P390" s="473">
        <v>0</v>
      </c>
      <c r="Q390" s="473">
        <f t="shared" ref="Q390:Q453" si="13">SUM(G390:P390)</f>
        <v>2000</v>
      </c>
      <c r="R390" s="472"/>
    </row>
    <row r="391" spans="1:18" ht="14.45" customHeight="1" x14ac:dyDescent="0.25">
      <c r="A391" s="472">
        <v>700</v>
      </c>
      <c r="B391" s="472" t="str">
        <f t="shared" si="12"/>
        <v>3</v>
      </c>
      <c r="C391" s="472">
        <v>375</v>
      </c>
      <c r="D391" s="472" t="s">
        <v>1830</v>
      </c>
      <c r="E391" s="547">
        <v>32</v>
      </c>
      <c r="F391" s="472" t="s">
        <v>510</v>
      </c>
      <c r="G391" s="473">
        <v>6000</v>
      </c>
      <c r="H391" s="473"/>
      <c r="I391" s="473">
        <v>0</v>
      </c>
      <c r="J391" s="473">
        <v>0</v>
      </c>
      <c r="K391" s="473">
        <v>0</v>
      </c>
      <c r="L391" s="473">
        <v>0</v>
      </c>
      <c r="M391" s="473">
        <v>0</v>
      </c>
      <c r="N391" s="473">
        <v>0</v>
      </c>
      <c r="O391" s="473">
        <v>0</v>
      </c>
      <c r="P391" s="473">
        <v>0</v>
      </c>
      <c r="Q391" s="473">
        <f t="shared" si="13"/>
        <v>6000</v>
      </c>
      <c r="R391" s="472"/>
    </row>
    <row r="392" spans="1:18" ht="14.45" customHeight="1" x14ac:dyDescent="0.25">
      <c r="A392" s="472">
        <v>701</v>
      </c>
      <c r="B392" s="472" t="str">
        <f t="shared" si="12"/>
        <v>3</v>
      </c>
      <c r="C392" s="472">
        <v>379</v>
      </c>
      <c r="D392" s="472" t="s">
        <v>1830</v>
      </c>
      <c r="E392" s="547">
        <v>32</v>
      </c>
      <c r="F392" s="472" t="s">
        <v>514</v>
      </c>
      <c r="G392" s="473">
        <v>3000</v>
      </c>
      <c r="H392" s="473"/>
      <c r="I392" s="473">
        <v>0</v>
      </c>
      <c r="J392" s="473">
        <v>0</v>
      </c>
      <c r="K392" s="473">
        <v>0</v>
      </c>
      <c r="L392" s="473">
        <v>0</v>
      </c>
      <c r="M392" s="473">
        <v>0</v>
      </c>
      <c r="N392" s="473">
        <v>0</v>
      </c>
      <c r="O392" s="473">
        <v>0</v>
      </c>
      <c r="P392" s="473">
        <v>0</v>
      </c>
      <c r="Q392" s="473">
        <f t="shared" si="13"/>
        <v>3000</v>
      </c>
      <c r="R392" s="472"/>
    </row>
    <row r="393" spans="1:18" ht="14.45" customHeight="1" x14ac:dyDescent="0.25">
      <c r="A393" s="472">
        <v>704</v>
      </c>
      <c r="B393" s="472" t="str">
        <f t="shared" si="12"/>
        <v>5</v>
      </c>
      <c r="C393" s="472">
        <v>511</v>
      </c>
      <c r="D393" s="472" t="s">
        <v>1830</v>
      </c>
      <c r="E393" s="547">
        <v>32</v>
      </c>
      <c r="F393" s="472" t="s">
        <v>588</v>
      </c>
      <c r="G393" s="473">
        <v>5000</v>
      </c>
      <c r="H393" s="473"/>
      <c r="I393" s="473">
        <v>0</v>
      </c>
      <c r="J393" s="473">
        <v>0</v>
      </c>
      <c r="K393" s="473">
        <v>0</v>
      </c>
      <c r="L393" s="473">
        <v>0</v>
      </c>
      <c r="M393" s="473">
        <v>0</v>
      </c>
      <c r="N393" s="473">
        <v>0</v>
      </c>
      <c r="O393" s="473">
        <v>0</v>
      </c>
      <c r="P393" s="473">
        <v>0</v>
      </c>
      <c r="Q393" s="473">
        <f t="shared" si="13"/>
        <v>5000</v>
      </c>
      <c r="R393" s="472"/>
    </row>
    <row r="394" spans="1:18" ht="14.45" customHeight="1" x14ac:dyDescent="0.25">
      <c r="A394" s="472">
        <v>705</v>
      </c>
      <c r="B394" s="472" t="str">
        <f t="shared" si="12"/>
        <v>5</v>
      </c>
      <c r="C394" s="472">
        <v>515</v>
      </c>
      <c r="D394" s="472" t="s">
        <v>1830</v>
      </c>
      <c r="E394" s="547">
        <v>32</v>
      </c>
      <c r="F394" s="472" t="s">
        <v>592</v>
      </c>
      <c r="G394" s="473">
        <v>8000</v>
      </c>
      <c r="H394" s="473"/>
      <c r="I394" s="473">
        <v>0</v>
      </c>
      <c r="J394" s="473">
        <v>0</v>
      </c>
      <c r="K394" s="473">
        <v>0</v>
      </c>
      <c r="L394" s="473">
        <v>0</v>
      </c>
      <c r="M394" s="473">
        <v>0</v>
      </c>
      <c r="N394" s="473">
        <v>0</v>
      </c>
      <c r="O394" s="473">
        <v>0</v>
      </c>
      <c r="P394" s="473">
        <v>0</v>
      </c>
      <c r="Q394" s="473">
        <f t="shared" si="13"/>
        <v>8000</v>
      </c>
      <c r="R394" s="472"/>
    </row>
    <row r="395" spans="1:18" x14ac:dyDescent="0.25">
      <c r="A395" s="472">
        <v>709</v>
      </c>
      <c r="B395" s="472" t="str">
        <f t="shared" si="12"/>
        <v>1</v>
      </c>
      <c r="C395" s="472">
        <v>122</v>
      </c>
      <c r="D395" s="472" t="s">
        <v>1831</v>
      </c>
      <c r="E395" s="547">
        <v>5</v>
      </c>
      <c r="F395" s="472" t="s">
        <v>353</v>
      </c>
      <c r="G395" s="473"/>
      <c r="H395" s="473"/>
      <c r="I395" s="473">
        <v>0</v>
      </c>
      <c r="J395" s="473">
        <v>0</v>
      </c>
      <c r="K395" s="473">
        <v>0</v>
      </c>
      <c r="L395" s="473">
        <v>0</v>
      </c>
      <c r="M395" s="473">
        <v>0</v>
      </c>
      <c r="N395" s="473">
        <v>0</v>
      </c>
      <c r="O395" s="473">
        <v>0</v>
      </c>
      <c r="P395" s="473">
        <v>0</v>
      </c>
      <c r="Q395" s="473">
        <f t="shared" si="13"/>
        <v>0</v>
      </c>
      <c r="R395" s="472"/>
    </row>
    <row r="396" spans="1:18" ht="14.45" customHeight="1" x14ac:dyDescent="0.25">
      <c r="A396" s="472">
        <v>712</v>
      </c>
      <c r="B396" s="472" t="str">
        <f t="shared" si="12"/>
        <v>2</v>
      </c>
      <c r="C396" s="472">
        <v>211</v>
      </c>
      <c r="D396" s="472" t="s">
        <v>1831</v>
      </c>
      <c r="E396" s="547">
        <v>5</v>
      </c>
      <c r="F396" s="472" t="s">
        <v>384</v>
      </c>
      <c r="G396" s="473">
        <v>6500</v>
      </c>
      <c r="H396" s="473"/>
      <c r="I396" s="473">
        <v>0</v>
      </c>
      <c r="J396" s="473">
        <v>0</v>
      </c>
      <c r="K396" s="473">
        <v>0</v>
      </c>
      <c r="L396" s="473">
        <v>0</v>
      </c>
      <c r="M396" s="473">
        <v>0</v>
      </c>
      <c r="N396" s="473">
        <v>0</v>
      </c>
      <c r="O396" s="473">
        <v>0</v>
      </c>
      <c r="P396" s="473">
        <v>0</v>
      </c>
      <c r="Q396" s="473">
        <f t="shared" si="13"/>
        <v>6500</v>
      </c>
      <c r="R396" s="472"/>
    </row>
    <row r="397" spans="1:18" ht="14.45" customHeight="1" x14ac:dyDescent="0.25">
      <c r="A397" s="472">
        <v>713</v>
      </c>
      <c r="B397" s="472" t="str">
        <f t="shared" si="12"/>
        <v>2</v>
      </c>
      <c r="C397" s="472">
        <v>212</v>
      </c>
      <c r="D397" s="472" t="s">
        <v>1831</v>
      </c>
      <c r="E397" s="547">
        <v>5</v>
      </c>
      <c r="F397" s="472" t="s">
        <v>385</v>
      </c>
      <c r="G397" s="473">
        <v>6000</v>
      </c>
      <c r="H397" s="473"/>
      <c r="I397" s="473">
        <v>0</v>
      </c>
      <c r="J397" s="473">
        <v>0</v>
      </c>
      <c r="K397" s="473">
        <v>0</v>
      </c>
      <c r="L397" s="473">
        <v>0</v>
      </c>
      <c r="M397" s="473">
        <v>0</v>
      </c>
      <c r="N397" s="473">
        <v>0</v>
      </c>
      <c r="O397" s="473">
        <v>0</v>
      </c>
      <c r="P397" s="473">
        <v>0</v>
      </c>
      <c r="Q397" s="473">
        <f t="shared" si="13"/>
        <v>6000</v>
      </c>
      <c r="R397" s="472"/>
    </row>
    <row r="398" spans="1:18" ht="14.45" customHeight="1" x14ac:dyDescent="0.25">
      <c r="A398" s="472">
        <v>714</v>
      </c>
      <c r="B398" s="472" t="str">
        <f t="shared" si="12"/>
        <v>2</v>
      </c>
      <c r="C398" s="472">
        <v>215</v>
      </c>
      <c r="D398" s="472" t="s">
        <v>1831</v>
      </c>
      <c r="E398" s="547">
        <v>5</v>
      </c>
      <c r="F398" s="472" t="s">
        <v>388</v>
      </c>
      <c r="G398" s="473">
        <v>2000</v>
      </c>
      <c r="H398" s="473"/>
      <c r="I398" s="473">
        <v>0</v>
      </c>
      <c r="J398" s="473">
        <v>0</v>
      </c>
      <c r="K398" s="473">
        <v>0</v>
      </c>
      <c r="L398" s="473">
        <v>0</v>
      </c>
      <c r="M398" s="473">
        <v>0</v>
      </c>
      <c r="N398" s="473">
        <v>0</v>
      </c>
      <c r="O398" s="473">
        <v>0</v>
      </c>
      <c r="P398" s="473">
        <v>0</v>
      </c>
      <c r="Q398" s="473">
        <f t="shared" si="13"/>
        <v>2000</v>
      </c>
      <c r="R398" s="472"/>
    </row>
    <row r="399" spans="1:18" ht="14.45" customHeight="1" x14ac:dyDescent="0.25">
      <c r="A399" s="472">
        <v>715</v>
      </c>
      <c r="B399" s="472" t="str">
        <f t="shared" si="12"/>
        <v>2</v>
      </c>
      <c r="C399" s="472">
        <v>217</v>
      </c>
      <c r="D399" s="472" t="s">
        <v>1831</v>
      </c>
      <c r="E399" s="547">
        <v>5</v>
      </c>
      <c r="F399" s="472" t="s">
        <v>390</v>
      </c>
      <c r="G399" s="473">
        <v>3000</v>
      </c>
      <c r="H399" s="473"/>
      <c r="I399" s="473">
        <v>0</v>
      </c>
      <c r="J399" s="473">
        <v>0</v>
      </c>
      <c r="K399" s="473">
        <v>0</v>
      </c>
      <c r="L399" s="473">
        <v>0</v>
      </c>
      <c r="M399" s="473">
        <v>0</v>
      </c>
      <c r="N399" s="473">
        <v>0</v>
      </c>
      <c r="O399" s="473">
        <v>0</v>
      </c>
      <c r="P399" s="473">
        <v>0</v>
      </c>
      <c r="Q399" s="473">
        <f t="shared" si="13"/>
        <v>3000</v>
      </c>
      <c r="R399" s="472"/>
    </row>
    <row r="400" spans="1:18" ht="14.45" customHeight="1" x14ac:dyDescent="0.25">
      <c r="A400" s="472">
        <v>717</v>
      </c>
      <c r="B400" s="472" t="str">
        <f t="shared" si="12"/>
        <v>2</v>
      </c>
      <c r="C400" s="472">
        <v>221</v>
      </c>
      <c r="D400" s="472" t="s">
        <v>1831</v>
      </c>
      <c r="E400" s="547">
        <v>5</v>
      </c>
      <c r="F400" s="472" t="s">
        <v>393</v>
      </c>
      <c r="G400" s="473">
        <v>1000</v>
      </c>
      <c r="H400" s="473"/>
      <c r="I400" s="473">
        <v>0</v>
      </c>
      <c r="J400" s="473">
        <v>0</v>
      </c>
      <c r="K400" s="473">
        <v>0</v>
      </c>
      <c r="L400" s="473">
        <v>0</v>
      </c>
      <c r="M400" s="473">
        <v>0</v>
      </c>
      <c r="N400" s="473">
        <v>0</v>
      </c>
      <c r="O400" s="473">
        <v>0</v>
      </c>
      <c r="P400" s="473">
        <v>0</v>
      </c>
      <c r="Q400" s="473">
        <f t="shared" si="13"/>
        <v>1000</v>
      </c>
      <c r="R400" s="472"/>
    </row>
    <row r="401" spans="1:18" ht="14.45" customHeight="1" x14ac:dyDescent="0.25">
      <c r="A401" s="472">
        <v>718</v>
      </c>
      <c r="B401" s="472" t="str">
        <f t="shared" si="12"/>
        <v>2</v>
      </c>
      <c r="C401" s="472">
        <v>223</v>
      </c>
      <c r="D401" s="472" t="s">
        <v>1831</v>
      </c>
      <c r="E401" s="547">
        <v>5</v>
      </c>
      <c r="F401" s="472" t="s">
        <v>395</v>
      </c>
      <c r="G401" s="473">
        <v>1000</v>
      </c>
      <c r="H401" s="473"/>
      <c r="I401" s="473">
        <v>0</v>
      </c>
      <c r="J401" s="473">
        <v>0</v>
      </c>
      <c r="K401" s="473">
        <v>0</v>
      </c>
      <c r="L401" s="473">
        <v>0</v>
      </c>
      <c r="M401" s="473">
        <v>0</v>
      </c>
      <c r="N401" s="473">
        <v>0</v>
      </c>
      <c r="O401" s="473">
        <v>0</v>
      </c>
      <c r="P401" s="473">
        <v>0</v>
      </c>
      <c r="Q401" s="473">
        <f t="shared" si="13"/>
        <v>1000</v>
      </c>
      <c r="R401" s="472"/>
    </row>
    <row r="402" spans="1:18" ht="14.45" customHeight="1" x14ac:dyDescent="0.25">
      <c r="A402" s="472">
        <v>720</v>
      </c>
      <c r="B402" s="472" t="str">
        <f t="shared" si="12"/>
        <v>2</v>
      </c>
      <c r="C402" s="472">
        <v>244</v>
      </c>
      <c r="D402" s="472" t="s">
        <v>1831</v>
      </c>
      <c r="E402" s="547">
        <v>5</v>
      </c>
      <c r="F402" s="472" t="s">
        <v>410</v>
      </c>
      <c r="G402" s="473">
        <v>1000</v>
      </c>
      <c r="H402" s="473"/>
      <c r="I402" s="473">
        <v>0</v>
      </c>
      <c r="J402" s="473">
        <v>0</v>
      </c>
      <c r="K402" s="473">
        <v>0</v>
      </c>
      <c r="L402" s="473">
        <v>0</v>
      </c>
      <c r="M402" s="473">
        <v>0</v>
      </c>
      <c r="N402" s="473">
        <v>0</v>
      </c>
      <c r="O402" s="473">
        <v>0</v>
      </c>
      <c r="P402" s="473">
        <v>0</v>
      </c>
      <c r="Q402" s="473">
        <f t="shared" si="13"/>
        <v>1000</v>
      </c>
      <c r="R402" s="472"/>
    </row>
    <row r="403" spans="1:18" ht="14.45" customHeight="1" x14ac:dyDescent="0.25">
      <c r="A403" s="472">
        <v>721</v>
      </c>
      <c r="B403" s="472" t="str">
        <f t="shared" si="12"/>
        <v>2</v>
      </c>
      <c r="C403" s="472">
        <v>246</v>
      </c>
      <c r="D403" s="472" t="s">
        <v>1831</v>
      </c>
      <c r="E403" s="547">
        <v>5</v>
      </c>
      <c r="F403" s="472" t="s">
        <v>412</v>
      </c>
      <c r="G403" s="473">
        <v>0</v>
      </c>
      <c r="H403" s="473"/>
      <c r="I403" s="473">
        <v>0</v>
      </c>
      <c r="J403" s="473">
        <v>0</v>
      </c>
      <c r="K403" s="473">
        <v>0</v>
      </c>
      <c r="L403" s="473">
        <v>0</v>
      </c>
      <c r="M403" s="473">
        <v>0</v>
      </c>
      <c r="N403" s="473">
        <v>0</v>
      </c>
      <c r="O403" s="473">
        <v>0</v>
      </c>
      <c r="P403" s="473">
        <v>0</v>
      </c>
      <c r="Q403" s="473">
        <f t="shared" si="13"/>
        <v>0</v>
      </c>
      <c r="R403" s="472"/>
    </row>
    <row r="404" spans="1:18" ht="14.45" customHeight="1" x14ac:dyDescent="0.25">
      <c r="A404" s="472">
        <v>722</v>
      </c>
      <c r="B404" s="472" t="str">
        <f t="shared" si="12"/>
        <v>2</v>
      </c>
      <c r="C404" s="472">
        <v>248</v>
      </c>
      <c r="D404" s="472" t="s">
        <v>1831</v>
      </c>
      <c r="E404" s="547">
        <v>5</v>
      </c>
      <c r="F404" s="472" t="s">
        <v>414</v>
      </c>
      <c r="G404" s="473">
        <v>0</v>
      </c>
      <c r="H404" s="473"/>
      <c r="I404" s="473">
        <v>0</v>
      </c>
      <c r="J404" s="473">
        <v>0</v>
      </c>
      <c r="K404" s="473">
        <v>0</v>
      </c>
      <c r="L404" s="473">
        <v>0</v>
      </c>
      <c r="M404" s="473">
        <v>0</v>
      </c>
      <c r="N404" s="473">
        <v>0</v>
      </c>
      <c r="O404" s="473">
        <v>0</v>
      </c>
      <c r="P404" s="473">
        <v>0</v>
      </c>
      <c r="Q404" s="473">
        <f t="shared" si="13"/>
        <v>0</v>
      </c>
      <c r="R404" s="472"/>
    </row>
    <row r="405" spans="1:18" ht="14.45" customHeight="1" x14ac:dyDescent="0.25">
      <c r="A405" s="472">
        <v>724</v>
      </c>
      <c r="B405" s="472" t="str">
        <f t="shared" si="12"/>
        <v>2</v>
      </c>
      <c r="C405" s="472">
        <v>261</v>
      </c>
      <c r="D405" s="472" t="s">
        <v>1831</v>
      </c>
      <c r="E405" s="547">
        <v>5</v>
      </c>
      <c r="F405" s="472" t="s">
        <v>425</v>
      </c>
      <c r="G405" s="473">
        <v>20000</v>
      </c>
      <c r="H405" s="473"/>
      <c r="I405" s="473">
        <v>0</v>
      </c>
      <c r="J405" s="473">
        <v>0</v>
      </c>
      <c r="K405" s="473">
        <v>0</v>
      </c>
      <c r="L405" s="473">
        <v>0</v>
      </c>
      <c r="M405" s="473">
        <v>0</v>
      </c>
      <c r="N405" s="473">
        <v>0</v>
      </c>
      <c r="O405" s="473">
        <v>0</v>
      </c>
      <c r="P405" s="473">
        <v>0</v>
      </c>
      <c r="Q405" s="473">
        <f t="shared" si="13"/>
        <v>20000</v>
      </c>
      <c r="R405" s="472"/>
    </row>
    <row r="406" spans="1:18" ht="14.45" customHeight="1" x14ac:dyDescent="0.25">
      <c r="A406" s="472">
        <v>726</v>
      </c>
      <c r="B406" s="472" t="str">
        <f t="shared" si="12"/>
        <v>2</v>
      </c>
      <c r="C406" s="472">
        <v>274</v>
      </c>
      <c r="D406" s="472" t="s">
        <v>1831</v>
      </c>
      <c r="E406" s="547">
        <v>5</v>
      </c>
      <c r="F406" s="472" t="s">
        <v>431</v>
      </c>
      <c r="G406" s="473">
        <v>1000</v>
      </c>
      <c r="H406" s="473"/>
      <c r="I406" s="473">
        <v>0</v>
      </c>
      <c r="J406" s="473">
        <v>0</v>
      </c>
      <c r="K406" s="473">
        <v>0</v>
      </c>
      <c r="L406" s="473">
        <v>0</v>
      </c>
      <c r="M406" s="473">
        <v>0</v>
      </c>
      <c r="N406" s="473">
        <v>0</v>
      </c>
      <c r="O406" s="473">
        <v>0</v>
      </c>
      <c r="P406" s="473">
        <v>0</v>
      </c>
      <c r="Q406" s="473">
        <f t="shared" si="13"/>
        <v>1000</v>
      </c>
      <c r="R406" s="472"/>
    </row>
    <row r="407" spans="1:18" ht="14.45" customHeight="1" x14ac:dyDescent="0.25">
      <c r="A407" s="472">
        <v>728</v>
      </c>
      <c r="B407" s="472" t="str">
        <f t="shared" si="12"/>
        <v>2</v>
      </c>
      <c r="C407" s="472">
        <v>296</v>
      </c>
      <c r="D407" s="472" t="s">
        <v>1831</v>
      </c>
      <c r="E407" s="547">
        <v>5</v>
      </c>
      <c r="F407" s="472" t="s">
        <v>443</v>
      </c>
      <c r="G407" s="473">
        <v>0</v>
      </c>
      <c r="H407" s="473"/>
      <c r="I407" s="473">
        <v>0</v>
      </c>
      <c r="J407" s="473">
        <v>0</v>
      </c>
      <c r="K407" s="473">
        <v>0</v>
      </c>
      <c r="L407" s="473">
        <v>0</v>
      </c>
      <c r="M407" s="473">
        <v>0</v>
      </c>
      <c r="N407" s="473">
        <v>0</v>
      </c>
      <c r="O407" s="473">
        <v>0</v>
      </c>
      <c r="P407" s="473">
        <v>0</v>
      </c>
      <c r="Q407" s="473">
        <f t="shared" si="13"/>
        <v>0</v>
      </c>
      <c r="R407" s="472"/>
    </row>
    <row r="408" spans="1:18" ht="14.45" customHeight="1" x14ac:dyDescent="0.25">
      <c r="A408" s="472">
        <v>731</v>
      </c>
      <c r="B408" s="472" t="str">
        <f t="shared" si="12"/>
        <v>3</v>
      </c>
      <c r="C408" s="472">
        <v>315</v>
      </c>
      <c r="D408" s="472" t="s">
        <v>1813</v>
      </c>
      <c r="E408" s="547">
        <v>30</v>
      </c>
      <c r="F408" s="472" t="s">
        <v>452</v>
      </c>
      <c r="G408" s="473">
        <v>6000</v>
      </c>
      <c r="H408" s="473"/>
      <c r="I408" s="473">
        <v>0</v>
      </c>
      <c r="J408" s="473">
        <v>0</v>
      </c>
      <c r="K408" s="473">
        <v>0</v>
      </c>
      <c r="L408" s="473">
        <v>0</v>
      </c>
      <c r="M408" s="473">
        <v>0</v>
      </c>
      <c r="N408" s="473">
        <v>0</v>
      </c>
      <c r="O408" s="473">
        <v>0</v>
      </c>
      <c r="P408" s="473">
        <v>0</v>
      </c>
      <c r="Q408" s="473">
        <f t="shared" si="13"/>
        <v>6000</v>
      </c>
      <c r="R408" s="472"/>
    </row>
    <row r="409" spans="1:18" ht="14.45" customHeight="1" x14ac:dyDescent="0.25">
      <c r="A409" s="472">
        <v>733</v>
      </c>
      <c r="B409" s="472" t="str">
        <f t="shared" si="12"/>
        <v>3</v>
      </c>
      <c r="C409" s="472">
        <v>331</v>
      </c>
      <c r="D409" s="472" t="s">
        <v>2118</v>
      </c>
      <c r="E409" s="547">
        <v>11</v>
      </c>
      <c r="F409" s="472" t="s">
        <v>468</v>
      </c>
      <c r="G409" s="473">
        <v>540000</v>
      </c>
      <c r="H409" s="473"/>
      <c r="I409" s="473">
        <v>0</v>
      </c>
      <c r="J409" s="473">
        <v>0</v>
      </c>
      <c r="K409" s="473">
        <v>0</v>
      </c>
      <c r="L409" s="473">
        <v>0</v>
      </c>
      <c r="M409" s="473">
        <v>0</v>
      </c>
      <c r="N409" s="473">
        <v>0</v>
      </c>
      <c r="O409" s="473">
        <v>0</v>
      </c>
      <c r="P409" s="473">
        <v>0</v>
      </c>
      <c r="Q409" s="473">
        <f t="shared" si="13"/>
        <v>540000</v>
      </c>
      <c r="R409" s="472"/>
    </row>
    <row r="410" spans="1:18" ht="14.45" customHeight="1" x14ac:dyDescent="0.25">
      <c r="A410" s="472">
        <v>734</v>
      </c>
      <c r="B410" s="472" t="str">
        <f t="shared" si="12"/>
        <v>3</v>
      </c>
      <c r="C410" s="472">
        <v>334</v>
      </c>
      <c r="D410" s="472" t="s">
        <v>1831</v>
      </c>
      <c r="E410" s="547">
        <v>5</v>
      </c>
      <c r="F410" s="472" t="s">
        <v>471</v>
      </c>
      <c r="G410" s="473">
        <v>10000</v>
      </c>
      <c r="H410" s="473"/>
      <c r="I410" s="473">
        <v>0</v>
      </c>
      <c r="J410" s="473">
        <v>0</v>
      </c>
      <c r="K410" s="473">
        <v>0</v>
      </c>
      <c r="L410" s="473">
        <v>0</v>
      </c>
      <c r="M410" s="473">
        <v>0</v>
      </c>
      <c r="N410" s="473">
        <v>0</v>
      </c>
      <c r="O410" s="473">
        <v>0</v>
      </c>
      <c r="P410" s="473">
        <v>0</v>
      </c>
      <c r="Q410" s="473">
        <f t="shared" si="13"/>
        <v>10000</v>
      </c>
      <c r="R410" s="472"/>
    </row>
    <row r="411" spans="1:18" ht="14.45" customHeight="1" x14ac:dyDescent="0.25">
      <c r="A411" s="472">
        <v>735</v>
      </c>
      <c r="B411" s="472" t="str">
        <f t="shared" si="12"/>
        <v>3</v>
      </c>
      <c r="C411" s="472">
        <v>336</v>
      </c>
      <c r="D411" s="472" t="s">
        <v>1831</v>
      </c>
      <c r="E411" s="547">
        <v>5</v>
      </c>
      <c r="F411" s="472" t="s">
        <v>473</v>
      </c>
      <c r="G411" s="473">
        <v>0</v>
      </c>
      <c r="H411" s="473"/>
      <c r="I411" s="473">
        <v>0</v>
      </c>
      <c r="J411" s="473">
        <v>0</v>
      </c>
      <c r="K411" s="473">
        <v>0</v>
      </c>
      <c r="L411" s="473">
        <v>0</v>
      </c>
      <c r="M411" s="473">
        <v>0</v>
      </c>
      <c r="N411" s="473">
        <v>0</v>
      </c>
      <c r="O411" s="473">
        <v>0</v>
      </c>
      <c r="P411" s="473">
        <v>0</v>
      </c>
      <c r="Q411" s="473">
        <f t="shared" si="13"/>
        <v>0</v>
      </c>
      <c r="R411" s="472"/>
    </row>
    <row r="412" spans="1:18" ht="14.45" customHeight="1" x14ac:dyDescent="0.25">
      <c r="A412" s="472">
        <v>737</v>
      </c>
      <c r="B412" s="472" t="str">
        <f t="shared" si="12"/>
        <v>3</v>
      </c>
      <c r="C412" s="472">
        <v>371</v>
      </c>
      <c r="D412" s="472" t="s">
        <v>1831</v>
      </c>
      <c r="E412" s="547">
        <v>5</v>
      </c>
      <c r="F412" s="472" t="s">
        <v>506</v>
      </c>
      <c r="G412" s="473">
        <v>0</v>
      </c>
      <c r="H412" s="473"/>
      <c r="I412" s="473">
        <v>0</v>
      </c>
      <c r="J412" s="473">
        <v>0</v>
      </c>
      <c r="K412" s="473">
        <v>0</v>
      </c>
      <c r="L412" s="473">
        <v>0</v>
      </c>
      <c r="M412" s="473">
        <v>0</v>
      </c>
      <c r="N412" s="473">
        <v>0</v>
      </c>
      <c r="O412" s="473">
        <v>0</v>
      </c>
      <c r="P412" s="473">
        <v>0</v>
      </c>
      <c r="Q412" s="473">
        <f t="shared" si="13"/>
        <v>0</v>
      </c>
      <c r="R412" s="472"/>
    </row>
    <row r="413" spans="1:18" ht="14.45" customHeight="1" x14ac:dyDescent="0.25">
      <c r="A413" s="472">
        <v>738</v>
      </c>
      <c r="B413" s="472" t="str">
        <f t="shared" si="12"/>
        <v>3</v>
      </c>
      <c r="C413" s="472">
        <v>372</v>
      </c>
      <c r="D413" s="472" t="s">
        <v>1831</v>
      </c>
      <c r="E413" s="547">
        <v>5</v>
      </c>
      <c r="F413" s="472" t="s">
        <v>507</v>
      </c>
      <c r="G413" s="473">
        <v>4000</v>
      </c>
      <c r="H413" s="473"/>
      <c r="I413" s="473">
        <v>0</v>
      </c>
      <c r="J413" s="473">
        <v>0</v>
      </c>
      <c r="K413" s="473">
        <v>0</v>
      </c>
      <c r="L413" s="473">
        <v>0</v>
      </c>
      <c r="M413" s="473">
        <v>0</v>
      </c>
      <c r="N413" s="473">
        <v>0</v>
      </c>
      <c r="O413" s="473">
        <v>0</v>
      </c>
      <c r="P413" s="473">
        <v>0</v>
      </c>
      <c r="Q413" s="473">
        <f t="shared" si="13"/>
        <v>4000</v>
      </c>
      <c r="R413" s="472"/>
    </row>
    <row r="414" spans="1:18" ht="14.45" customHeight="1" x14ac:dyDescent="0.25">
      <c r="A414" s="472">
        <v>739</v>
      </c>
      <c r="B414" s="472" t="str">
        <f t="shared" si="12"/>
        <v>3</v>
      </c>
      <c r="C414" s="472">
        <v>375</v>
      </c>
      <c r="D414" s="472" t="s">
        <v>1831</v>
      </c>
      <c r="E414" s="547">
        <v>5</v>
      </c>
      <c r="F414" s="472" t="s">
        <v>510</v>
      </c>
      <c r="G414" s="473">
        <v>4000</v>
      </c>
      <c r="H414" s="473"/>
      <c r="I414" s="473">
        <v>0</v>
      </c>
      <c r="J414" s="473">
        <v>0</v>
      </c>
      <c r="K414" s="473">
        <v>0</v>
      </c>
      <c r="L414" s="473">
        <v>0</v>
      </c>
      <c r="M414" s="473">
        <v>0</v>
      </c>
      <c r="N414" s="473">
        <v>0</v>
      </c>
      <c r="O414" s="473">
        <v>0</v>
      </c>
      <c r="P414" s="473">
        <v>0</v>
      </c>
      <c r="Q414" s="473">
        <f t="shared" si="13"/>
        <v>4000</v>
      </c>
      <c r="R414" s="472"/>
    </row>
    <row r="415" spans="1:18" ht="14.45" customHeight="1" x14ac:dyDescent="0.25">
      <c r="A415" s="472">
        <v>740</v>
      </c>
      <c r="B415" s="472" t="str">
        <f t="shared" si="12"/>
        <v>3</v>
      </c>
      <c r="C415" s="472">
        <v>379</v>
      </c>
      <c r="D415" s="472" t="s">
        <v>1831</v>
      </c>
      <c r="E415" s="547">
        <v>5</v>
      </c>
      <c r="F415" s="472" t="s">
        <v>514</v>
      </c>
      <c r="G415" s="473">
        <v>0</v>
      </c>
      <c r="H415" s="473"/>
      <c r="I415" s="473">
        <v>0</v>
      </c>
      <c r="J415" s="473">
        <v>0</v>
      </c>
      <c r="K415" s="473">
        <v>0</v>
      </c>
      <c r="L415" s="473">
        <v>0</v>
      </c>
      <c r="M415" s="473">
        <v>0</v>
      </c>
      <c r="N415" s="473">
        <v>0</v>
      </c>
      <c r="O415" s="473">
        <v>0</v>
      </c>
      <c r="P415" s="473">
        <v>0</v>
      </c>
      <c r="Q415" s="473">
        <f t="shared" si="13"/>
        <v>0</v>
      </c>
      <c r="R415" s="472"/>
    </row>
    <row r="416" spans="1:18" ht="14.45" customHeight="1" x14ac:dyDescent="0.25">
      <c r="A416" s="472">
        <v>742</v>
      </c>
      <c r="B416" s="472" t="str">
        <f t="shared" si="12"/>
        <v>3</v>
      </c>
      <c r="C416" s="472">
        <v>382</v>
      </c>
      <c r="D416" s="472" t="s">
        <v>1831</v>
      </c>
      <c r="E416" s="547">
        <v>5</v>
      </c>
      <c r="F416" s="472" t="s">
        <v>517</v>
      </c>
      <c r="G416" s="473">
        <v>10000</v>
      </c>
      <c r="H416" s="473"/>
      <c r="I416" s="473">
        <v>0</v>
      </c>
      <c r="J416" s="473">
        <v>0</v>
      </c>
      <c r="K416" s="473">
        <v>0</v>
      </c>
      <c r="L416" s="473">
        <v>0</v>
      </c>
      <c r="M416" s="473">
        <v>0</v>
      </c>
      <c r="N416" s="473">
        <v>0</v>
      </c>
      <c r="O416" s="473">
        <v>0</v>
      </c>
      <c r="P416" s="473">
        <v>0</v>
      </c>
      <c r="Q416" s="473">
        <f t="shared" si="13"/>
        <v>10000</v>
      </c>
      <c r="R416" s="472"/>
    </row>
    <row r="417" spans="1:18" ht="14.45" customHeight="1" x14ac:dyDescent="0.25">
      <c r="A417" s="472">
        <v>743</v>
      </c>
      <c r="B417" s="472" t="str">
        <f t="shared" si="12"/>
        <v>3</v>
      </c>
      <c r="C417" s="472">
        <v>383</v>
      </c>
      <c r="D417" s="472" t="s">
        <v>1831</v>
      </c>
      <c r="E417" s="547">
        <v>5</v>
      </c>
      <c r="F417" s="472" t="s">
        <v>518</v>
      </c>
      <c r="G417" s="473">
        <v>2000</v>
      </c>
      <c r="H417" s="473"/>
      <c r="I417" s="473">
        <v>0</v>
      </c>
      <c r="J417" s="473">
        <v>0</v>
      </c>
      <c r="K417" s="473">
        <v>0</v>
      </c>
      <c r="L417" s="473">
        <v>0</v>
      </c>
      <c r="M417" s="473">
        <v>0</v>
      </c>
      <c r="N417" s="473">
        <v>0</v>
      </c>
      <c r="O417" s="473">
        <v>0</v>
      </c>
      <c r="P417" s="473">
        <v>0</v>
      </c>
      <c r="Q417" s="473">
        <f t="shared" si="13"/>
        <v>2000</v>
      </c>
      <c r="R417" s="472"/>
    </row>
    <row r="418" spans="1:18" ht="14.45" customHeight="1" x14ac:dyDescent="0.25">
      <c r="A418" s="472">
        <v>744</v>
      </c>
      <c r="B418" s="472" t="str">
        <f t="shared" si="12"/>
        <v>3</v>
      </c>
      <c r="C418" s="472">
        <v>385</v>
      </c>
      <c r="D418" s="472" t="s">
        <v>1831</v>
      </c>
      <c r="E418" s="547">
        <v>5</v>
      </c>
      <c r="F418" s="472" t="s">
        <v>520</v>
      </c>
      <c r="G418" s="473">
        <v>0</v>
      </c>
      <c r="H418" s="473"/>
      <c r="I418" s="473">
        <v>0</v>
      </c>
      <c r="J418" s="473">
        <v>0</v>
      </c>
      <c r="K418" s="473">
        <v>0</v>
      </c>
      <c r="L418" s="473">
        <v>0</v>
      </c>
      <c r="M418" s="473">
        <v>0</v>
      </c>
      <c r="N418" s="473">
        <v>0</v>
      </c>
      <c r="O418" s="473">
        <v>0</v>
      </c>
      <c r="P418" s="473">
        <v>0</v>
      </c>
      <c r="Q418" s="473">
        <f t="shared" si="13"/>
        <v>0</v>
      </c>
      <c r="R418" s="472"/>
    </row>
    <row r="419" spans="1:18" ht="14.45" customHeight="1" x14ac:dyDescent="0.25">
      <c r="A419" s="472">
        <v>747</v>
      </c>
      <c r="B419" s="472" t="str">
        <f t="shared" si="12"/>
        <v>5</v>
      </c>
      <c r="C419" s="472">
        <v>511</v>
      </c>
      <c r="D419" s="472" t="s">
        <v>1831</v>
      </c>
      <c r="E419" s="547">
        <v>5</v>
      </c>
      <c r="F419" s="472" t="s">
        <v>588</v>
      </c>
      <c r="G419" s="473">
        <v>11204</v>
      </c>
      <c r="H419" s="473"/>
      <c r="I419" s="473">
        <v>0</v>
      </c>
      <c r="J419" s="473">
        <v>0</v>
      </c>
      <c r="K419" s="473">
        <v>0</v>
      </c>
      <c r="L419" s="473">
        <v>0</v>
      </c>
      <c r="M419" s="473">
        <v>0</v>
      </c>
      <c r="N419" s="473">
        <v>0</v>
      </c>
      <c r="O419" s="473">
        <v>0</v>
      </c>
      <c r="P419" s="473">
        <v>0</v>
      </c>
      <c r="Q419" s="473">
        <f t="shared" si="13"/>
        <v>11204</v>
      </c>
      <c r="R419" s="472"/>
    </row>
    <row r="420" spans="1:18" ht="14.45" customHeight="1" x14ac:dyDescent="0.25">
      <c r="A420" s="472">
        <v>749</v>
      </c>
      <c r="B420" s="472" t="str">
        <f t="shared" si="12"/>
        <v>5</v>
      </c>
      <c r="C420" s="472">
        <v>541</v>
      </c>
      <c r="D420" s="472" t="s">
        <v>1831</v>
      </c>
      <c r="E420" s="547">
        <v>5</v>
      </c>
      <c r="F420" s="472" t="s">
        <v>603</v>
      </c>
      <c r="G420" s="473">
        <v>0</v>
      </c>
      <c r="H420" s="473"/>
      <c r="I420" s="473">
        <v>0</v>
      </c>
      <c r="J420" s="473">
        <v>0</v>
      </c>
      <c r="K420" s="473">
        <v>0</v>
      </c>
      <c r="L420" s="473">
        <v>0</v>
      </c>
      <c r="M420" s="473">
        <v>0</v>
      </c>
      <c r="N420" s="473">
        <v>0</v>
      </c>
      <c r="O420" s="473">
        <v>0</v>
      </c>
      <c r="P420" s="473">
        <v>0</v>
      </c>
      <c r="Q420" s="473">
        <f t="shared" si="13"/>
        <v>0</v>
      </c>
      <c r="R420" s="472"/>
    </row>
    <row r="421" spans="1:18" ht="14.45" customHeight="1" x14ac:dyDescent="0.25">
      <c r="A421" s="472">
        <v>751</v>
      </c>
      <c r="B421" s="472" t="str">
        <f t="shared" si="12"/>
        <v>5</v>
      </c>
      <c r="C421" s="472">
        <v>591</v>
      </c>
      <c r="D421" s="472" t="s">
        <v>1831</v>
      </c>
      <c r="E421" s="547">
        <v>5</v>
      </c>
      <c r="F421" s="472" t="s">
        <v>636</v>
      </c>
      <c r="G421" s="473">
        <v>5000</v>
      </c>
      <c r="H421" s="473"/>
      <c r="I421" s="473">
        <v>0</v>
      </c>
      <c r="J421" s="473">
        <v>0</v>
      </c>
      <c r="K421" s="473">
        <v>0</v>
      </c>
      <c r="L421" s="473">
        <v>0</v>
      </c>
      <c r="M421" s="473">
        <v>0</v>
      </c>
      <c r="N421" s="473">
        <v>0</v>
      </c>
      <c r="O421" s="473">
        <v>0</v>
      </c>
      <c r="P421" s="473">
        <v>0</v>
      </c>
      <c r="Q421" s="473">
        <f t="shared" si="13"/>
        <v>5000</v>
      </c>
      <c r="R421" s="472"/>
    </row>
    <row r="422" spans="1:18" ht="14.45" customHeight="1" x14ac:dyDescent="0.25">
      <c r="A422" s="472">
        <v>757</v>
      </c>
      <c r="B422" s="472" t="str">
        <f t="shared" si="12"/>
        <v>1</v>
      </c>
      <c r="C422" s="472">
        <v>113</v>
      </c>
      <c r="D422" s="472" t="s">
        <v>1834</v>
      </c>
      <c r="E422" s="547">
        <v>2</v>
      </c>
      <c r="F422" s="472" t="s">
        <v>349</v>
      </c>
      <c r="G422" s="473"/>
      <c r="H422" s="473"/>
      <c r="I422" s="473"/>
      <c r="J422" s="473"/>
      <c r="K422" s="473"/>
      <c r="L422" s="473"/>
      <c r="M422" s="473"/>
      <c r="N422" s="473"/>
      <c r="O422" s="473"/>
      <c r="P422" s="473"/>
      <c r="Q422" s="473">
        <f t="shared" si="13"/>
        <v>0</v>
      </c>
      <c r="R422" s="472"/>
    </row>
    <row r="423" spans="1:18" ht="14.45" customHeight="1" x14ac:dyDescent="0.25">
      <c r="A423" s="472">
        <v>766</v>
      </c>
      <c r="B423" s="472" t="str">
        <f t="shared" si="12"/>
        <v>1</v>
      </c>
      <c r="C423" s="472">
        <v>132</v>
      </c>
      <c r="D423" s="472" t="s">
        <v>1834</v>
      </c>
      <c r="E423" s="547">
        <v>2</v>
      </c>
      <c r="F423" s="472" t="s">
        <v>358</v>
      </c>
      <c r="G423" s="473"/>
      <c r="H423" s="473"/>
      <c r="I423" s="473"/>
      <c r="J423" s="473"/>
      <c r="K423" s="473"/>
      <c r="L423" s="473"/>
      <c r="M423" s="473"/>
      <c r="N423" s="473"/>
      <c r="O423" s="473"/>
      <c r="P423" s="473"/>
      <c r="Q423" s="473">
        <f t="shared" si="13"/>
        <v>0</v>
      </c>
      <c r="R423" s="472"/>
    </row>
    <row r="424" spans="1:18" ht="14.45" customHeight="1" x14ac:dyDescent="0.25">
      <c r="A424" s="472">
        <v>784</v>
      </c>
      <c r="B424" s="472" t="str">
        <f t="shared" si="12"/>
        <v>1</v>
      </c>
      <c r="C424" s="472">
        <v>159</v>
      </c>
      <c r="D424" s="472" t="s">
        <v>1834</v>
      </c>
      <c r="E424" s="547">
        <v>2</v>
      </c>
      <c r="F424" s="472" t="s">
        <v>377</v>
      </c>
      <c r="G424" s="473">
        <v>0</v>
      </c>
      <c r="H424" s="473"/>
      <c r="I424" s="473"/>
      <c r="J424" s="473"/>
      <c r="K424" s="473"/>
      <c r="L424" s="473"/>
      <c r="M424" s="473"/>
      <c r="N424" s="473"/>
      <c r="O424" s="473"/>
      <c r="P424" s="473"/>
      <c r="Q424" s="473">
        <f t="shared" si="13"/>
        <v>0</v>
      </c>
      <c r="R424" s="472" t="s">
        <v>1920</v>
      </c>
    </row>
    <row r="425" spans="1:18" ht="14.45" customHeight="1" x14ac:dyDescent="0.25">
      <c r="A425" s="472">
        <v>792</v>
      </c>
      <c r="B425" s="472" t="str">
        <f t="shared" si="12"/>
        <v>2</v>
      </c>
      <c r="C425" s="472">
        <v>211</v>
      </c>
      <c r="D425" s="472" t="s">
        <v>1834</v>
      </c>
      <c r="E425" s="547">
        <v>2</v>
      </c>
      <c r="F425" s="472" t="s">
        <v>384</v>
      </c>
      <c r="G425" s="473">
        <v>12000</v>
      </c>
      <c r="H425" s="473"/>
      <c r="I425" s="473"/>
      <c r="J425" s="473"/>
      <c r="K425" s="473"/>
      <c r="L425" s="473"/>
      <c r="M425" s="473"/>
      <c r="N425" s="473"/>
      <c r="O425" s="473"/>
      <c r="P425" s="473"/>
      <c r="Q425" s="473">
        <f t="shared" si="13"/>
        <v>12000</v>
      </c>
      <c r="R425" s="472"/>
    </row>
    <row r="426" spans="1:18" ht="14.45" customHeight="1" x14ac:dyDescent="0.25">
      <c r="A426" s="472">
        <v>793</v>
      </c>
      <c r="B426" s="472" t="str">
        <f t="shared" si="12"/>
        <v>2</v>
      </c>
      <c r="C426" s="472">
        <v>212</v>
      </c>
      <c r="D426" s="472" t="s">
        <v>1834</v>
      </c>
      <c r="E426" s="547">
        <v>2</v>
      </c>
      <c r="F426" s="472" t="s">
        <v>385</v>
      </c>
      <c r="G426" s="473">
        <v>12000</v>
      </c>
      <c r="H426" s="473"/>
      <c r="I426" s="473"/>
      <c r="J426" s="473"/>
      <c r="K426" s="473"/>
      <c r="L426" s="473"/>
      <c r="M426" s="473"/>
      <c r="N426" s="473"/>
      <c r="O426" s="473"/>
      <c r="P426" s="473"/>
      <c r="Q426" s="473">
        <f t="shared" si="13"/>
        <v>12000</v>
      </c>
      <c r="R426" s="472"/>
    </row>
    <row r="427" spans="1:18" ht="14.45" customHeight="1" x14ac:dyDescent="0.25">
      <c r="A427" s="472">
        <v>795</v>
      </c>
      <c r="B427" s="472" t="str">
        <f t="shared" si="12"/>
        <v>2</v>
      </c>
      <c r="C427" s="472">
        <v>214</v>
      </c>
      <c r="D427" s="472" t="s">
        <v>1834</v>
      </c>
      <c r="E427" s="547">
        <v>2</v>
      </c>
      <c r="F427" s="472" t="s">
        <v>387</v>
      </c>
      <c r="G427" s="473">
        <v>1500</v>
      </c>
      <c r="H427" s="472"/>
      <c r="I427" s="473"/>
      <c r="J427" s="473"/>
      <c r="K427" s="473"/>
      <c r="L427" s="473"/>
      <c r="M427" s="473"/>
      <c r="N427" s="473"/>
      <c r="O427" s="473"/>
      <c r="P427" s="473"/>
      <c r="Q427" s="473">
        <f t="shared" si="13"/>
        <v>1500</v>
      </c>
      <c r="R427" s="472"/>
    </row>
    <row r="428" spans="1:18" ht="14.45" customHeight="1" x14ac:dyDescent="0.25">
      <c r="A428" s="472">
        <v>796</v>
      </c>
      <c r="B428" s="472" t="str">
        <f t="shared" si="12"/>
        <v>2</v>
      </c>
      <c r="C428" s="472">
        <v>215</v>
      </c>
      <c r="D428" s="472" t="s">
        <v>1834</v>
      </c>
      <c r="E428" s="547">
        <v>2</v>
      </c>
      <c r="F428" s="472" t="s">
        <v>388</v>
      </c>
      <c r="G428" s="473">
        <v>6000</v>
      </c>
      <c r="H428" s="473"/>
      <c r="I428" s="473"/>
      <c r="J428" s="473"/>
      <c r="K428" s="473"/>
      <c r="L428" s="473"/>
      <c r="M428" s="473"/>
      <c r="N428" s="473"/>
      <c r="O428" s="473"/>
      <c r="P428" s="473"/>
      <c r="Q428" s="473">
        <f t="shared" si="13"/>
        <v>6000</v>
      </c>
      <c r="R428" s="472"/>
    </row>
    <row r="429" spans="1:18" ht="14.45" customHeight="1" x14ac:dyDescent="0.25">
      <c r="A429" s="472">
        <v>797</v>
      </c>
      <c r="B429" s="472" t="str">
        <f t="shared" si="12"/>
        <v>2</v>
      </c>
      <c r="C429" s="472">
        <v>216</v>
      </c>
      <c r="D429" s="472" t="s">
        <v>1834</v>
      </c>
      <c r="E429" s="547">
        <v>2</v>
      </c>
      <c r="F429" s="472" t="s">
        <v>389</v>
      </c>
      <c r="G429" s="473">
        <v>0</v>
      </c>
      <c r="H429" s="473"/>
      <c r="I429" s="473"/>
      <c r="J429" s="473"/>
      <c r="K429" s="473"/>
      <c r="L429" s="473"/>
      <c r="M429" s="473"/>
      <c r="N429" s="473"/>
      <c r="O429" s="473"/>
      <c r="P429" s="473"/>
      <c r="Q429" s="473">
        <f t="shared" si="13"/>
        <v>0</v>
      </c>
      <c r="R429" s="472"/>
    </row>
    <row r="430" spans="1:18" ht="14.45" customHeight="1" x14ac:dyDescent="0.25">
      <c r="A430" s="472">
        <v>799</v>
      </c>
      <c r="B430" s="472" t="str">
        <f t="shared" si="12"/>
        <v>2</v>
      </c>
      <c r="C430" s="472">
        <v>218</v>
      </c>
      <c r="D430" s="472" t="s">
        <v>1834</v>
      </c>
      <c r="E430" s="547">
        <v>2</v>
      </c>
      <c r="F430" s="472" t="s">
        <v>391</v>
      </c>
      <c r="G430" s="473">
        <v>0</v>
      </c>
      <c r="H430" s="473"/>
      <c r="I430" s="473"/>
      <c r="J430" s="473"/>
      <c r="K430" s="473"/>
      <c r="L430" s="473"/>
      <c r="M430" s="473"/>
      <c r="N430" s="473"/>
      <c r="O430" s="473"/>
      <c r="P430" s="473"/>
      <c r="Q430" s="473">
        <f t="shared" si="13"/>
        <v>0</v>
      </c>
      <c r="R430" s="472"/>
    </row>
    <row r="431" spans="1:18" ht="14.45" customHeight="1" x14ac:dyDescent="0.25">
      <c r="A431" s="472">
        <v>801</v>
      </c>
      <c r="B431" s="472" t="str">
        <f t="shared" si="12"/>
        <v>2</v>
      </c>
      <c r="C431" s="472">
        <v>221</v>
      </c>
      <c r="D431" s="472" t="s">
        <v>1834</v>
      </c>
      <c r="E431" s="547">
        <v>2</v>
      </c>
      <c r="F431" s="472" t="s">
        <v>393</v>
      </c>
      <c r="G431" s="473">
        <v>100000</v>
      </c>
      <c r="H431" s="473"/>
      <c r="I431" s="473"/>
      <c r="J431" s="473"/>
      <c r="K431" s="473"/>
      <c r="L431" s="473"/>
      <c r="M431" s="473"/>
      <c r="N431" s="473"/>
      <c r="O431" s="473"/>
      <c r="P431" s="473"/>
      <c r="Q431" s="473">
        <f t="shared" si="13"/>
        <v>100000</v>
      </c>
      <c r="R431" s="472"/>
    </row>
    <row r="432" spans="1:18" ht="14.45" customHeight="1" x14ac:dyDescent="0.25">
      <c r="A432" s="472">
        <v>833</v>
      </c>
      <c r="B432" s="472" t="str">
        <f t="shared" si="12"/>
        <v>2</v>
      </c>
      <c r="C432" s="472">
        <v>261</v>
      </c>
      <c r="D432" s="472" t="s">
        <v>1834</v>
      </c>
      <c r="E432" s="547">
        <v>2</v>
      </c>
      <c r="F432" s="472" t="s">
        <v>425</v>
      </c>
      <c r="G432" s="473">
        <v>60000</v>
      </c>
      <c r="H432" s="473"/>
      <c r="I432" s="473"/>
      <c r="J432" s="473"/>
      <c r="K432" s="473"/>
      <c r="L432" s="473"/>
      <c r="M432" s="473"/>
      <c r="N432" s="473"/>
      <c r="O432" s="473"/>
      <c r="P432" s="473"/>
      <c r="Q432" s="473">
        <f t="shared" si="13"/>
        <v>60000</v>
      </c>
      <c r="R432" s="472"/>
    </row>
    <row r="433" spans="1:18" ht="14.45" customHeight="1" x14ac:dyDescent="0.25">
      <c r="A433" s="472">
        <v>836</v>
      </c>
      <c r="B433" s="472" t="str">
        <f t="shared" si="12"/>
        <v>2</v>
      </c>
      <c r="C433" s="472">
        <v>271</v>
      </c>
      <c r="D433" s="472" t="s">
        <v>1834</v>
      </c>
      <c r="E433" s="547">
        <v>2</v>
      </c>
      <c r="F433" s="472" t="s">
        <v>428</v>
      </c>
      <c r="G433" s="473">
        <v>0</v>
      </c>
      <c r="H433" s="473"/>
      <c r="I433" s="473"/>
      <c r="J433" s="473"/>
      <c r="K433" s="473"/>
      <c r="L433" s="473"/>
      <c r="M433" s="473"/>
      <c r="N433" s="473"/>
      <c r="O433" s="473"/>
      <c r="P433" s="473"/>
      <c r="Q433" s="473">
        <f t="shared" si="13"/>
        <v>0</v>
      </c>
      <c r="R433" s="472"/>
    </row>
    <row r="434" spans="1:18" ht="14.45" customHeight="1" x14ac:dyDescent="0.25">
      <c r="A434" s="472">
        <v>847</v>
      </c>
      <c r="B434" s="472" t="str">
        <f t="shared" si="12"/>
        <v>2</v>
      </c>
      <c r="C434" s="472">
        <v>292</v>
      </c>
      <c r="D434" s="472" t="s">
        <v>1834</v>
      </c>
      <c r="E434" s="547">
        <v>2</v>
      </c>
      <c r="F434" s="472" t="s">
        <v>439</v>
      </c>
      <c r="G434" s="473">
        <v>0</v>
      </c>
      <c r="H434" s="473"/>
      <c r="I434" s="473"/>
      <c r="J434" s="473"/>
      <c r="K434" s="473"/>
      <c r="L434" s="473"/>
      <c r="M434" s="473"/>
      <c r="N434" s="473"/>
      <c r="O434" s="473"/>
      <c r="P434" s="473"/>
      <c r="Q434" s="473">
        <f t="shared" si="13"/>
        <v>0</v>
      </c>
      <c r="R434" s="472"/>
    </row>
    <row r="435" spans="1:18" ht="14.45" customHeight="1" x14ac:dyDescent="0.25">
      <c r="A435" s="472">
        <v>849</v>
      </c>
      <c r="B435" s="472" t="str">
        <f t="shared" si="12"/>
        <v>2</v>
      </c>
      <c r="C435" s="472">
        <v>294</v>
      </c>
      <c r="D435" s="472" t="s">
        <v>1834</v>
      </c>
      <c r="E435" s="547">
        <v>2</v>
      </c>
      <c r="F435" s="472" t="s">
        <v>441</v>
      </c>
      <c r="G435" s="473">
        <v>2000</v>
      </c>
      <c r="H435" s="473"/>
      <c r="I435" s="473"/>
      <c r="J435" s="473"/>
      <c r="K435" s="473"/>
      <c r="L435" s="473"/>
      <c r="M435" s="473"/>
      <c r="N435" s="473"/>
      <c r="O435" s="473"/>
      <c r="P435" s="473"/>
      <c r="Q435" s="473">
        <f t="shared" si="13"/>
        <v>2000</v>
      </c>
      <c r="R435" s="472"/>
    </row>
    <row r="436" spans="1:18" ht="14.45" customHeight="1" x14ac:dyDescent="0.25">
      <c r="A436" s="472">
        <v>861</v>
      </c>
      <c r="B436" s="472" t="str">
        <f t="shared" si="12"/>
        <v>3</v>
      </c>
      <c r="C436" s="472">
        <v>315</v>
      </c>
      <c r="D436" s="472" t="s">
        <v>1834</v>
      </c>
      <c r="E436" s="547">
        <v>2</v>
      </c>
      <c r="F436" s="472" t="s">
        <v>452</v>
      </c>
      <c r="G436" s="473">
        <v>12000</v>
      </c>
      <c r="H436" s="473"/>
      <c r="I436" s="473"/>
      <c r="J436" s="473"/>
      <c r="K436" s="473"/>
      <c r="L436" s="473"/>
      <c r="M436" s="473"/>
      <c r="N436" s="473"/>
      <c r="O436" s="473"/>
      <c r="P436" s="473"/>
      <c r="Q436" s="473">
        <f t="shared" si="13"/>
        <v>12000</v>
      </c>
      <c r="R436" s="472"/>
    </row>
    <row r="437" spans="1:18" ht="14.45" customHeight="1" x14ac:dyDescent="0.25">
      <c r="A437" s="472">
        <v>907</v>
      </c>
      <c r="B437" s="472" t="str">
        <f t="shared" si="12"/>
        <v>3</v>
      </c>
      <c r="C437" s="472">
        <v>361</v>
      </c>
      <c r="D437" s="472" t="s">
        <v>1834</v>
      </c>
      <c r="E437" s="547">
        <v>2</v>
      </c>
      <c r="F437" s="472" t="s">
        <v>498</v>
      </c>
      <c r="G437" s="473">
        <v>0</v>
      </c>
      <c r="H437" s="473"/>
      <c r="I437" s="473"/>
      <c r="J437" s="473"/>
      <c r="K437" s="473"/>
      <c r="L437" s="473"/>
      <c r="M437" s="473"/>
      <c r="N437" s="473"/>
      <c r="O437" s="473"/>
      <c r="P437" s="473"/>
      <c r="Q437" s="473">
        <f t="shared" si="13"/>
        <v>0</v>
      </c>
      <c r="R437" s="472"/>
    </row>
    <row r="438" spans="1:18" ht="14.45" customHeight="1" x14ac:dyDescent="0.25">
      <c r="A438" s="472">
        <v>912</v>
      </c>
      <c r="B438" s="472" t="str">
        <f t="shared" si="12"/>
        <v>3</v>
      </c>
      <c r="C438" s="472">
        <v>366</v>
      </c>
      <c r="D438" s="472" t="s">
        <v>1834</v>
      </c>
      <c r="E438" s="547">
        <v>2</v>
      </c>
      <c r="F438" s="472" t="s">
        <v>503</v>
      </c>
      <c r="G438" s="473">
        <v>0</v>
      </c>
      <c r="H438" s="473"/>
      <c r="I438" s="473"/>
      <c r="J438" s="473"/>
      <c r="K438" s="473"/>
      <c r="L438" s="473"/>
      <c r="M438" s="473"/>
      <c r="N438" s="473"/>
      <c r="O438" s="473"/>
      <c r="P438" s="473"/>
      <c r="Q438" s="473">
        <f t="shared" si="13"/>
        <v>0</v>
      </c>
      <c r="R438" s="472"/>
    </row>
    <row r="439" spans="1:18" ht="14.45" customHeight="1" x14ac:dyDescent="0.25">
      <c r="A439" s="472">
        <v>915</v>
      </c>
      <c r="B439" s="472" t="str">
        <f t="shared" si="12"/>
        <v>3</v>
      </c>
      <c r="C439" s="472">
        <v>371</v>
      </c>
      <c r="D439" s="472" t="s">
        <v>1834</v>
      </c>
      <c r="E439" s="547">
        <v>2</v>
      </c>
      <c r="F439" s="472" t="s">
        <v>506</v>
      </c>
      <c r="G439" s="473">
        <v>30000</v>
      </c>
      <c r="H439" s="473"/>
      <c r="I439" s="473"/>
      <c r="J439" s="473"/>
      <c r="K439" s="473"/>
      <c r="L439" s="473"/>
      <c r="M439" s="473"/>
      <c r="N439" s="473"/>
      <c r="O439" s="473"/>
      <c r="P439" s="473"/>
      <c r="Q439" s="473">
        <f t="shared" si="13"/>
        <v>30000</v>
      </c>
      <c r="R439" s="472"/>
    </row>
    <row r="440" spans="1:18" ht="14.45" customHeight="1" x14ac:dyDescent="0.25">
      <c r="A440" s="472">
        <v>916</v>
      </c>
      <c r="B440" s="472" t="str">
        <f t="shared" si="12"/>
        <v>3</v>
      </c>
      <c r="C440" s="472">
        <v>372</v>
      </c>
      <c r="D440" s="472" t="s">
        <v>1834</v>
      </c>
      <c r="E440" s="547">
        <v>2</v>
      </c>
      <c r="F440" s="472" t="s">
        <v>507</v>
      </c>
      <c r="G440" s="473">
        <v>24000</v>
      </c>
      <c r="H440" s="473"/>
      <c r="I440" s="473"/>
      <c r="J440" s="473"/>
      <c r="K440" s="473"/>
      <c r="L440" s="473"/>
      <c r="M440" s="473"/>
      <c r="N440" s="473"/>
      <c r="O440" s="473"/>
      <c r="P440" s="473"/>
      <c r="Q440" s="473">
        <f t="shared" si="13"/>
        <v>24000</v>
      </c>
      <c r="R440" s="472"/>
    </row>
    <row r="441" spans="1:18" ht="14.45" customHeight="1" x14ac:dyDescent="0.25">
      <c r="A441" s="472">
        <v>919</v>
      </c>
      <c r="B441" s="472" t="str">
        <f t="shared" si="12"/>
        <v>3</v>
      </c>
      <c r="C441" s="472">
        <v>375</v>
      </c>
      <c r="D441" s="472" t="s">
        <v>1834</v>
      </c>
      <c r="E441" s="547">
        <v>2</v>
      </c>
      <c r="F441" s="472" t="s">
        <v>510</v>
      </c>
      <c r="G441" s="473">
        <v>121400</v>
      </c>
      <c r="H441" s="473"/>
      <c r="I441" s="473"/>
      <c r="J441" s="473"/>
      <c r="K441" s="473"/>
      <c r="L441" s="473"/>
      <c r="M441" s="473"/>
      <c r="N441" s="473"/>
      <c r="O441" s="473"/>
      <c r="P441" s="473"/>
      <c r="Q441" s="473">
        <f t="shared" si="13"/>
        <v>121400</v>
      </c>
      <c r="R441" s="472"/>
    </row>
    <row r="442" spans="1:18" ht="14.45" customHeight="1" x14ac:dyDescent="0.25">
      <c r="A442" s="472">
        <v>920</v>
      </c>
      <c r="B442" s="472" t="str">
        <f t="shared" si="12"/>
        <v>3</v>
      </c>
      <c r="C442" s="472">
        <v>376</v>
      </c>
      <c r="D442" s="472" t="s">
        <v>1834</v>
      </c>
      <c r="E442" s="547">
        <v>2</v>
      </c>
      <c r="F442" s="472" t="s">
        <v>511</v>
      </c>
      <c r="G442" s="473">
        <v>20000</v>
      </c>
      <c r="H442" s="473"/>
      <c r="I442" s="473"/>
      <c r="J442" s="473"/>
      <c r="K442" s="473"/>
      <c r="L442" s="473"/>
      <c r="M442" s="473"/>
      <c r="N442" s="473"/>
      <c r="O442" s="473"/>
      <c r="P442" s="473"/>
      <c r="Q442" s="473">
        <f t="shared" si="13"/>
        <v>20000</v>
      </c>
      <c r="R442" s="472"/>
    </row>
    <row r="443" spans="1:18" ht="14.45" customHeight="1" x14ac:dyDescent="0.25">
      <c r="A443" s="472">
        <v>925</v>
      </c>
      <c r="B443" s="472" t="str">
        <f t="shared" si="12"/>
        <v>3</v>
      </c>
      <c r="C443" s="472">
        <v>381</v>
      </c>
      <c r="D443" s="472" t="s">
        <v>1834</v>
      </c>
      <c r="E443" s="547">
        <v>2</v>
      </c>
      <c r="F443" s="472" t="s">
        <v>516</v>
      </c>
      <c r="G443" s="473">
        <v>80000</v>
      </c>
      <c r="H443" s="473"/>
      <c r="I443" s="473"/>
      <c r="J443" s="473"/>
      <c r="K443" s="473"/>
      <c r="L443" s="473"/>
      <c r="M443" s="473"/>
      <c r="N443" s="473"/>
      <c r="O443" s="473"/>
      <c r="P443" s="473"/>
      <c r="Q443" s="473">
        <f t="shared" si="13"/>
        <v>80000</v>
      </c>
      <c r="R443" s="472"/>
    </row>
    <row r="444" spans="1:18" ht="14.45" customHeight="1" x14ac:dyDescent="0.25">
      <c r="A444" s="472">
        <v>926</v>
      </c>
      <c r="B444" s="472" t="str">
        <f t="shared" si="12"/>
        <v>3</v>
      </c>
      <c r="C444" s="472">
        <v>382</v>
      </c>
      <c r="D444" s="472" t="s">
        <v>1834</v>
      </c>
      <c r="E444" s="547">
        <v>2</v>
      </c>
      <c r="F444" s="472" t="s">
        <v>517</v>
      </c>
      <c r="G444" s="473">
        <v>80000</v>
      </c>
      <c r="H444" s="473"/>
      <c r="I444" s="473"/>
      <c r="J444" s="473"/>
      <c r="K444" s="473"/>
      <c r="L444" s="473"/>
      <c r="M444" s="473"/>
      <c r="N444" s="473"/>
      <c r="O444" s="473"/>
      <c r="P444" s="473"/>
      <c r="Q444" s="473">
        <f t="shared" si="13"/>
        <v>80000</v>
      </c>
      <c r="R444" s="472"/>
    </row>
    <row r="445" spans="1:18" ht="14.45" customHeight="1" x14ac:dyDescent="0.25">
      <c r="A445" s="472">
        <v>927</v>
      </c>
      <c r="B445" s="472" t="str">
        <f t="shared" si="12"/>
        <v>3</v>
      </c>
      <c r="C445" s="472">
        <v>383</v>
      </c>
      <c r="D445" s="472" t="s">
        <v>1834</v>
      </c>
      <c r="E445" s="547">
        <v>2</v>
      </c>
      <c r="F445" s="472" t="s">
        <v>518</v>
      </c>
      <c r="G445" s="473">
        <v>4000</v>
      </c>
      <c r="H445" s="473"/>
      <c r="I445" s="473"/>
      <c r="J445" s="473"/>
      <c r="K445" s="473"/>
      <c r="L445" s="473"/>
      <c r="M445" s="473"/>
      <c r="N445" s="473"/>
      <c r="O445" s="473"/>
      <c r="P445" s="473"/>
      <c r="Q445" s="473">
        <f t="shared" si="13"/>
        <v>4000</v>
      </c>
      <c r="R445" s="472"/>
    </row>
    <row r="446" spans="1:18" ht="14.45" customHeight="1" x14ac:dyDescent="0.25">
      <c r="A446" s="472">
        <v>929</v>
      </c>
      <c r="B446" s="472" t="str">
        <f t="shared" si="12"/>
        <v>3</v>
      </c>
      <c r="C446" s="472">
        <v>385</v>
      </c>
      <c r="D446" s="472" t="s">
        <v>1834</v>
      </c>
      <c r="E446" s="547">
        <v>2</v>
      </c>
      <c r="F446" s="472" t="s">
        <v>520</v>
      </c>
      <c r="G446" s="473">
        <v>0</v>
      </c>
      <c r="H446" s="473"/>
      <c r="I446" s="473"/>
      <c r="J446" s="473"/>
      <c r="K446" s="473"/>
      <c r="L446" s="473"/>
      <c r="M446" s="473"/>
      <c r="N446" s="473"/>
      <c r="O446" s="473"/>
      <c r="P446" s="473"/>
      <c r="Q446" s="473">
        <f t="shared" si="13"/>
        <v>0</v>
      </c>
      <c r="R446" s="472"/>
    </row>
    <row r="447" spans="1:18" ht="14.45" customHeight="1" x14ac:dyDescent="0.25">
      <c r="A447" s="472">
        <v>968</v>
      </c>
      <c r="B447" s="472" t="str">
        <f t="shared" si="12"/>
        <v>4</v>
      </c>
      <c r="C447" s="472">
        <v>441</v>
      </c>
      <c r="D447" s="472" t="s">
        <v>1834</v>
      </c>
      <c r="E447" s="547">
        <v>2</v>
      </c>
      <c r="F447" s="513" t="s">
        <v>556</v>
      </c>
      <c r="G447" s="473">
        <v>0</v>
      </c>
      <c r="H447" s="473"/>
      <c r="I447" s="473"/>
      <c r="J447" s="473"/>
      <c r="K447" s="473"/>
      <c r="L447" s="473"/>
      <c r="M447" s="473"/>
      <c r="N447" s="473"/>
      <c r="O447" s="473"/>
      <c r="P447" s="473"/>
      <c r="Q447" s="473">
        <f t="shared" si="13"/>
        <v>0</v>
      </c>
      <c r="R447" s="472"/>
    </row>
    <row r="448" spans="1:18" ht="14.45" customHeight="1" x14ac:dyDescent="0.25">
      <c r="A448" s="472">
        <v>969</v>
      </c>
      <c r="B448" s="472" t="str">
        <f t="shared" si="12"/>
        <v>4</v>
      </c>
      <c r="C448" s="472">
        <v>442</v>
      </c>
      <c r="D448" s="472" t="s">
        <v>1834</v>
      </c>
      <c r="E448" s="547">
        <v>2</v>
      </c>
      <c r="F448" s="472" t="s">
        <v>557</v>
      </c>
      <c r="G448" s="473">
        <v>120000</v>
      </c>
      <c r="H448" s="473"/>
      <c r="I448" s="473"/>
      <c r="J448" s="473"/>
      <c r="K448" s="473"/>
      <c r="L448" s="473"/>
      <c r="M448" s="473"/>
      <c r="N448" s="473"/>
      <c r="O448" s="473"/>
      <c r="P448" s="473"/>
      <c r="Q448" s="473">
        <f t="shared" si="13"/>
        <v>120000</v>
      </c>
      <c r="R448" s="472"/>
    </row>
    <row r="449" spans="1:18" ht="14.45" customHeight="1" x14ac:dyDescent="0.25">
      <c r="A449" s="472">
        <v>972</v>
      </c>
      <c r="B449" s="472" t="str">
        <f t="shared" si="12"/>
        <v>4</v>
      </c>
      <c r="C449" s="472">
        <v>445</v>
      </c>
      <c r="D449" s="472" t="s">
        <v>1834</v>
      </c>
      <c r="E449" s="547">
        <v>2</v>
      </c>
      <c r="F449" s="472" t="s">
        <v>560</v>
      </c>
      <c r="G449" s="473">
        <v>40000</v>
      </c>
      <c r="H449" s="473"/>
      <c r="I449" s="473"/>
      <c r="J449" s="473"/>
      <c r="K449" s="473"/>
      <c r="L449" s="473"/>
      <c r="M449" s="473"/>
      <c r="N449" s="473"/>
      <c r="O449" s="473"/>
      <c r="P449" s="473"/>
      <c r="Q449" s="473">
        <f t="shared" si="13"/>
        <v>40000</v>
      </c>
      <c r="R449" s="472"/>
    </row>
    <row r="450" spans="1:18" ht="14.45" customHeight="1" x14ac:dyDescent="0.25">
      <c r="A450" s="472">
        <v>975</v>
      </c>
      <c r="B450" s="472" t="str">
        <f t="shared" si="12"/>
        <v>4</v>
      </c>
      <c r="C450" s="472">
        <v>448</v>
      </c>
      <c r="D450" s="472" t="s">
        <v>1834</v>
      </c>
      <c r="E450" s="547">
        <v>2</v>
      </c>
      <c r="F450" s="472" t="s">
        <v>563</v>
      </c>
      <c r="G450" s="473">
        <v>150000</v>
      </c>
      <c r="H450" s="473"/>
      <c r="I450" s="473"/>
      <c r="J450" s="473"/>
      <c r="K450" s="473"/>
      <c r="L450" s="473"/>
      <c r="M450" s="473"/>
      <c r="N450" s="473"/>
      <c r="O450" s="473"/>
      <c r="P450" s="473"/>
      <c r="Q450" s="473">
        <f t="shared" si="13"/>
        <v>150000</v>
      </c>
      <c r="R450" s="472"/>
    </row>
    <row r="451" spans="1:18" ht="14.45" customHeight="1" x14ac:dyDescent="0.25">
      <c r="A451" s="472">
        <v>1001</v>
      </c>
      <c r="B451" s="472" t="str">
        <f t="shared" si="12"/>
        <v>5</v>
      </c>
      <c r="C451" s="472">
        <v>511</v>
      </c>
      <c r="D451" s="472" t="s">
        <v>1834</v>
      </c>
      <c r="E451" s="547">
        <v>2</v>
      </c>
      <c r="F451" s="472" t="s">
        <v>588</v>
      </c>
      <c r="G451" s="473">
        <v>20000</v>
      </c>
      <c r="H451" s="473"/>
      <c r="I451" s="473"/>
      <c r="J451" s="473"/>
      <c r="K451" s="473"/>
      <c r="L451" s="473"/>
      <c r="M451" s="473"/>
      <c r="N451" s="473"/>
      <c r="O451" s="473"/>
      <c r="P451" s="473"/>
      <c r="Q451" s="473">
        <f t="shared" si="13"/>
        <v>20000</v>
      </c>
      <c r="R451" s="472"/>
    </row>
    <row r="452" spans="1:18" ht="14.45" customHeight="1" x14ac:dyDescent="0.25">
      <c r="A452" s="472">
        <v>1005</v>
      </c>
      <c r="B452" s="472" t="str">
        <f t="shared" si="12"/>
        <v>5</v>
      </c>
      <c r="C452" s="472">
        <v>515</v>
      </c>
      <c r="D452" s="472" t="s">
        <v>1834</v>
      </c>
      <c r="E452" s="547">
        <v>2</v>
      </c>
      <c r="F452" s="472" t="s">
        <v>592</v>
      </c>
      <c r="G452" s="473">
        <v>20000</v>
      </c>
      <c r="H452" s="473"/>
      <c r="I452" s="473"/>
      <c r="J452" s="473"/>
      <c r="K452" s="473"/>
      <c r="L452" s="473"/>
      <c r="M452" s="473"/>
      <c r="N452" s="473"/>
      <c r="O452" s="473"/>
      <c r="P452" s="473"/>
      <c r="Q452" s="473">
        <f t="shared" si="13"/>
        <v>20000</v>
      </c>
      <c r="R452" s="472"/>
    </row>
    <row r="453" spans="1:18" ht="14.45" customHeight="1" x14ac:dyDescent="0.25">
      <c r="A453" s="472">
        <v>1061</v>
      </c>
      <c r="B453" s="472" t="str">
        <f t="shared" si="12"/>
        <v>1</v>
      </c>
      <c r="C453" s="472">
        <v>111</v>
      </c>
      <c r="D453" s="472" t="s">
        <v>2123</v>
      </c>
      <c r="E453" s="547">
        <v>1</v>
      </c>
      <c r="F453" s="472" t="s">
        <v>347</v>
      </c>
      <c r="G453" s="473"/>
      <c r="H453" s="473"/>
      <c r="I453" s="473"/>
      <c r="J453" s="473"/>
      <c r="K453" s="473"/>
      <c r="L453" s="473"/>
      <c r="M453" s="473"/>
      <c r="N453" s="473"/>
      <c r="O453" s="473"/>
      <c r="P453" s="473"/>
      <c r="Q453" s="473">
        <f t="shared" si="13"/>
        <v>0</v>
      </c>
      <c r="R453" s="472"/>
    </row>
    <row r="454" spans="1:18" ht="14.45" customHeight="1" x14ac:dyDescent="0.25">
      <c r="A454" s="472">
        <v>1063</v>
      </c>
      <c r="B454" s="472" t="str">
        <f t="shared" ref="B454:B517" si="14">MID(C454,1,1)</f>
        <v>1</v>
      </c>
      <c r="C454" s="472">
        <v>132</v>
      </c>
      <c r="D454" s="472" t="s">
        <v>2123</v>
      </c>
      <c r="E454" s="547">
        <v>1</v>
      </c>
      <c r="F454" s="472" t="s">
        <v>358</v>
      </c>
      <c r="G454" s="473"/>
      <c r="H454" s="473"/>
      <c r="I454" s="473"/>
      <c r="J454" s="473"/>
      <c r="K454" s="473"/>
      <c r="L454" s="473"/>
      <c r="M454" s="473"/>
      <c r="N454" s="473"/>
      <c r="O454" s="473"/>
      <c r="P454" s="473"/>
      <c r="Q454" s="473">
        <f t="shared" ref="Q454:Q517" si="15">SUM(G454:P454)</f>
        <v>0</v>
      </c>
      <c r="R454" s="472"/>
    </row>
    <row r="455" spans="1:18" ht="14.45" customHeight="1" x14ac:dyDescent="0.25">
      <c r="A455" s="472">
        <v>1066</v>
      </c>
      <c r="B455" s="472" t="str">
        <f t="shared" si="14"/>
        <v>2</v>
      </c>
      <c r="C455" s="472">
        <v>211</v>
      </c>
      <c r="D455" s="472" t="s">
        <v>2123</v>
      </c>
      <c r="E455" s="547">
        <v>1</v>
      </c>
      <c r="F455" s="472" t="s">
        <v>384</v>
      </c>
      <c r="G455" s="473">
        <v>3000</v>
      </c>
      <c r="H455" s="473"/>
      <c r="I455" s="473"/>
      <c r="J455" s="473"/>
      <c r="K455" s="473"/>
      <c r="L455" s="473"/>
      <c r="M455" s="473"/>
      <c r="N455" s="473"/>
      <c r="O455" s="473"/>
      <c r="P455" s="473"/>
      <c r="Q455" s="473">
        <f t="shared" si="15"/>
        <v>3000</v>
      </c>
      <c r="R455" s="472"/>
    </row>
    <row r="456" spans="1:18" ht="14.45" customHeight="1" x14ac:dyDescent="0.25">
      <c r="A456" s="472">
        <v>1068</v>
      </c>
      <c r="B456" s="472" t="str">
        <f t="shared" si="14"/>
        <v>2</v>
      </c>
      <c r="C456" s="472">
        <v>221</v>
      </c>
      <c r="D456" s="472" t="s">
        <v>2123</v>
      </c>
      <c r="E456" s="547">
        <v>1</v>
      </c>
      <c r="F456" s="472" t="s">
        <v>393</v>
      </c>
      <c r="G456" s="473">
        <v>15000</v>
      </c>
      <c r="H456" s="473"/>
      <c r="I456" s="473"/>
      <c r="J456" s="473"/>
      <c r="K456" s="473"/>
      <c r="L456" s="473"/>
      <c r="M456" s="473"/>
      <c r="N456" s="473"/>
      <c r="O456" s="473"/>
      <c r="P456" s="473"/>
      <c r="Q456" s="473">
        <f t="shared" si="15"/>
        <v>15000</v>
      </c>
      <c r="R456" s="472"/>
    </row>
    <row r="457" spans="1:18" ht="14.45" customHeight="1" x14ac:dyDescent="0.25">
      <c r="A457" s="472">
        <v>1070</v>
      </c>
      <c r="B457" s="472" t="str">
        <f t="shared" si="14"/>
        <v>2</v>
      </c>
      <c r="C457" s="472">
        <v>261</v>
      </c>
      <c r="D457" s="472" t="s">
        <v>2123</v>
      </c>
      <c r="E457" s="547">
        <v>1</v>
      </c>
      <c r="F457" s="472" t="s">
        <v>425</v>
      </c>
      <c r="G457" s="473">
        <v>54000</v>
      </c>
      <c r="H457" s="473"/>
      <c r="I457" s="473"/>
      <c r="J457" s="473"/>
      <c r="K457" s="473"/>
      <c r="L457" s="473"/>
      <c r="M457" s="473"/>
      <c r="N457" s="473"/>
      <c r="O457" s="473"/>
      <c r="P457" s="473"/>
      <c r="Q457" s="473">
        <f t="shared" si="15"/>
        <v>54000</v>
      </c>
      <c r="R457" s="472"/>
    </row>
    <row r="458" spans="1:18" ht="14.45" customHeight="1" x14ac:dyDescent="0.25">
      <c r="A458" s="472">
        <v>1072</v>
      </c>
      <c r="B458" s="472" t="str">
        <f t="shared" si="14"/>
        <v>2</v>
      </c>
      <c r="C458" s="472">
        <v>271</v>
      </c>
      <c r="D458" s="472" t="s">
        <v>2123</v>
      </c>
      <c r="E458" s="547">
        <v>1</v>
      </c>
      <c r="F458" s="472" t="s">
        <v>428</v>
      </c>
      <c r="G458" s="473">
        <v>9000</v>
      </c>
      <c r="H458" s="473"/>
      <c r="I458" s="473"/>
      <c r="J458" s="473"/>
      <c r="K458" s="473"/>
      <c r="L458" s="473"/>
      <c r="M458" s="473"/>
      <c r="N458" s="473"/>
      <c r="O458" s="473"/>
      <c r="P458" s="473"/>
      <c r="Q458" s="473">
        <f t="shared" si="15"/>
        <v>9000</v>
      </c>
      <c r="R458" s="472"/>
    </row>
    <row r="459" spans="1:18" ht="14.45" customHeight="1" x14ac:dyDescent="0.25">
      <c r="A459" s="472">
        <v>1075</v>
      </c>
      <c r="B459" s="472" t="str">
        <f t="shared" si="14"/>
        <v>3</v>
      </c>
      <c r="C459" s="472">
        <v>361</v>
      </c>
      <c r="D459" s="472" t="s">
        <v>2123</v>
      </c>
      <c r="E459" s="547">
        <v>1</v>
      </c>
      <c r="F459" s="472" t="s">
        <v>498</v>
      </c>
      <c r="G459" s="473">
        <v>12000</v>
      </c>
      <c r="H459" s="473"/>
      <c r="I459" s="473"/>
      <c r="J459" s="473"/>
      <c r="K459" s="473"/>
      <c r="L459" s="473"/>
      <c r="M459" s="473"/>
      <c r="N459" s="473"/>
      <c r="O459" s="473"/>
      <c r="P459" s="473"/>
      <c r="Q459" s="473">
        <f t="shared" si="15"/>
        <v>12000</v>
      </c>
      <c r="R459" s="472"/>
    </row>
    <row r="460" spans="1:18" ht="14.45" customHeight="1" x14ac:dyDescent="0.25">
      <c r="A460" s="472">
        <v>1077</v>
      </c>
      <c r="B460" s="472" t="str">
        <f t="shared" si="14"/>
        <v>3</v>
      </c>
      <c r="C460" s="472">
        <v>372</v>
      </c>
      <c r="D460" s="472" t="s">
        <v>2123</v>
      </c>
      <c r="E460" s="547">
        <v>1</v>
      </c>
      <c r="F460" s="472" t="s">
        <v>507</v>
      </c>
      <c r="G460" s="473">
        <v>6000</v>
      </c>
      <c r="H460" s="473"/>
      <c r="I460" s="473"/>
      <c r="J460" s="473"/>
      <c r="K460" s="473"/>
      <c r="L460" s="473"/>
      <c r="M460" s="473"/>
      <c r="N460" s="473"/>
      <c r="O460" s="473"/>
      <c r="P460" s="473"/>
      <c r="Q460" s="473">
        <f t="shared" si="15"/>
        <v>6000</v>
      </c>
      <c r="R460" s="472"/>
    </row>
    <row r="461" spans="1:18" ht="14.45" customHeight="1" x14ac:dyDescent="0.25">
      <c r="A461" s="472">
        <v>1078</v>
      </c>
      <c r="B461" s="472" t="str">
        <f t="shared" si="14"/>
        <v>3</v>
      </c>
      <c r="C461" s="472">
        <v>375</v>
      </c>
      <c r="D461" s="472" t="s">
        <v>2123</v>
      </c>
      <c r="E461" s="547">
        <v>1</v>
      </c>
      <c r="F461" s="472" t="s">
        <v>510</v>
      </c>
      <c r="G461" s="473">
        <v>36000</v>
      </c>
      <c r="H461" s="473"/>
      <c r="I461" s="473"/>
      <c r="J461" s="473"/>
      <c r="K461" s="473"/>
      <c r="L461" s="473"/>
      <c r="M461" s="473"/>
      <c r="N461" s="473"/>
      <c r="O461" s="473"/>
      <c r="P461" s="473"/>
      <c r="Q461" s="473">
        <f t="shared" si="15"/>
        <v>36000</v>
      </c>
      <c r="R461" s="472"/>
    </row>
    <row r="462" spans="1:18" ht="14.45" customHeight="1" x14ac:dyDescent="0.25">
      <c r="A462" s="472">
        <v>1081</v>
      </c>
      <c r="B462" s="472" t="str">
        <f t="shared" si="14"/>
        <v>4</v>
      </c>
      <c r="C462" s="472">
        <v>441</v>
      </c>
      <c r="D462" s="472" t="s">
        <v>2123</v>
      </c>
      <c r="E462" s="547">
        <v>1</v>
      </c>
      <c r="F462" s="472" t="s">
        <v>556</v>
      </c>
      <c r="G462" s="473">
        <v>0</v>
      </c>
      <c r="H462" s="473"/>
      <c r="I462" s="473"/>
      <c r="J462" s="473"/>
      <c r="K462" s="473"/>
      <c r="L462" s="473"/>
      <c r="M462" s="473"/>
      <c r="N462" s="473"/>
      <c r="O462" s="473"/>
      <c r="P462" s="473"/>
      <c r="Q462" s="473">
        <f t="shared" si="15"/>
        <v>0</v>
      </c>
      <c r="R462" s="472"/>
    </row>
    <row r="463" spans="1:18" ht="14.45" customHeight="1" x14ac:dyDescent="0.25">
      <c r="A463" s="472">
        <v>1082</v>
      </c>
      <c r="B463" s="472" t="str">
        <f t="shared" si="14"/>
        <v>1</v>
      </c>
      <c r="C463" s="472">
        <v>122</v>
      </c>
      <c r="D463" s="472" t="s">
        <v>1819</v>
      </c>
      <c r="E463" s="547">
        <v>7</v>
      </c>
      <c r="F463" s="472" t="s">
        <v>353</v>
      </c>
      <c r="G463" s="473"/>
      <c r="H463" s="473"/>
      <c r="I463" s="473"/>
      <c r="J463" s="473"/>
      <c r="K463" s="473"/>
      <c r="L463" s="473"/>
      <c r="M463" s="473"/>
      <c r="N463" s="473"/>
      <c r="O463" s="473"/>
      <c r="P463" s="473"/>
      <c r="Q463" s="473">
        <f t="shared" si="15"/>
        <v>0</v>
      </c>
      <c r="R463" s="472"/>
    </row>
    <row r="464" spans="1:18" ht="14.45" customHeight="1" x14ac:dyDescent="0.25">
      <c r="A464" s="472">
        <v>1083</v>
      </c>
      <c r="B464" s="472" t="str">
        <f t="shared" si="14"/>
        <v>1</v>
      </c>
      <c r="C464" s="472">
        <v>122</v>
      </c>
      <c r="D464" s="472" t="s">
        <v>1929</v>
      </c>
      <c r="E464" s="547">
        <v>15</v>
      </c>
      <c r="F464" s="472" t="s">
        <v>353</v>
      </c>
      <c r="G464" s="473"/>
      <c r="H464" s="473"/>
      <c r="I464" s="473"/>
      <c r="J464" s="473"/>
      <c r="K464" s="473"/>
      <c r="L464" s="473"/>
      <c r="M464" s="473"/>
      <c r="N464" s="473"/>
      <c r="O464" s="473"/>
      <c r="P464" s="473"/>
      <c r="Q464" s="473">
        <f t="shared" si="15"/>
        <v>0</v>
      </c>
      <c r="R464" s="472"/>
    </row>
    <row r="465" spans="1:18" ht="14.45" customHeight="1" x14ac:dyDescent="0.25">
      <c r="A465" s="472">
        <v>1084</v>
      </c>
      <c r="B465" s="472" t="str">
        <f t="shared" si="14"/>
        <v>1</v>
      </c>
      <c r="C465" s="472">
        <v>122</v>
      </c>
      <c r="D465" s="472" t="s">
        <v>1817</v>
      </c>
      <c r="E465" s="547">
        <v>31</v>
      </c>
      <c r="F465" s="472" t="s">
        <v>353</v>
      </c>
      <c r="G465" s="473"/>
      <c r="H465" s="473"/>
      <c r="I465" s="473"/>
      <c r="J465" s="473"/>
      <c r="K465" s="473"/>
      <c r="L465" s="473"/>
      <c r="M465" s="473"/>
      <c r="N465" s="473"/>
      <c r="O465" s="473"/>
      <c r="P465" s="473"/>
      <c r="Q465" s="473">
        <f t="shared" si="15"/>
        <v>0</v>
      </c>
      <c r="R465" s="472"/>
    </row>
    <row r="466" spans="1:18" ht="14.45" customHeight="1" x14ac:dyDescent="0.25">
      <c r="A466" s="472">
        <v>1085</v>
      </c>
      <c r="B466" s="472" t="str">
        <f t="shared" si="14"/>
        <v>1</v>
      </c>
      <c r="C466" s="472">
        <v>122</v>
      </c>
      <c r="D466" s="472" t="s">
        <v>1821</v>
      </c>
      <c r="E466" s="547">
        <v>22</v>
      </c>
      <c r="F466" s="472" t="s">
        <v>353</v>
      </c>
      <c r="G466" s="473"/>
      <c r="H466" s="473"/>
      <c r="I466" s="473"/>
      <c r="J466" s="473"/>
      <c r="K466" s="473"/>
      <c r="L466" s="473"/>
      <c r="M466" s="473"/>
      <c r="N466" s="473"/>
      <c r="O466" s="473"/>
      <c r="P466" s="473"/>
      <c r="Q466" s="473">
        <f t="shared" si="15"/>
        <v>0</v>
      </c>
      <c r="R466" s="472"/>
    </row>
    <row r="467" spans="1:18" ht="14.45" customHeight="1" x14ac:dyDescent="0.25">
      <c r="A467" s="472">
        <v>1086</v>
      </c>
      <c r="B467" s="472" t="str">
        <f t="shared" si="14"/>
        <v>1</v>
      </c>
      <c r="C467" s="472">
        <v>122</v>
      </c>
      <c r="D467" s="472" t="s">
        <v>1822</v>
      </c>
      <c r="E467" s="547">
        <v>25</v>
      </c>
      <c r="F467" s="472" t="s">
        <v>353</v>
      </c>
      <c r="G467" s="473"/>
      <c r="H467" s="473"/>
      <c r="I467" s="473"/>
      <c r="J467" s="473"/>
      <c r="K467" s="473"/>
      <c r="L467" s="473"/>
      <c r="M467" s="473"/>
      <c r="N467" s="473"/>
      <c r="O467" s="473"/>
      <c r="P467" s="473"/>
      <c r="Q467" s="473">
        <f t="shared" si="15"/>
        <v>0</v>
      </c>
      <c r="R467" s="472"/>
    </row>
    <row r="468" spans="1:18" ht="14.45" customHeight="1" x14ac:dyDescent="0.25">
      <c r="A468" s="472">
        <v>1087</v>
      </c>
      <c r="B468" s="472" t="str">
        <f t="shared" si="14"/>
        <v>1</v>
      </c>
      <c r="C468" s="472">
        <v>122</v>
      </c>
      <c r="D468" s="472" t="s">
        <v>2118</v>
      </c>
      <c r="E468" s="547">
        <v>11</v>
      </c>
      <c r="F468" s="472" t="s">
        <v>353</v>
      </c>
      <c r="G468" s="473"/>
      <c r="H468" s="473"/>
      <c r="I468" s="473"/>
      <c r="J468" s="473"/>
      <c r="K468" s="473"/>
      <c r="L468" s="473"/>
      <c r="M468" s="473"/>
      <c r="N468" s="473"/>
      <c r="O468" s="473"/>
      <c r="P468" s="473"/>
      <c r="Q468" s="473">
        <f t="shared" si="15"/>
        <v>0</v>
      </c>
      <c r="R468" s="472"/>
    </row>
    <row r="469" spans="1:18" ht="14.45" customHeight="1" x14ac:dyDescent="0.25">
      <c r="A469" s="472">
        <v>1088</v>
      </c>
      <c r="B469" s="472" t="str">
        <f t="shared" si="14"/>
        <v>1</v>
      </c>
      <c r="C469" s="472">
        <v>122</v>
      </c>
      <c r="D469" s="472" t="s">
        <v>1804</v>
      </c>
      <c r="E469" s="547">
        <v>122</v>
      </c>
      <c r="F469" s="472" t="s">
        <v>353</v>
      </c>
      <c r="G469" s="473"/>
      <c r="H469" s="473"/>
      <c r="I469" s="473"/>
      <c r="J469" s="473"/>
      <c r="K469" s="473"/>
      <c r="L469" s="473"/>
      <c r="M469" s="473"/>
      <c r="N469" s="473"/>
      <c r="O469" s="473"/>
      <c r="P469" s="473"/>
      <c r="Q469" s="473">
        <f t="shared" si="15"/>
        <v>0</v>
      </c>
      <c r="R469" s="472"/>
    </row>
    <row r="470" spans="1:18" ht="14.45" customHeight="1" x14ac:dyDescent="0.25">
      <c r="A470" s="472">
        <v>1089</v>
      </c>
      <c r="B470" s="472" t="str">
        <f t="shared" si="14"/>
        <v>1</v>
      </c>
      <c r="C470" s="472">
        <v>122</v>
      </c>
      <c r="D470" s="472" t="s">
        <v>2119</v>
      </c>
      <c r="E470" s="547">
        <v>23</v>
      </c>
      <c r="F470" s="472" t="s">
        <v>353</v>
      </c>
      <c r="G470" s="473"/>
      <c r="H470" s="473"/>
      <c r="I470" s="473"/>
      <c r="J470" s="473"/>
      <c r="K470" s="473"/>
      <c r="L470" s="473"/>
      <c r="M470" s="473"/>
      <c r="N470" s="473"/>
      <c r="O470" s="473"/>
      <c r="P470" s="473"/>
      <c r="Q470" s="473">
        <f t="shared" si="15"/>
        <v>0</v>
      </c>
      <c r="R470" s="472"/>
    </row>
    <row r="471" spans="1:18" ht="14.45" customHeight="1" x14ac:dyDescent="0.25">
      <c r="A471" s="472">
        <v>1090</v>
      </c>
      <c r="B471" s="472" t="str">
        <f t="shared" si="14"/>
        <v>1</v>
      </c>
      <c r="C471" s="472">
        <v>122</v>
      </c>
      <c r="D471" s="472" t="s">
        <v>1814</v>
      </c>
      <c r="E471" s="547">
        <v>14</v>
      </c>
      <c r="F471" s="472" t="s">
        <v>353</v>
      </c>
      <c r="G471" s="473"/>
      <c r="H471" s="473"/>
      <c r="I471" s="473"/>
      <c r="J471" s="473"/>
      <c r="K471" s="473"/>
      <c r="L471" s="473"/>
      <c r="M471" s="473"/>
      <c r="N471" s="473"/>
      <c r="O471" s="473"/>
      <c r="P471" s="473"/>
      <c r="Q471" s="473">
        <f t="shared" si="15"/>
        <v>0</v>
      </c>
      <c r="R471" s="472"/>
    </row>
    <row r="472" spans="1:18" ht="14.45" customHeight="1" x14ac:dyDescent="0.25">
      <c r="A472" s="472">
        <v>1091</v>
      </c>
      <c r="B472" s="472" t="str">
        <f t="shared" si="14"/>
        <v>1</v>
      </c>
      <c r="C472" s="472">
        <v>122</v>
      </c>
      <c r="D472" s="472" t="s">
        <v>1979</v>
      </c>
      <c r="E472" s="547">
        <v>8</v>
      </c>
      <c r="F472" s="472" t="s">
        <v>353</v>
      </c>
      <c r="G472" s="473"/>
      <c r="H472" s="473"/>
      <c r="I472" s="473"/>
      <c r="J472" s="473"/>
      <c r="K472" s="473"/>
      <c r="L472" s="473"/>
      <c r="M472" s="473"/>
      <c r="N472" s="473"/>
      <c r="O472" s="473"/>
      <c r="P472" s="473"/>
      <c r="Q472" s="473">
        <f t="shared" si="15"/>
        <v>0</v>
      </c>
      <c r="R472" s="472"/>
    </row>
    <row r="473" spans="1:18" ht="14.45" customHeight="1" x14ac:dyDescent="0.25">
      <c r="A473" s="472">
        <v>1092</v>
      </c>
      <c r="B473" s="472" t="str">
        <f t="shared" si="14"/>
        <v>1</v>
      </c>
      <c r="C473" s="472">
        <v>122</v>
      </c>
      <c r="D473" s="472" t="s">
        <v>1834</v>
      </c>
      <c r="E473" s="547">
        <v>2</v>
      </c>
      <c r="F473" s="472" t="s">
        <v>353</v>
      </c>
      <c r="G473" s="473"/>
      <c r="H473" s="473"/>
      <c r="I473" s="473"/>
      <c r="J473" s="473"/>
      <c r="K473" s="473"/>
      <c r="L473" s="473"/>
      <c r="M473" s="473"/>
      <c r="N473" s="473"/>
      <c r="O473" s="473"/>
      <c r="P473" s="473"/>
      <c r="Q473" s="473">
        <f t="shared" si="15"/>
        <v>0</v>
      </c>
      <c r="R473" s="472"/>
    </row>
    <row r="474" spans="1:18" ht="14.45" customHeight="1" x14ac:dyDescent="0.25">
      <c r="A474" s="472">
        <v>1093</v>
      </c>
      <c r="B474" s="472" t="str">
        <f t="shared" si="14"/>
        <v>1</v>
      </c>
      <c r="C474" s="472">
        <v>122</v>
      </c>
      <c r="D474" s="472" t="s">
        <v>2122</v>
      </c>
      <c r="E474" s="547">
        <v>9</v>
      </c>
      <c r="F474" s="472" t="s">
        <v>353</v>
      </c>
      <c r="G474" s="473"/>
      <c r="H474" s="473"/>
      <c r="I474" s="473"/>
      <c r="J474" s="473"/>
      <c r="K474" s="473"/>
      <c r="L474" s="473"/>
      <c r="M474" s="473"/>
      <c r="N474" s="473"/>
      <c r="O474" s="473"/>
      <c r="P474" s="473"/>
      <c r="Q474" s="473">
        <f t="shared" si="15"/>
        <v>0</v>
      </c>
      <c r="R474" s="472"/>
    </row>
    <row r="475" spans="1:18" ht="14.45" customHeight="1" x14ac:dyDescent="0.25">
      <c r="A475" s="472">
        <v>1094</v>
      </c>
      <c r="B475" s="472" t="str">
        <f t="shared" si="14"/>
        <v>1</v>
      </c>
      <c r="C475" s="472">
        <v>122</v>
      </c>
      <c r="D475" s="472" t="s">
        <v>1825</v>
      </c>
      <c r="E475" s="547">
        <v>16</v>
      </c>
      <c r="F475" s="472" t="s">
        <v>353</v>
      </c>
      <c r="G475" s="473"/>
      <c r="H475" s="473"/>
      <c r="I475" s="473"/>
      <c r="J475" s="473"/>
      <c r="K475" s="473"/>
      <c r="L475" s="473"/>
      <c r="M475" s="473"/>
      <c r="N475" s="473"/>
      <c r="O475" s="473"/>
      <c r="P475" s="473"/>
      <c r="Q475" s="473">
        <f t="shared" si="15"/>
        <v>0</v>
      </c>
      <c r="R475" s="472"/>
    </row>
    <row r="476" spans="1:18" ht="14.45" customHeight="1" x14ac:dyDescent="0.25">
      <c r="A476" s="472">
        <v>1095</v>
      </c>
      <c r="B476" s="472" t="str">
        <f t="shared" si="14"/>
        <v>1</v>
      </c>
      <c r="C476" s="472">
        <v>122</v>
      </c>
      <c r="D476" s="472" t="s">
        <v>2124</v>
      </c>
      <c r="E476" s="547">
        <v>12</v>
      </c>
      <c r="F476" s="472" t="s">
        <v>353</v>
      </c>
      <c r="G476" s="473"/>
      <c r="H476" s="473"/>
      <c r="I476" s="473"/>
      <c r="J476" s="473"/>
      <c r="K476" s="473"/>
      <c r="L476" s="473"/>
      <c r="M476" s="473"/>
      <c r="N476" s="473"/>
      <c r="O476" s="473"/>
      <c r="P476" s="473"/>
      <c r="Q476" s="473">
        <f t="shared" si="15"/>
        <v>0</v>
      </c>
      <c r="R476" s="472"/>
    </row>
    <row r="477" spans="1:18" ht="14.45" customHeight="1" x14ac:dyDescent="0.25">
      <c r="A477" s="472">
        <v>1096</v>
      </c>
      <c r="B477" s="472" t="str">
        <f t="shared" si="14"/>
        <v>1</v>
      </c>
      <c r="C477" s="472">
        <v>122</v>
      </c>
      <c r="D477" s="472" t="s">
        <v>1827</v>
      </c>
      <c r="E477" s="547">
        <v>27</v>
      </c>
      <c r="F477" s="472" t="s">
        <v>353</v>
      </c>
      <c r="G477" s="473"/>
      <c r="H477" s="473"/>
      <c r="I477" s="473"/>
      <c r="J477" s="473"/>
      <c r="K477" s="473"/>
      <c r="L477" s="473"/>
      <c r="M477" s="473"/>
      <c r="N477" s="473"/>
      <c r="O477" s="473"/>
      <c r="P477" s="473"/>
      <c r="Q477" s="473">
        <f t="shared" si="15"/>
        <v>0</v>
      </c>
      <c r="R477" s="472"/>
    </row>
    <row r="478" spans="1:18" ht="14.45" customHeight="1" x14ac:dyDescent="0.25">
      <c r="A478" s="472">
        <v>1097</v>
      </c>
      <c r="B478" s="472" t="str">
        <f t="shared" si="14"/>
        <v>1</v>
      </c>
      <c r="C478" s="472">
        <v>122</v>
      </c>
      <c r="D478" s="472" t="s">
        <v>1828</v>
      </c>
      <c r="E478" s="547">
        <v>4</v>
      </c>
      <c r="F478" s="472" t="s">
        <v>353</v>
      </c>
      <c r="G478" s="473"/>
      <c r="H478" s="473"/>
      <c r="I478" s="473"/>
      <c r="J478" s="473"/>
      <c r="K478" s="473"/>
      <c r="L478" s="473"/>
      <c r="M478" s="473"/>
      <c r="N478" s="473"/>
      <c r="O478" s="473"/>
      <c r="P478" s="473"/>
      <c r="Q478" s="473">
        <f t="shared" si="15"/>
        <v>0</v>
      </c>
      <c r="R478" s="472"/>
    </row>
    <row r="479" spans="1:18" ht="14.45" customHeight="1" x14ac:dyDescent="0.25">
      <c r="A479" s="472">
        <v>1098</v>
      </c>
      <c r="B479" s="472" t="str">
        <f t="shared" si="14"/>
        <v>1</v>
      </c>
      <c r="C479" s="472">
        <v>132</v>
      </c>
      <c r="D479" s="472" t="s">
        <v>1819</v>
      </c>
      <c r="E479" s="547">
        <v>7</v>
      </c>
      <c r="F479" s="472" t="s">
        <v>358</v>
      </c>
      <c r="G479" s="473"/>
      <c r="H479" s="473"/>
      <c r="I479" s="473"/>
      <c r="J479" s="473"/>
      <c r="K479" s="473"/>
      <c r="L479" s="473"/>
      <c r="M479" s="473"/>
      <c r="N479" s="473"/>
      <c r="O479" s="473"/>
      <c r="P479" s="473"/>
      <c r="Q479" s="473">
        <f t="shared" si="15"/>
        <v>0</v>
      </c>
      <c r="R479" s="472"/>
    </row>
    <row r="480" spans="1:18" ht="14.45" customHeight="1" x14ac:dyDescent="0.25">
      <c r="A480" s="472">
        <v>1099</v>
      </c>
      <c r="B480" s="472" t="str">
        <f t="shared" si="14"/>
        <v>1</v>
      </c>
      <c r="C480" s="472">
        <v>132</v>
      </c>
      <c r="D480" s="472" t="s">
        <v>1929</v>
      </c>
      <c r="E480" s="547">
        <v>15</v>
      </c>
      <c r="F480" s="472" t="s">
        <v>358</v>
      </c>
      <c r="G480" s="473"/>
      <c r="H480" s="473"/>
      <c r="I480" s="473"/>
      <c r="J480" s="473"/>
      <c r="K480" s="473"/>
      <c r="L480" s="473"/>
      <c r="M480" s="473"/>
      <c r="N480" s="473"/>
      <c r="O480" s="473"/>
      <c r="P480" s="473"/>
      <c r="Q480" s="473">
        <f t="shared" si="15"/>
        <v>0</v>
      </c>
      <c r="R480" s="472"/>
    </row>
    <row r="481" spans="1:18" ht="14.45" customHeight="1" x14ac:dyDescent="0.25">
      <c r="A481" s="472">
        <v>1100</v>
      </c>
      <c r="B481" s="472" t="str">
        <f t="shared" si="14"/>
        <v>1</v>
      </c>
      <c r="C481" s="472">
        <v>132</v>
      </c>
      <c r="D481" s="472" t="s">
        <v>1817</v>
      </c>
      <c r="E481" s="547">
        <v>31</v>
      </c>
      <c r="F481" s="472" t="s">
        <v>358</v>
      </c>
      <c r="G481" s="473"/>
      <c r="H481" s="473"/>
      <c r="I481" s="473"/>
      <c r="J481" s="473"/>
      <c r="K481" s="473"/>
      <c r="L481" s="473"/>
      <c r="M481" s="473"/>
      <c r="N481" s="473"/>
      <c r="O481" s="473"/>
      <c r="P481" s="473"/>
      <c r="Q481" s="473">
        <f t="shared" si="15"/>
        <v>0</v>
      </c>
      <c r="R481" s="472"/>
    </row>
    <row r="482" spans="1:18" ht="14.45" customHeight="1" x14ac:dyDescent="0.25">
      <c r="A482" s="472">
        <v>1101</v>
      </c>
      <c r="B482" s="472" t="str">
        <f t="shared" si="14"/>
        <v>1</v>
      </c>
      <c r="C482" s="472">
        <v>132</v>
      </c>
      <c r="D482" s="472" t="s">
        <v>1821</v>
      </c>
      <c r="E482" s="547">
        <v>22</v>
      </c>
      <c r="F482" s="472" t="s">
        <v>358</v>
      </c>
      <c r="G482" s="473"/>
      <c r="H482" s="473"/>
      <c r="I482" s="473"/>
      <c r="J482" s="473"/>
      <c r="K482" s="473"/>
      <c r="L482" s="473"/>
      <c r="M482" s="473"/>
      <c r="N482" s="473"/>
      <c r="O482" s="473"/>
      <c r="P482" s="473"/>
      <c r="Q482" s="473">
        <f t="shared" si="15"/>
        <v>0</v>
      </c>
      <c r="R482" s="472"/>
    </row>
    <row r="483" spans="1:18" ht="14.45" customHeight="1" x14ac:dyDescent="0.25">
      <c r="A483" s="472">
        <v>1102</v>
      </c>
      <c r="B483" s="472" t="str">
        <f t="shared" si="14"/>
        <v>1</v>
      </c>
      <c r="C483" s="472">
        <v>132</v>
      </c>
      <c r="D483" s="472" t="s">
        <v>1822</v>
      </c>
      <c r="E483" s="547">
        <v>25</v>
      </c>
      <c r="F483" s="472" t="s">
        <v>358</v>
      </c>
      <c r="G483" s="473"/>
      <c r="H483" s="473"/>
      <c r="I483" s="473"/>
      <c r="J483" s="473"/>
      <c r="K483" s="473"/>
      <c r="L483" s="473"/>
      <c r="M483" s="473"/>
      <c r="N483" s="473"/>
      <c r="O483" s="473"/>
      <c r="P483" s="473"/>
      <c r="Q483" s="473">
        <f t="shared" si="15"/>
        <v>0</v>
      </c>
      <c r="R483" s="472"/>
    </row>
    <row r="484" spans="1:18" ht="14.45" customHeight="1" x14ac:dyDescent="0.25">
      <c r="A484" s="472">
        <v>1103</v>
      </c>
      <c r="B484" s="472" t="str">
        <f t="shared" si="14"/>
        <v>1</v>
      </c>
      <c r="C484" s="472">
        <v>132</v>
      </c>
      <c r="D484" s="472" t="s">
        <v>2118</v>
      </c>
      <c r="E484" s="547">
        <v>11</v>
      </c>
      <c r="F484" s="472" t="s">
        <v>358</v>
      </c>
      <c r="G484" s="473"/>
      <c r="H484" s="473"/>
      <c r="I484" s="473"/>
      <c r="J484" s="473"/>
      <c r="K484" s="473"/>
      <c r="L484" s="473"/>
      <c r="M484" s="473"/>
      <c r="N484" s="473"/>
      <c r="O484" s="473"/>
      <c r="P484" s="473"/>
      <c r="Q484" s="473">
        <f t="shared" si="15"/>
        <v>0</v>
      </c>
      <c r="R484" s="472"/>
    </row>
    <row r="485" spans="1:18" ht="14.45" customHeight="1" x14ac:dyDescent="0.25">
      <c r="A485" s="472">
        <v>1104</v>
      </c>
      <c r="B485" s="472" t="str">
        <f t="shared" si="14"/>
        <v>1</v>
      </c>
      <c r="C485" s="472">
        <v>132</v>
      </c>
      <c r="D485" s="472" t="s">
        <v>1804</v>
      </c>
      <c r="E485" s="547">
        <v>132</v>
      </c>
      <c r="F485" s="472" t="s">
        <v>358</v>
      </c>
      <c r="G485" s="473"/>
      <c r="H485" s="473"/>
      <c r="I485" s="473"/>
      <c r="J485" s="473"/>
      <c r="K485" s="473"/>
      <c r="L485" s="473"/>
      <c r="M485" s="473"/>
      <c r="N485" s="473"/>
      <c r="O485" s="473"/>
      <c r="P485" s="473"/>
      <c r="Q485" s="473">
        <f t="shared" si="15"/>
        <v>0</v>
      </c>
      <c r="R485" s="472"/>
    </row>
    <row r="486" spans="1:18" ht="14.45" customHeight="1" x14ac:dyDescent="0.25">
      <c r="A486" s="472">
        <v>1105</v>
      </c>
      <c r="B486" s="472" t="str">
        <f t="shared" si="14"/>
        <v>1</v>
      </c>
      <c r="C486" s="472">
        <v>132</v>
      </c>
      <c r="D486" s="472" t="s">
        <v>2119</v>
      </c>
      <c r="E486" s="547">
        <v>23</v>
      </c>
      <c r="F486" s="472" t="s">
        <v>358</v>
      </c>
      <c r="G486" s="473"/>
      <c r="H486" s="473"/>
      <c r="I486" s="473"/>
      <c r="J486" s="473"/>
      <c r="K486" s="473"/>
      <c r="L486" s="473"/>
      <c r="M486" s="473"/>
      <c r="N486" s="473"/>
      <c r="O486" s="473"/>
      <c r="P486" s="473"/>
      <c r="Q486" s="473">
        <f t="shared" si="15"/>
        <v>0</v>
      </c>
      <c r="R486" s="472"/>
    </row>
    <row r="487" spans="1:18" ht="14.45" customHeight="1" x14ac:dyDescent="0.25">
      <c r="A487" s="472">
        <v>1106</v>
      </c>
      <c r="B487" s="472" t="str">
        <f t="shared" si="14"/>
        <v>1</v>
      </c>
      <c r="C487" s="472">
        <v>132</v>
      </c>
      <c r="D487" s="472" t="s">
        <v>1814</v>
      </c>
      <c r="E487" s="547">
        <v>14</v>
      </c>
      <c r="F487" s="472" t="s">
        <v>358</v>
      </c>
      <c r="G487" s="473"/>
      <c r="H487" s="473"/>
      <c r="I487" s="473"/>
      <c r="J487" s="473"/>
      <c r="K487" s="473"/>
      <c r="L487" s="473"/>
      <c r="M487" s="473"/>
      <c r="N487" s="473"/>
      <c r="O487" s="473"/>
      <c r="P487" s="473"/>
      <c r="Q487" s="473">
        <f t="shared" si="15"/>
        <v>0</v>
      </c>
      <c r="R487" s="472"/>
    </row>
    <row r="488" spans="1:18" ht="14.45" customHeight="1" x14ac:dyDescent="0.25">
      <c r="A488" s="472">
        <v>1107</v>
      </c>
      <c r="B488" s="472" t="str">
        <f t="shared" si="14"/>
        <v>1</v>
      </c>
      <c r="C488" s="472">
        <v>132</v>
      </c>
      <c r="D488" s="472" t="s">
        <v>1979</v>
      </c>
      <c r="E488" s="547">
        <v>8</v>
      </c>
      <c r="F488" s="472" t="s">
        <v>358</v>
      </c>
      <c r="G488" s="473"/>
      <c r="H488" s="473"/>
      <c r="I488" s="473"/>
      <c r="J488" s="473"/>
      <c r="K488" s="473"/>
      <c r="L488" s="473"/>
      <c r="M488" s="473"/>
      <c r="N488" s="473"/>
      <c r="O488" s="473"/>
      <c r="P488" s="473"/>
      <c r="Q488" s="473">
        <f t="shared" si="15"/>
        <v>0</v>
      </c>
      <c r="R488" s="472"/>
    </row>
    <row r="489" spans="1:18" ht="14.45" customHeight="1" x14ac:dyDescent="0.25">
      <c r="A489" s="472">
        <v>1108</v>
      </c>
      <c r="B489" s="472" t="str">
        <f t="shared" si="14"/>
        <v>1</v>
      </c>
      <c r="C489" s="472">
        <v>132</v>
      </c>
      <c r="D489" s="472" t="s">
        <v>1834</v>
      </c>
      <c r="E489" s="547">
        <v>2</v>
      </c>
      <c r="F489" s="472" t="s">
        <v>358</v>
      </c>
      <c r="G489" s="473"/>
      <c r="H489" s="473"/>
      <c r="I489" s="473"/>
      <c r="J489" s="473"/>
      <c r="K489" s="473"/>
      <c r="L489" s="473"/>
      <c r="M489" s="473"/>
      <c r="N489" s="473"/>
      <c r="O489" s="473"/>
      <c r="P489" s="473"/>
      <c r="Q489" s="473">
        <f t="shared" si="15"/>
        <v>0</v>
      </c>
      <c r="R489" s="472"/>
    </row>
    <row r="490" spans="1:18" ht="14.45" customHeight="1" x14ac:dyDescent="0.25">
      <c r="A490" s="472">
        <v>1109</v>
      </c>
      <c r="B490" s="472" t="str">
        <f t="shared" si="14"/>
        <v>1</v>
      </c>
      <c r="C490" s="472">
        <v>132</v>
      </c>
      <c r="D490" s="472" t="s">
        <v>2122</v>
      </c>
      <c r="E490" s="547">
        <v>9</v>
      </c>
      <c r="F490" s="472" t="s">
        <v>358</v>
      </c>
      <c r="G490" s="473"/>
      <c r="H490" s="473"/>
      <c r="I490" s="473"/>
      <c r="J490" s="473"/>
      <c r="K490" s="473"/>
      <c r="L490" s="473"/>
      <c r="M490" s="473"/>
      <c r="N490" s="473"/>
      <c r="O490" s="473"/>
      <c r="P490" s="473"/>
      <c r="Q490" s="473">
        <f t="shared" si="15"/>
        <v>0</v>
      </c>
      <c r="R490" s="472"/>
    </row>
    <row r="491" spans="1:18" ht="14.45" customHeight="1" x14ac:dyDescent="0.25">
      <c r="A491" s="472">
        <v>1110</v>
      </c>
      <c r="B491" s="472" t="str">
        <f t="shared" si="14"/>
        <v>1</v>
      </c>
      <c r="C491" s="472">
        <v>132</v>
      </c>
      <c r="D491" s="472" t="s">
        <v>1825</v>
      </c>
      <c r="E491" s="547">
        <v>16</v>
      </c>
      <c r="F491" s="472" t="s">
        <v>358</v>
      </c>
      <c r="G491" s="473"/>
      <c r="H491" s="473"/>
      <c r="I491" s="473"/>
      <c r="J491" s="473"/>
      <c r="K491" s="473"/>
      <c r="L491" s="473"/>
      <c r="M491" s="473"/>
      <c r="N491" s="473"/>
      <c r="O491" s="473"/>
      <c r="P491" s="473"/>
      <c r="Q491" s="473">
        <f t="shared" si="15"/>
        <v>0</v>
      </c>
      <c r="R491" s="472"/>
    </row>
    <row r="492" spans="1:18" ht="14.45" customHeight="1" x14ac:dyDescent="0.25">
      <c r="A492" s="472">
        <v>1111</v>
      </c>
      <c r="B492" s="472" t="str">
        <f t="shared" si="14"/>
        <v>1</v>
      </c>
      <c r="C492" s="472">
        <v>132</v>
      </c>
      <c r="D492" s="472" t="s">
        <v>2124</v>
      </c>
      <c r="E492" s="547">
        <v>12</v>
      </c>
      <c r="F492" s="472" t="s">
        <v>358</v>
      </c>
      <c r="G492" s="473"/>
      <c r="H492" s="473"/>
      <c r="I492" s="473"/>
      <c r="J492" s="473"/>
      <c r="K492" s="473"/>
      <c r="L492" s="473"/>
      <c r="M492" s="473"/>
      <c r="N492" s="473"/>
      <c r="O492" s="473"/>
      <c r="P492" s="473"/>
      <c r="Q492" s="473">
        <f t="shared" si="15"/>
        <v>0</v>
      </c>
      <c r="R492" s="472"/>
    </row>
    <row r="493" spans="1:18" ht="14.45" customHeight="1" x14ac:dyDescent="0.25">
      <c r="A493" s="472">
        <v>1112</v>
      </c>
      <c r="B493" s="472" t="str">
        <f t="shared" si="14"/>
        <v>1</v>
      </c>
      <c r="C493" s="472">
        <v>132</v>
      </c>
      <c r="D493" s="472" t="s">
        <v>1827</v>
      </c>
      <c r="E493" s="547">
        <v>27</v>
      </c>
      <c r="F493" s="472" t="s">
        <v>358</v>
      </c>
      <c r="G493" s="473"/>
      <c r="H493" s="473"/>
      <c r="I493" s="473"/>
      <c r="J493" s="473"/>
      <c r="K493" s="473"/>
      <c r="L493" s="473"/>
      <c r="M493" s="473"/>
      <c r="N493" s="473"/>
      <c r="O493" s="473"/>
      <c r="P493" s="473"/>
      <c r="Q493" s="473">
        <f t="shared" si="15"/>
        <v>0</v>
      </c>
      <c r="R493" s="472"/>
    </row>
    <row r="494" spans="1:18" ht="14.45" customHeight="1" x14ac:dyDescent="0.25">
      <c r="A494" s="472">
        <v>1113</v>
      </c>
      <c r="B494" s="472" t="str">
        <f t="shared" si="14"/>
        <v>1</v>
      </c>
      <c r="C494" s="472">
        <v>132</v>
      </c>
      <c r="D494" s="472" t="s">
        <v>1828</v>
      </c>
      <c r="E494" s="547">
        <v>4</v>
      </c>
      <c r="F494" s="472" t="s">
        <v>358</v>
      </c>
      <c r="G494" s="473"/>
      <c r="H494" s="473"/>
      <c r="I494" s="473"/>
      <c r="J494" s="473"/>
      <c r="K494" s="473"/>
      <c r="L494" s="473"/>
      <c r="M494" s="473"/>
      <c r="N494" s="473"/>
      <c r="O494" s="473"/>
      <c r="P494" s="473"/>
      <c r="Q494" s="473">
        <f t="shared" si="15"/>
        <v>0</v>
      </c>
      <c r="R494" s="472"/>
    </row>
    <row r="495" spans="1:18" ht="14.45" customHeight="1" x14ac:dyDescent="0.25">
      <c r="A495" s="472">
        <v>1114</v>
      </c>
      <c r="B495" s="472" t="str">
        <f t="shared" si="14"/>
        <v>1</v>
      </c>
      <c r="C495" s="489">
        <v>113</v>
      </c>
      <c r="D495" s="472" t="s">
        <v>1818</v>
      </c>
      <c r="E495" s="547">
        <v>18</v>
      </c>
      <c r="F495" s="472" t="s">
        <v>349</v>
      </c>
      <c r="G495" s="473"/>
      <c r="H495" s="473"/>
      <c r="I495" s="473"/>
      <c r="J495" s="473"/>
      <c r="K495" s="473"/>
      <c r="L495" s="473"/>
      <c r="M495" s="473"/>
      <c r="N495" s="473"/>
      <c r="O495" s="473"/>
      <c r="P495" s="473"/>
      <c r="Q495" s="473">
        <f t="shared" si="15"/>
        <v>0</v>
      </c>
      <c r="R495" s="472"/>
    </row>
    <row r="496" spans="1:18" ht="14.45" customHeight="1" x14ac:dyDescent="0.25">
      <c r="A496" s="472">
        <v>1115</v>
      </c>
      <c r="B496" s="472" t="str">
        <f t="shared" si="14"/>
        <v>1</v>
      </c>
      <c r="C496" s="472">
        <v>113</v>
      </c>
      <c r="D496" s="472" t="s">
        <v>1819</v>
      </c>
      <c r="E496" s="547">
        <v>7</v>
      </c>
      <c r="F496" s="472" t="s">
        <v>349</v>
      </c>
      <c r="G496" s="473"/>
      <c r="H496" s="473"/>
      <c r="I496" s="473"/>
      <c r="J496" s="473"/>
      <c r="K496" s="473"/>
      <c r="L496" s="473"/>
      <c r="M496" s="473"/>
      <c r="N496" s="473"/>
      <c r="O496" s="473"/>
      <c r="P496" s="473"/>
      <c r="Q496" s="473">
        <f t="shared" si="15"/>
        <v>0</v>
      </c>
      <c r="R496" s="472"/>
    </row>
    <row r="497" spans="1:18" ht="14.45" customHeight="1" x14ac:dyDescent="0.25">
      <c r="A497" s="472">
        <v>1116</v>
      </c>
      <c r="B497" s="472" t="str">
        <f t="shared" si="14"/>
        <v>1</v>
      </c>
      <c r="C497" s="472">
        <v>113</v>
      </c>
      <c r="D497" s="472" t="s">
        <v>1820</v>
      </c>
      <c r="E497" s="547">
        <v>13</v>
      </c>
      <c r="F497" s="472" t="s">
        <v>349</v>
      </c>
      <c r="G497" s="473"/>
      <c r="H497" s="473"/>
      <c r="I497" s="473"/>
      <c r="J497" s="473"/>
      <c r="K497" s="473"/>
      <c r="L497" s="473"/>
      <c r="M497" s="473"/>
      <c r="N497" s="473"/>
      <c r="O497" s="473"/>
      <c r="P497" s="473"/>
      <c r="Q497" s="473">
        <f t="shared" si="15"/>
        <v>0</v>
      </c>
      <c r="R497" s="472"/>
    </row>
    <row r="498" spans="1:18" ht="14.45" customHeight="1" x14ac:dyDescent="0.25">
      <c r="A498" s="472">
        <v>1117</v>
      </c>
      <c r="B498" s="472" t="str">
        <f t="shared" si="14"/>
        <v>1</v>
      </c>
      <c r="C498" s="472">
        <v>113</v>
      </c>
      <c r="D498" s="472" t="s">
        <v>1929</v>
      </c>
      <c r="E498" s="547">
        <v>15</v>
      </c>
      <c r="F498" s="472" t="s">
        <v>349</v>
      </c>
      <c r="G498" s="473"/>
      <c r="H498" s="473"/>
      <c r="I498" s="473"/>
      <c r="J498" s="473"/>
      <c r="K498" s="473"/>
      <c r="L498" s="473"/>
      <c r="M498" s="473"/>
      <c r="N498" s="473"/>
      <c r="O498" s="473"/>
      <c r="P498" s="473"/>
      <c r="Q498" s="473">
        <f t="shared" si="15"/>
        <v>0</v>
      </c>
      <c r="R498" s="472"/>
    </row>
    <row r="499" spans="1:18" ht="14.45" customHeight="1" x14ac:dyDescent="0.25">
      <c r="A499" s="472">
        <v>1118</v>
      </c>
      <c r="B499" s="472" t="str">
        <f t="shared" si="14"/>
        <v>1</v>
      </c>
      <c r="C499" s="472">
        <v>113</v>
      </c>
      <c r="D499" s="472" t="s">
        <v>1917</v>
      </c>
      <c r="E499" s="547">
        <v>5</v>
      </c>
      <c r="F499" s="472" t="s">
        <v>349</v>
      </c>
      <c r="G499" s="473"/>
      <c r="H499" s="473"/>
      <c r="I499" s="473"/>
      <c r="J499" s="473"/>
      <c r="K499" s="473"/>
      <c r="L499" s="473"/>
      <c r="M499" s="473"/>
      <c r="N499" s="473"/>
      <c r="O499" s="473"/>
      <c r="P499" s="473"/>
      <c r="Q499" s="473">
        <f t="shared" si="15"/>
        <v>0</v>
      </c>
      <c r="R499" s="472"/>
    </row>
    <row r="500" spans="1:18" ht="14.45" customHeight="1" x14ac:dyDescent="0.25">
      <c r="A500" s="472">
        <v>1119</v>
      </c>
      <c r="B500" s="472" t="str">
        <f t="shared" si="14"/>
        <v>1</v>
      </c>
      <c r="C500" s="472">
        <v>113</v>
      </c>
      <c r="D500" s="472" t="s">
        <v>1817</v>
      </c>
      <c r="E500" s="547">
        <v>31</v>
      </c>
      <c r="F500" s="472" t="s">
        <v>349</v>
      </c>
      <c r="G500" s="473"/>
      <c r="H500" s="473"/>
      <c r="I500" s="473"/>
      <c r="J500" s="473"/>
      <c r="K500" s="473"/>
      <c r="L500" s="473"/>
      <c r="M500" s="473"/>
      <c r="N500" s="473"/>
      <c r="O500" s="473"/>
      <c r="P500" s="473"/>
      <c r="Q500" s="473">
        <f t="shared" si="15"/>
        <v>0</v>
      </c>
      <c r="R500" s="472"/>
    </row>
    <row r="501" spans="1:18" ht="14.45" customHeight="1" x14ac:dyDescent="0.25">
      <c r="A501" s="472">
        <v>1120</v>
      </c>
      <c r="B501" s="472" t="str">
        <f t="shared" si="14"/>
        <v>1</v>
      </c>
      <c r="C501" s="472">
        <v>113</v>
      </c>
      <c r="D501" s="472" t="s">
        <v>1821</v>
      </c>
      <c r="E501" s="547">
        <v>22</v>
      </c>
      <c r="F501" s="472" t="s">
        <v>349</v>
      </c>
      <c r="G501" s="473"/>
      <c r="H501" s="473"/>
      <c r="I501" s="473"/>
      <c r="J501" s="473"/>
      <c r="K501" s="473"/>
      <c r="L501" s="473"/>
      <c r="M501" s="473"/>
      <c r="N501" s="473"/>
      <c r="O501" s="473"/>
      <c r="P501" s="473"/>
      <c r="Q501" s="473">
        <f t="shared" si="15"/>
        <v>0</v>
      </c>
      <c r="R501" s="472"/>
    </row>
    <row r="502" spans="1:18" ht="14.45" customHeight="1" x14ac:dyDescent="0.25">
      <c r="A502" s="472">
        <v>1121</v>
      </c>
      <c r="B502" s="472" t="str">
        <f t="shared" si="14"/>
        <v>1</v>
      </c>
      <c r="C502" s="472">
        <v>113</v>
      </c>
      <c r="D502" s="472" t="s">
        <v>1822</v>
      </c>
      <c r="E502" s="547">
        <v>25</v>
      </c>
      <c r="F502" s="472" t="s">
        <v>349</v>
      </c>
      <c r="G502" s="473"/>
      <c r="H502" s="473"/>
      <c r="I502" s="473"/>
      <c r="J502" s="473"/>
      <c r="K502" s="473"/>
      <c r="L502" s="473"/>
      <c r="M502" s="473"/>
      <c r="N502" s="473"/>
      <c r="O502" s="473"/>
      <c r="P502" s="473"/>
      <c r="Q502" s="473">
        <f t="shared" si="15"/>
        <v>0</v>
      </c>
      <c r="R502" s="472"/>
    </row>
    <row r="503" spans="1:18" ht="14.45" customHeight="1" x14ac:dyDescent="0.25">
      <c r="A503" s="472">
        <v>1122</v>
      </c>
      <c r="B503" s="472" t="str">
        <f t="shared" si="14"/>
        <v>1</v>
      </c>
      <c r="C503" s="472">
        <v>113</v>
      </c>
      <c r="D503" s="472" t="s">
        <v>2118</v>
      </c>
      <c r="E503" s="547">
        <v>11</v>
      </c>
      <c r="F503" s="472" t="s">
        <v>349</v>
      </c>
      <c r="G503" s="473"/>
      <c r="H503" s="473"/>
      <c r="I503" s="473"/>
      <c r="J503" s="473"/>
      <c r="K503" s="473"/>
      <c r="L503" s="473"/>
      <c r="M503" s="473"/>
      <c r="N503" s="473"/>
      <c r="O503" s="473"/>
      <c r="P503" s="473"/>
      <c r="Q503" s="473">
        <f t="shared" si="15"/>
        <v>0</v>
      </c>
      <c r="R503" s="472"/>
    </row>
    <row r="504" spans="1:18" ht="14.45" customHeight="1" x14ac:dyDescent="0.25">
      <c r="A504" s="472">
        <v>1123</v>
      </c>
      <c r="B504" s="472" t="str">
        <f t="shared" si="14"/>
        <v>1</v>
      </c>
      <c r="C504" s="472">
        <v>113</v>
      </c>
      <c r="D504" s="472" t="s">
        <v>1804</v>
      </c>
      <c r="E504" s="547">
        <v>113</v>
      </c>
      <c r="F504" s="472" t="s">
        <v>349</v>
      </c>
      <c r="G504" s="473"/>
      <c r="H504" s="473"/>
      <c r="I504" s="473"/>
      <c r="J504" s="473"/>
      <c r="K504" s="473"/>
      <c r="L504" s="473"/>
      <c r="M504" s="473"/>
      <c r="N504" s="473"/>
      <c r="O504" s="473"/>
      <c r="P504" s="473"/>
      <c r="Q504" s="473">
        <f t="shared" si="15"/>
        <v>0</v>
      </c>
      <c r="R504" s="472"/>
    </row>
    <row r="505" spans="1:18" ht="14.45" customHeight="1" x14ac:dyDescent="0.25">
      <c r="A505" s="472">
        <v>1124</v>
      </c>
      <c r="B505" s="472" t="str">
        <f t="shared" si="14"/>
        <v>1</v>
      </c>
      <c r="C505" s="472">
        <v>113</v>
      </c>
      <c r="D505" s="472" t="s">
        <v>2119</v>
      </c>
      <c r="E505" s="547">
        <v>23</v>
      </c>
      <c r="F505" s="472" t="s">
        <v>349</v>
      </c>
      <c r="G505" s="473"/>
      <c r="H505" s="473"/>
      <c r="I505" s="473"/>
      <c r="J505" s="473"/>
      <c r="K505" s="473"/>
      <c r="L505" s="473"/>
      <c r="M505" s="473"/>
      <c r="N505" s="473"/>
      <c r="O505" s="473"/>
      <c r="P505" s="473"/>
      <c r="Q505" s="473">
        <f t="shared" si="15"/>
        <v>0</v>
      </c>
      <c r="R505" s="472"/>
    </row>
    <row r="506" spans="1:18" ht="14.45" customHeight="1" x14ac:dyDescent="0.25">
      <c r="A506" s="472">
        <v>1125</v>
      </c>
      <c r="B506" s="472" t="str">
        <f t="shared" si="14"/>
        <v>1</v>
      </c>
      <c r="C506" s="472">
        <v>113</v>
      </c>
      <c r="D506" s="472" t="s">
        <v>1814</v>
      </c>
      <c r="E506" s="547">
        <v>14</v>
      </c>
      <c r="F506" s="472" t="s">
        <v>349</v>
      </c>
      <c r="G506" s="473"/>
      <c r="H506" s="473"/>
      <c r="I506" s="473"/>
      <c r="J506" s="473"/>
      <c r="K506" s="473"/>
      <c r="L506" s="473"/>
      <c r="M506" s="473"/>
      <c r="N506" s="473"/>
      <c r="O506" s="473"/>
      <c r="P506" s="473"/>
      <c r="Q506" s="473">
        <f t="shared" si="15"/>
        <v>0</v>
      </c>
      <c r="R506" s="472"/>
    </row>
    <row r="507" spans="1:18" ht="14.45" customHeight="1" x14ac:dyDescent="0.25">
      <c r="A507" s="472">
        <v>1126</v>
      </c>
      <c r="B507" s="472" t="str">
        <f t="shared" si="14"/>
        <v>1</v>
      </c>
      <c r="C507" s="472">
        <v>113</v>
      </c>
      <c r="D507" s="472" t="s">
        <v>1979</v>
      </c>
      <c r="E507" s="547">
        <v>8</v>
      </c>
      <c r="F507" s="472" t="s">
        <v>349</v>
      </c>
      <c r="G507" s="473"/>
      <c r="H507" s="473"/>
      <c r="I507" s="473"/>
      <c r="J507" s="473"/>
      <c r="K507" s="473"/>
      <c r="L507" s="473"/>
      <c r="M507" s="473"/>
      <c r="N507" s="473"/>
      <c r="O507" s="473"/>
      <c r="P507" s="473"/>
      <c r="Q507" s="473">
        <f t="shared" si="15"/>
        <v>0</v>
      </c>
      <c r="R507" s="472"/>
    </row>
    <row r="508" spans="1:18" ht="14.45" customHeight="1" x14ac:dyDescent="0.25">
      <c r="A508" s="472">
        <v>1127</v>
      </c>
      <c r="B508" s="472" t="str">
        <f t="shared" si="14"/>
        <v>1</v>
      </c>
      <c r="C508" s="472">
        <v>113</v>
      </c>
      <c r="D508" s="472" t="s">
        <v>1834</v>
      </c>
      <c r="E508" s="547">
        <v>2</v>
      </c>
      <c r="F508" s="472" t="s">
        <v>349</v>
      </c>
      <c r="G508" s="473"/>
      <c r="H508" s="473"/>
      <c r="I508" s="473"/>
      <c r="J508" s="473"/>
      <c r="K508" s="473"/>
      <c r="L508" s="473"/>
      <c r="M508" s="473"/>
      <c r="N508" s="473"/>
      <c r="O508" s="473"/>
      <c r="P508" s="473"/>
      <c r="Q508" s="473">
        <f t="shared" si="15"/>
        <v>0</v>
      </c>
      <c r="R508" s="472"/>
    </row>
    <row r="509" spans="1:18" ht="14.45" customHeight="1" x14ac:dyDescent="0.25">
      <c r="A509" s="472">
        <v>1128</v>
      </c>
      <c r="B509" s="472" t="str">
        <f t="shared" si="14"/>
        <v>1</v>
      </c>
      <c r="C509" s="472">
        <v>113</v>
      </c>
      <c r="D509" s="472" t="s">
        <v>2122</v>
      </c>
      <c r="E509" s="547">
        <v>9</v>
      </c>
      <c r="F509" s="472" t="s">
        <v>349</v>
      </c>
      <c r="G509" s="473"/>
      <c r="H509" s="473"/>
      <c r="I509" s="473"/>
      <c r="J509" s="473"/>
      <c r="K509" s="473"/>
      <c r="L509" s="473"/>
      <c r="M509" s="473"/>
      <c r="N509" s="473"/>
      <c r="O509" s="473"/>
      <c r="P509" s="473"/>
      <c r="Q509" s="473">
        <f t="shared" si="15"/>
        <v>0</v>
      </c>
      <c r="R509" s="472"/>
    </row>
    <row r="510" spans="1:18" ht="14.45" customHeight="1" x14ac:dyDescent="0.25">
      <c r="A510" s="472">
        <v>1129</v>
      </c>
      <c r="B510" s="472" t="str">
        <f t="shared" si="14"/>
        <v>1</v>
      </c>
      <c r="C510" s="472">
        <v>113</v>
      </c>
      <c r="D510" s="472" t="s">
        <v>1825</v>
      </c>
      <c r="E510" s="547">
        <v>16</v>
      </c>
      <c r="F510" s="472" t="s">
        <v>349</v>
      </c>
      <c r="G510" s="473"/>
      <c r="H510" s="473"/>
      <c r="I510" s="473"/>
      <c r="J510" s="473"/>
      <c r="K510" s="473"/>
      <c r="L510" s="473"/>
      <c r="M510" s="473"/>
      <c r="N510" s="473"/>
      <c r="O510" s="473"/>
      <c r="P510" s="473"/>
      <c r="Q510" s="473">
        <f t="shared" si="15"/>
        <v>0</v>
      </c>
      <c r="R510" s="472"/>
    </row>
    <row r="511" spans="1:18" ht="14.45" customHeight="1" x14ac:dyDescent="0.25">
      <c r="A511" s="472">
        <v>1130</v>
      </c>
      <c r="B511" s="472" t="str">
        <f t="shared" si="14"/>
        <v>1</v>
      </c>
      <c r="C511" s="472">
        <v>113</v>
      </c>
      <c r="D511" s="472" t="s">
        <v>1788</v>
      </c>
      <c r="E511" s="547">
        <v>113</v>
      </c>
      <c r="F511" s="472" t="s">
        <v>349</v>
      </c>
      <c r="G511" s="473"/>
      <c r="H511" s="473"/>
      <c r="I511" s="473"/>
      <c r="J511" s="473"/>
      <c r="K511" s="473"/>
      <c r="L511" s="473"/>
      <c r="M511" s="473"/>
      <c r="N511" s="473"/>
      <c r="O511" s="473"/>
      <c r="P511" s="473"/>
      <c r="Q511" s="473">
        <f t="shared" si="15"/>
        <v>0</v>
      </c>
      <c r="R511" s="472"/>
    </row>
    <row r="512" spans="1:18" ht="14.45" customHeight="1" x14ac:dyDescent="0.25">
      <c r="A512" s="472">
        <v>1131</v>
      </c>
      <c r="B512" s="472" t="str">
        <f t="shared" si="14"/>
        <v>1</v>
      </c>
      <c r="C512" s="472">
        <v>113</v>
      </c>
      <c r="D512" s="472" t="s">
        <v>2124</v>
      </c>
      <c r="E512" s="547">
        <v>12</v>
      </c>
      <c r="F512" s="472" t="s">
        <v>349</v>
      </c>
      <c r="G512" s="473"/>
      <c r="H512" s="473"/>
      <c r="I512" s="473"/>
      <c r="J512" s="473"/>
      <c r="K512" s="473"/>
      <c r="L512" s="473"/>
      <c r="M512" s="473"/>
      <c r="N512" s="473"/>
      <c r="O512" s="473"/>
      <c r="P512" s="473"/>
      <c r="Q512" s="473">
        <f t="shared" si="15"/>
        <v>0</v>
      </c>
      <c r="R512" s="472"/>
    </row>
    <row r="513" spans="1:18" ht="14.45" customHeight="1" x14ac:dyDescent="0.25">
      <c r="A513" s="472">
        <v>1132</v>
      </c>
      <c r="B513" s="472" t="str">
        <f t="shared" si="14"/>
        <v>1</v>
      </c>
      <c r="C513" s="472">
        <v>111</v>
      </c>
      <c r="D513" s="472" t="s">
        <v>2123</v>
      </c>
      <c r="E513" s="547">
        <v>1</v>
      </c>
      <c r="F513" s="472" t="s">
        <v>349</v>
      </c>
      <c r="G513" s="473"/>
      <c r="H513" s="473"/>
      <c r="I513" s="473"/>
      <c r="J513" s="473"/>
      <c r="K513" s="473"/>
      <c r="L513" s="473"/>
      <c r="M513" s="473"/>
      <c r="N513" s="473"/>
      <c r="O513" s="473"/>
      <c r="P513" s="473"/>
      <c r="Q513" s="473">
        <f t="shared" si="15"/>
        <v>0</v>
      </c>
      <c r="R513" s="472"/>
    </row>
    <row r="514" spans="1:18" ht="14.45" customHeight="1" x14ac:dyDescent="0.25">
      <c r="A514" s="472">
        <v>1133</v>
      </c>
      <c r="B514" s="472" t="str">
        <f t="shared" si="14"/>
        <v>1</v>
      </c>
      <c r="C514" s="472">
        <v>113</v>
      </c>
      <c r="D514" s="472" t="s">
        <v>1816</v>
      </c>
      <c r="E514" s="547">
        <v>3</v>
      </c>
      <c r="F514" s="472" t="s">
        <v>349</v>
      </c>
      <c r="G514" s="473"/>
      <c r="H514" s="473"/>
      <c r="I514" s="473"/>
      <c r="J514" s="473"/>
      <c r="K514" s="473"/>
      <c r="L514" s="473"/>
      <c r="M514" s="473"/>
      <c r="N514" s="473"/>
      <c r="O514" s="473"/>
      <c r="P514" s="473"/>
      <c r="Q514" s="473">
        <f t="shared" si="15"/>
        <v>0</v>
      </c>
      <c r="R514" s="472"/>
    </row>
    <row r="515" spans="1:18" ht="14.45" customHeight="1" x14ac:dyDescent="0.25">
      <c r="A515" s="472">
        <v>1134</v>
      </c>
      <c r="B515" s="472" t="str">
        <f t="shared" si="14"/>
        <v>1</v>
      </c>
      <c r="C515" s="472">
        <v>113</v>
      </c>
      <c r="D515" s="472" t="s">
        <v>1828</v>
      </c>
      <c r="E515" s="547">
        <v>4</v>
      </c>
      <c r="F515" s="472" t="s">
        <v>349</v>
      </c>
      <c r="G515" s="473"/>
      <c r="H515" s="473"/>
      <c r="I515" s="473"/>
      <c r="J515" s="473"/>
      <c r="K515" s="473"/>
      <c r="L515" s="473"/>
      <c r="M515" s="473"/>
      <c r="N515" s="473"/>
      <c r="O515" s="473"/>
      <c r="P515" s="473"/>
      <c r="Q515" s="473">
        <f t="shared" si="15"/>
        <v>0</v>
      </c>
      <c r="R515" s="472"/>
    </row>
    <row r="516" spans="1:18" ht="14.45" customHeight="1" x14ac:dyDescent="0.25">
      <c r="A516" s="472">
        <v>1135</v>
      </c>
      <c r="B516" s="472" t="str">
        <f t="shared" si="14"/>
        <v>1</v>
      </c>
      <c r="C516" s="472">
        <v>113</v>
      </c>
      <c r="D516" s="472" t="s">
        <v>1254</v>
      </c>
      <c r="E516" s="547">
        <v>24</v>
      </c>
      <c r="F516" s="472" t="s">
        <v>349</v>
      </c>
      <c r="G516" s="473"/>
      <c r="H516" s="473"/>
      <c r="I516" s="473"/>
      <c r="J516" s="473"/>
      <c r="K516" s="473"/>
      <c r="L516" s="473"/>
      <c r="M516" s="473"/>
      <c r="N516" s="473"/>
      <c r="O516" s="473"/>
      <c r="P516" s="473"/>
      <c r="Q516" s="473">
        <f t="shared" si="15"/>
        <v>0</v>
      </c>
      <c r="R516" s="472"/>
    </row>
    <row r="517" spans="1:18" ht="14.45" customHeight="1" x14ac:dyDescent="0.25">
      <c r="A517" s="472">
        <v>1136</v>
      </c>
      <c r="B517" s="472" t="str">
        <f t="shared" si="14"/>
        <v>1</v>
      </c>
      <c r="C517" s="472">
        <v>113</v>
      </c>
      <c r="D517" s="472" t="s">
        <v>1830</v>
      </c>
      <c r="E517" s="547">
        <v>32</v>
      </c>
      <c r="F517" s="472" t="s">
        <v>349</v>
      </c>
      <c r="G517" s="473"/>
      <c r="H517" s="473"/>
      <c r="I517" s="473"/>
      <c r="J517" s="473"/>
      <c r="K517" s="473"/>
      <c r="L517" s="473"/>
      <c r="M517" s="473"/>
      <c r="N517" s="473"/>
      <c r="O517" s="473"/>
      <c r="P517" s="473"/>
      <c r="Q517" s="473">
        <f t="shared" si="15"/>
        <v>0</v>
      </c>
      <c r="R517" s="472"/>
    </row>
    <row r="518" spans="1:18" ht="14.45" customHeight="1" x14ac:dyDescent="0.25">
      <c r="A518" s="472">
        <v>1137</v>
      </c>
      <c r="B518" s="472" t="str">
        <f t="shared" ref="B518:B581" si="16">MID(C518,1,1)</f>
        <v>1</v>
      </c>
      <c r="C518" s="489">
        <v>132</v>
      </c>
      <c r="D518" s="472" t="s">
        <v>1818</v>
      </c>
      <c r="E518" s="547">
        <v>18</v>
      </c>
      <c r="F518" s="472" t="s">
        <v>358</v>
      </c>
      <c r="G518" s="473"/>
      <c r="H518" s="473"/>
      <c r="I518" s="473"/>
      <c r="J518" s="473"/>
      <c r="K518" s="473"/>
      <c r="L518" s="473"/>
      <c r="M518" s="473"/>
      <c r="N518" s="473"/>
      <c r="O518" s="473"/>
      <c r="P518" s="473"/>
      <c r="Q518" s="473">
        <f t="shared" ref="Q518:Q581" si="17">SUM(G518:P518)</f>
        <v>0</v>
      </c>
      <c r="R518" s="472"/>
    </row>
    <row r="519" spans="1:18" ht="14.45" customHeight="1" x14ac:dyDescent="0.25">
      <c r="A519" s="472">
        <v>1138</v>
      </c>
      <c r="B519" s="472" t="str">
        <f t="shared" si="16"/>
        <v>1</v>
      </c>
      <c r="C519" s="489">
        <v>132</v>
      </c>
      <c r="D519" s="472" t="s">
        <v>1819</v>
      </c>
      <c r="E519" s="547">
        <v>7</v>
      </c>
      <c r="F519" s="472" t="s">
        <v>358</v>
      </c>
      <c r="G519" s="473"/>
      <c r="H519" s="473"/>
      <c r="I519" s="473"/>
      <c r="J519" s="473"/>
      <c r="K519" s="473"/>
      <c r="L519" s="473"/>
      <c r="M519" s="473"/>
      <c r="N519" s="473"/>
      <c r="O519" s="473"/>
      <c r="P519" s="473"/>
      <c r="Q519" s="473">
        <f t="shared" si="17"/>
        <v>0</v>
      </c>
      <c r="R519" s="472"/>
    </row>
    <row r="520" spans="1:18" ht="14.45" customHeight="1" x14ac:dyDescent="0.25">
      <c r="A520" s="472">
        <v>1139</v>
      </c>
      <c r="B520" s="472" t="str">
        <f t="shared" si="16"/>
        <v>1</v>
      </c>
      <c r="C520" s="489">
        <v>132</v>
      </c>
      <c r="D520" s="472" t="s">
        <v>1820</v>
      </c>
      <c r="E520" s="547">
        <v>13</v>
      </c>
      <c r="F520" s="472" t="s">
        <v>358</v>
      </c>
      <c r="G520" s="473"/>
      <c r="H520" s="473"/>
      <c r="I520" s="473"/>
      <c r="J520" s="473"/>
      <c r="K520" s="473"/>
      <c r="L520" s="473"/>
      <c r="M520" s="473"/>
      <c r="N520" s="473"/>
      <c r="O520" s="473"/>
      <c r="P520" s="473"/>
      <c r="Q520" s="473">
        <f t="shared" si="17"/>
        <v>0</v>
      </c>
      <c r="R520" s="472"/>
    </row>
    <row r="521" spans="1:18" ht="14.45" customHeight="1" x14ac:dyDescent="0.25">
      <c r="A521" s="472">
        <v>1140</v>
      </c>
      <c r="B521" s="472" t="str">
        <f t="shared" si="16"/>
        <v>1</v>
      </c>
      <c r="C521" s="489">
        <v>132</v>
      </c>
      <c r="D521" s="472" t="s">
        <v>1929</v>
      </c>
      <c r="E521" s="547">
        <v>15</v>
      </c>
      <c r="F521" s="472" t="s">
        <v>358</v>
      </c>
      <c r="G521" s="473"/>
      <c r="H521" s="473"/>
      <c r="I521" s="473"/>
      <c r="J521" s="473"/>
      <c r="K521" s="473"/>
      <c r="L521" s="473"/>
      <c r="M521" s="473"/>
      <c r="N521" s="473"/>
      <c r="O521" s="473"/>
      <c r="P521" s="473"/>
      <c r="Q521" s="473">
        <f t="shared" si="17"/>
        <v>0</v>
      </c>
      <c r="R521" s="472"/>
    </row>
    <row r="522" spans="1:18" ht="14.45" customHeight="1" x14ac:dyDescent="0.25">
      <c r="A522" s="472">
        <v>1141</v>
      </c>
      <c r="B522" s="472" t="str">
        <f t="shared" si="16"/>
        <v>1</v>
      </c>
      <c r="C522" s="489">
        <v>132</v>
      </c>
      <c r="D522" s="472" t="s">
        <v>1917</v>
      </c>
      <c r="E522" s="547">
        <v>5</v>
      </c>
      <c r="F522" s="472" t="s">
        <v>358</v>
      </c>
      <c r="G522" s="473"/>
      <c r="H522" s="473"/>
      <c r="I522" s="473"/>
      <c r="J522" s="473"/>
      <c r="K522" s="473"/>
      <c r="L522" s="473"/>
      <c r="M522" s="473"/>
      <c r="N522" s="473"/>
      <c r="O522" s="473"/>
      <c r="P522" s="473"/>
      <c r="Q522" s="473">
        <f t="shared" si="17"/>
        <v>0</v>
      </c>
      <c r="R522" s="472"/>
    </row>
    <row r="523" spans="1:18" ht="14.45" customHeight="1" x14ac:dyDescent="0.25">
      <c r="A523" s="472">
        <v>1142</v>
      </c>
      <c r="B523" s="472" t="str">
        <f t="shared" si="16"/>
        <v>1</v>
      </c>
      <c r="C523" s="489">
        <v>132</v>
      </c>
      <c r="D523" s="472" t="s">
        <v>1817</v>
      </c>
      <c r="E523" s="547">
        <v>31</v>
      </c>
      <c r="F523" s="472" t="s">
        <v>358</v>
      </c>
      <c r="G523" s="473"/>
      <c r="H523" s="473"/>
      <c r="I523" s="473"/>
      <c r="J523" s="473"/>
      <c r="K523" s="473"/>
      <c r="L523" s="473"/>
      <c r="M523" s="473"/>
      <c r="N523" s="473"/>
      <c r="O523" s="473"/>
      <c r="P523" s="473"/>
      <c r="Q523" s="473">
        <f t="shared" si="17"/>
        <v>0</v>
      </c>
      <c r="R523" s="472"/>
    </row>
    <row r="524" spans="1:18" ht="14.45" customHeight="1" x14ac:dyDescent="0.25">
      <c r="A524" s="472">
        <v>1143</v>
      </c>
      <c r="B524" s="472" t="str">
        <f t="shared" si="16"/>
        <v>1</v>
      </c>
      <c r="C524" s="489">
        <v>132</v>
      </c>
      <c r="D524" s="472" t="s">
        <v>1821</v>
      </c>
      <c r="E524" s="547">
        <v>22</v>
      </c>
      <c r="F524" s="472" t="s">
        <v>358</v>
      </c>
      <c r="G524" s="473"/>
      <c r="H524" s="473"/>
      <c r="I524" s="473"/>
      <c r="J524" s="473"/>
      <c r="K524" s="473"/>
      <c r="L524" s="473"/>
      <c r="M524" s="473"/>
      <c r="N524" s="473"/>
      <c r="O524" s="473"/>
      <c r="P524" s="473"/>
      <c r="Q524" s="473">
        <f t="shared" si="17"/>
        <v>0</v>
      </c>
      <c r="R524" s="472"/>
    </row>
    <row r="525" spans="1:18" ht="14.45" customHeight="1" x14ac:dyDescent="0.25">
      <c r="A525" s="472">
        <v>1144</v>
      </c>
      <c r="B525" s="472" t="str">
        <f t="shared" si="16"/>
        <v>1</v>
      </c>
      <c r="C525" s="489">
        <v>132</v>
      </c>
      <c r="D525" s="472" t="s">
        <v>1822</v>
      </c>
      <c r="E525" s="547">
        <v>25</v>
      </c>
      <c r="F525" s="472" t="s">
        <v>358</v>
      </c>
      <c r="G525" s="473"/>
      <c r="H525" s="473"/>
      <c r="I525" s="473"/>
      <c r="J525" s="473"/>
      <c r="K525" s="473"/>
      <c r="L525" s="473"/>
      <c r="M525" s="473"/>
      <c r="N525" s="473"/>
      <c r="O525" s="473"/>
      <c r="P525" s="473"/>
      <c r="Q525" s="473">
        <f t="shared" si="17"/>
        <v>0</v>
      </c>
      <c r="R525" s="472"/>
    </row>
    <row r="526" spans="1:18" ht="14.45" customHeight="1" x14ac:dyDescent="0.25">
      <c r="A526" s="472">
        <v>1145</v>
      </c>
      <c r="B526" s="472" t="str">
        <f t="shared" si="16"/>
        <v>1</v>
      </c>
      <c r="C526" s="489">
        <v>132</v>
      </c>
      <c r="D526" s="472" t="s">
        <v>2118</v>
      </c>
      <c r="E526" s="547">
        <v>11</v>
      </c>
      <c r="F526" s="472" t="s">
        <v>358</v>
      </c>
      <c r="G526" s="473"/>
      <c r="H526" s="473"/>
      <c r="I526" s="473"/>
      <c r="J526" s="473"/>
      <c r="K526" s="473"/>
      <c r="L526" s="473"/>
      <c r="M526" s="473"/>
      <c r="N526" s="473"/>
      <c r="O526" s="473"/>
      <c r="P526" s="473"/>
      <c r="Q526" s="473">
        <f t="shared" si="17"/>
        <v>0</v>
      </c>
      <c r="R526" s="472"/>
    </row>
    <row r="527" spans="1:18" ht="14.45" customHeight="1" x14ac:dyDescent="0.25">
      <c r="A527" s="472">
        <v>1146</v>
      </c>
      <c r="B527" s="472" t="str">
        <f t="shared" si="16"/>
        <v>1</v>
      </c>
      <c r="C527" s="489">
        <v>132</v>
      </c>
      <c r="D527" s="472" t="s">
        <v>1804</v>
      </c>
      <c r="E527" s="547">
        <v>132</v>
      </c>
      <c r="F527" s="472" t="s">
        <v>358</v>
      </c>
      <c r="G527" s="473"/>
      <c r="H527" s="473"/>
      <c r="I527" s="473"/>
      <c r="J527" s="473"/>
      <c r="K527" s="473"/>
      <c r="L527" s="473"/>
      <c r="M527" s="473"/>
      <c r="N527" s="473"/>
      <c r="O527" s="473"/>
      <c r="P527" s="473"/>
      <c r="Q527" s="473">
        <f t="shared" si="17"/>
        <v>0</v>
      </c>
      <c r="R527" s="472"/>
    </row>
    <row r="528" spans="1:18" ht="14.45" customHeight="1" x14ac:dyDescent="0.25">
      <c r="A528" s="472">
        <v>1147</v>
      </c>
      <c r="B528" s="472" t="str">
        <f t="shared" si="16"/>
        <v>1</v>
      </c>
      <c r="C528" s="489">
        <v>132</v>
      </c>
      <c r="D528" s="472" t="s">
        <v>2119</v>
      </c>
      <c r="E528" s="547">
        <v>23</v>
      </c>
      <c r="F528" s="472" t="s">
        <v>358</v>
      </c>
      <c r="G528" s="473"/>
      <c r="H528" s="473"/>
      <c r="I528" s="473"/>
      <c r="J528" s="473"/>
      <c r="K528" s="473"/>
      <c r="L528" s="473"/>
      <c r="M528" s="473"/>
      <c r="N528" s="473"/>
      <c r="O528" s="473"/>
      <c r="P528" s="473"/>
      <c r="Q528" s="473">
        <f t="shared" si="17"/>
        <v>0</v>
      </c>
      <c r="R528" s="472"/>
    </row>
    <row r="529" spans="1:18" ht="14.45" customHeight="1" x14ac:dyDescent="0.25">
      <c r="A529" s="472">
        <v>1148</v>
      </c>
      <c r="B529" s="472" t="str">
        <f t="shared" si="16"/>
        <v>1</v>
      </c>
      <c r="C529" s="489">
        <v>132</v>
      </c>
      <c r="D529" s="472" t="s">
        <v>1814</v>
      </c>
      <c r="E529" s="547">
        <v>14</v>
      </c>
      <c r="F529" s="472" t="s">
        <v>358</v>
      </c>
      <c r="G529" s="473"/>
      <c r="H529" s="473"/>
      <c r="I529" s="473"/>
      <c r="J529" s="473"/>
      <c r="K529" s="473"/>
      <c r="L529" s="473"/>
      <c r="M529" s="473"/>
      <c r="N529" s="473"/>
      <c r="O529" s="473"/>
      <c r="P529" s="473"/>
      <c r="Q529" s="473">
        <f t="shared" si="17"/>
        <v>0</v>
      </c>
      <c r="R529" s="472"/>
    </row>
    <row r="530" spans="1:18" ht="14.45" customHeight="1" x14ac:dyDescent="0.25">
      <c r="A530" s="472">
        <v>1149</v>
      </c>
      <c r="B530" s="472" t="str">
        <f t="shared" si="16"/>
        <v>1</v>
      </c>
      <c r="C530" s="489">
        <v>132</v>
      </c>
      <c r="D530" s="472" t="s">
        <v>1979</v>
      </c>
      <c r="E530" s="547">
        <v>8</v>
      </c>
      <c r="F530" s="472" t="s">
        <v>358</v>
      </c>
      <c r="G530" s="473"/>
      <c r="H530" s="473"/>
      <c r="I530" s="473"/>
      <c r="J530" s="473"/>
      <c r="K530" s="473"/>
      <c r="L530" s="473"/>
      <c r="M530" s="473"/>
      <c r="N530" s="473"/>
      <c r="O530" s="473"/>
      <c r="P530" s="473"/>
      <c r="Q530" s="473">
        <f t="shared" si="17"/>
        <v>0</v>
      </c>
      <c r="R530" s="472"/>
    </row>
    <row r="531" spans="1:18" ht="14.45" customHeight="1" x14ac:dyDescent="0.25">
      <c r="A531" s="472">
        <v>1150</v>
      </c>
      <c r="B531" s="472" t="str">
        <f t="shared" si="16"/>
        <v>1</v>
      </c>
      <c r="C531" s="489">
        <v>132</v>
      </c>
      <c r="D531" s="472" t="s">
        <v>1834</v>
      </c>
      <c r="E531" s="547">
        <v>2</v>
      </c>
      <c r="F531" s="472" t="s">
        <v>358</v>
      </c>
      <c r="G531" s="473"/>
      <c r="H531" s="473"/>
      <c r="I531" s="473"/>
      <c r="J531" s="473"/>
      <c r="K531" s="473"/>
      <c r="L531" s="473"/>
      <c r="M531" s="473"/>
      <c r="N531" s="473"/>
      <c r="O531" s="473"/>
      <c r="P531" s="473"/>
      <c r="Q531" s="473">
        <f t="shared" si="17"/>
        <v>0</v>
      </c>
      <c r="R531" s="472"/>
    </row>
    <row r="532" spans="1:18" ht="14.45" customHeight="1" x14ac:dyDescent="0.25">
      <c r="A532" s="472">
        <v>1151</v>
      </c>
      <c r="B532" s="472" t="str">
        <f t="shared" si="16"/>
        <v>1</v>
      </c>
      <c r="C532" s="489">
        <v>132</v>
      </c>
      <c r="D532" s="472" t="s">
        <v>2122</v>
      </c>
      <c r="E532" s="547">
        <v>9</v>
      </c>
      <c r="F532" s="472" t="s">
        <v>358</v>
      </c>
      <c r="G532" s="473"/>
      <c r="H532" s="473"/>
      <c r="I532" s="473"/>
      <c r="J532" s="473"/>
      <c r="K532" s="473"/>
      <c r="L532" s="473"/>
      <c r="M532" s="473"/>
      <c r="N532" s="473"/>
      <c r="O532" s="473"/>
      <c r="P532" s="473"/>
      <c r="Q532" s="473">
        <f t="shared" si="17"/>
        <v>0</v>
      </c>
      <c r="R532" s="472"/>
    </row>
    <row r="533" spans="1:18" ht="14.45" customHeight="1" x14ac:dyDescent="0.25">
      <c r="A533" s="472">
        <v>1152</v>
      </c>
      <c r="B533" s="472" t="str">
        <f t="shared" si="16"/>
        <v>1</v>
      </c>
      <c r="C533" s="489">
        <v>132</v>
      </c>
      <c r="D533" s="472" t="s">
        <v>1825</v>
      </c>
      <c r="E533" s="547">
        <v>16</v>
      </c>
      <c r="F533" s="472" t="s">
        <v>358</v>
      </c>
      <c r="G533" s="473"/>
      <c r="H533" s="473"/>
      <c r="I533" s="473"/>
      <c r="J533" s="473"/>
      <c r="K533" s="473"/>
      <c r="L533" s="473"/>
      <c r="M533" s="473"/>
      <c r="N533" s="473"/>
      <c r="O533" s="473"/>
      <c r="P533" s="473"/>
      <c r="Q533" s="473">
        <f t="shared" si="17"/>
        <v>0</v>
      </c>
      <c r="R533" s="472"/>
    </row>
    <row r="534" spans="1:18" ht="14.45" customHeight="1" x14ac:dyDescent="0.25">
      <c r="A534" s="472">
        <v>1153</v>
      </c>
      <c r="B534" s="472" t="str">
        <f t="shared" si="16"/>
        <v>1</v>
      </c>
      <c r="C534" s="489">
        <v>132</v>
      </c>
      <c r="D534" s="472" t="s">
        <v>1788</v>
      </c>
      <c r="E534" s="547">
        <v>132</v>
      </c>
      <c r="F534" s="472" t="s">
        <v>358</v>
      </c>
      <c r="G534" s="473"/>
      <c r="H534" s="473"/>
      <c r="I534" s="473"/>
      <c r="J534" s="473"/>
      <c r="K534" s="473"/>
      <c r="L534" s="473"/>
      <c r="M534" s="473"/>
      <c r="N534" s="473"/>
      <c r="O534" s="473"/>
      <c r="P534" s="473"/>
      <c r="Q534" s="473">
        <f t="shared" si="17"/>
        <v>0</v>
      </c>
      <c r="R534" s="472"/>
    </row>
    <row r="535" spans="1:18" ht="14.45" customHeight="1" x14ac:dyDescent="0.25">
      <c r="A535" s="472">
        <v>1154</v>
      </c>
      <c r="B535" s="472" t="str">
        <f t="shared" si="16"/>
        <v>1</v>
      </c>
      <c r="C535" s="489">
        <v>132</v>
      </c>
      <c r="D535" s="472" t="s">
        <v>2124</v>
      </c>
      <c r="E535" s="547">
        <v>12</v>
      </c>
      <c r="F535" s="472" t="s">
        <v>358</v>
      </c>
      <c r="G535" s="473"/>
      <c r="H535" s="473"/>
      <c r="I535" s="473"/>
      <c r="J535" s="473"/>
      <c r="K535" s="473"/>
      <c r="L535" s="473"/>
      <c r="M535" s="473"/>
      <c r="N535" s="473"/>
      <c r="O535" s="473"/>
      <c r="P535" s="473"/>
      <c r="Q535" s="473">
        <f t="shared" si="17"/>
        <v>0</v>
      </c>
      <c r="R535" s="472"/>
    </row>
    <row r="536" spans="1:18" ht="14.45" customHeight="1" x14ac:dyDescent="0.25">
      <c r="A536" s="472">
        <v>1155</v>
      </c>
      <c r="B536" s="472" t="str">
        <f t="shared" si="16"/>
        <v>1</v>
      </c>
      <c r="C536" s="489">
        <v>132</v>
      </c>
      <c r="D536" s="472" t="s">
        <v>2123</v>
      </c>
      <c r="E536" s="547">
        <v>1</v>
      </c>
      <c r="F536" s="472" t="s">
        <v>358</v>
      </c>
      <c r="G536" s="473"/>
      <c r="H536" s="473"/>
      <c r="I536" s="473"/>
      <c r="J536" s="473"/>
      <c r="K536" s="473"/>
      <c r="L536" s="473"/>
      <c r="M536" s="473"/>
      <c r="N536" s="473"/>
      <c r="O536" s="473"/>
      <c r="P536" s="473"/>
      <c r="Q536" s="473">
        <f t="shared" si="17"/>
        <v>0</v>
      </c>
      <c r="R536" s="472"/>
    </row>
    <row r="537" spans="1:18" ht="14.45" customHeight="1" x14ac:dyDescent="0.25">
      <c r="A537" s="472">
        <v>1156</v>
      </c>
      <c r="B537" s="472" t="str">
        <f t="shared" si="16"/>
        <v>1</v>
      </c>
      <c r="C537" s="489">
        <v>132</v>
      </c>
      <c r="D537" s="472" t="s">
        <v>1816</v>
      </c>
      <c r="E537" s="547">
        <v>3</v>
      </c>
      <c r="F537" s="472" t="s">
        <v>358</v>
      </c>
      <c r="G537" s="473"/>
      <c r="H537" s="473"/>
      <c r="I537" s="473"/>
      <c r="J537" s="473"/>
      <c r="K537" s="473"/>
      <c r="L537" s="473"/>
      <c r="M537" s="473"/>
      <c r="N537" s="473"/>
      <c r="O537" s="473"/>
      <c r="P537" s="473"/>
      <c r="Q537" s="473">
        <f t="shared" si="17"/>
        <v>0</v>
      </c>
      <c r="R537" s="472"/>
    </row>
    <row r="538" spans="1:18" ht="14.45" customHeight="1" x14ac:dyDescent="0.25">
      <c r="A538" s="472">
        <v>1157</v>
      </c>
      <c r="B538" s="472" t="str">
        <f t="shared" si="16"/>
        <v>1</v>
      </c>
      <c r="C538" s="489">
        <v>132</v>
      </c>
      <c r="D538" s="472" t="s">
        <v>1828</v>
      </c>
      <c r="E538" s="547">
        <v>4</v>
      </c>
      <c r="F538" s="472" t="s">
        <v>358</v>
      </c>
      <c r="G538" s="473"/>
      <c r="H538" s="473"/>
      <c r="I538" s="473"/>
      <c r="J538" s="473"/>
      <c r="K538" s="473"/>
      <c r="L538" s="473"/>
      <c r="M538" s="473"/>
      <c r="N538" s="473"/>
      <c r="O538" s="473"/>
      <c r="P538" s="473"/>
      <c r="Q538" s="473">
        <f t="shared" si="17"/>
        <v>0</v>
      </c>
      <c r="R538" s="472"/>
    </row>
    <row r="539" spans="1:18" ht="14.45" customHeight="1" x14ac:dyDescent="0.25">
      <c r="A539" s="472">
        <v>1158</v>
      </c>
      <c r="B539" s="472" t="str">
        <f t="shared" si="16"/>
        <v>1</v>
      </c>
      <c r="C539" s="489">
        <v>132</v>
      </c>
      <c r="D539" s="472" t="s">
        <v>1254</v>
      </c>
      <c r="E539" s="547">
        <v>24</v>
      </c>
      <c r="F539" s="472" t="s">
        <v>358</v>
      </c>
      <c r="G539" s="473"/>
      <c r="H539" s="473"/>
      <c r="I539" s="473"/>
      <c r="J539" s="473"/>
      <c r="K539" s="473"/>
      <c r="L539" s="473"/>
      <c r="M539" s="473"/>
      <c r="N539" s="473"/>
      <c r="O539" s="473"/>
      <c r="P539" s="473"/>
      <c r="Q539" s="473">
        <f t="shared" si="17"/>
        <v>0</v>
      </c>
      <c r="R539" s="472"/>
    </row>
    <row r="540" spans="1:18" ht="14.45" customHeight="1" x14ac:dyDescent="0.25">
      <c r="A540" s="472">
        <v>1159</v>
      </c>
      <c r="B540" s="472" t="str">
        <f t="shared" si="16"/>
        <v>1</v>
      </c>
      <c r="C540" s="489">
        <v>132</v>
      </c>
      <c r="D540" s="472" t="s">
        <v>1830</v>
      </c>
      <c r="E540" s="547">
        <v>32</v>
      </c>
      <c r="F540" s="472" t="s">
        <v>358</v>
      </c>
      <c r="G540" s="473"/>
      <c r="H540" s="473"/>
      <c r="I540" s="473"/>
      <c r="J540" s="473"/>
      <c r="K540" s="473"/>
      <c r="L540" s="473"/>
      <c r="M540" s="473"/>
      <c r="N540" s="473"/>
      <c r="O540" s="473"/>
      <c r="P540" s="473"/>
      <c r="Q540" s="473">
        <f t="shared" si="17"/>
        <v>0</v>
      </c>
      <c r="R540" s="472"/>
    </row>
    <row r="541" spans="1:18" ht="14.45" customHeight="1" x14ac:dyDescent="0.25">
      <c r="A541" s="472">
        <v>1160</v>
      </c>
      <c r="B541" s="472" t="str">
        <f t="shared" si="16"/>
        <v>1</v>
      </c>
      <c r="C541" s="489">
        <v>113</v>
      </c>
      <c r="D541" s="472" t="s">
        <v>1827</v>
      </c>
      <c r="E541" s="547">
        <v>27</v>
      </c>
      <c r="F541" s="472" t="s">
        <v>349</v>
      </c>
      <c r="G541" s="473"/>
      <c r="H541" s="473"/>
      <c r="I541" s="473"/>
      <c r="J541" s="523">
        <v>3651713.2644000007</v>
      </c>
      <c r="K541" s="473"/>
      <c r="L541" s="473"/>
      <c r="M541" s="473"/>
      <c r="N541" s="473"/>
      <c r="O541" s="473"/>
      <c r="P541" s="473"/>
      <c r="Q541" s="473">
        <f t="shared" si="17"/>
        <v>3651713.2644000007</v>
      </c>
      <c r="R541" s="472"/>
    </row>
    <row r="542" spans="1:18" ht="14.45" customHeight="1" x14ac:dyDescent="0.25">
      <c r="A542" s="472">
        <v>1161</v>
      </c>
      <c r="B542" s="472" t="str">
        <f t="shared" si="16"/>
        <v>1</v>
      </c>
      <c r="C542" s="489">
        <v>132</v>
      </c>
      <c r="D542" s="472" t="s">
        <v>1827</v>
      </c>
      <c r="E542" s="547">
        <v>27</v>
      </c>
      <c r="F542" s="472" t="s">
        <v>358</v>
      </c>
      <c r="G542" s="473"/>
      <c r="H542" s="473"/>
      <c r="I542" s="473"/>
      <c r="J542" s="523">
        <v>550259.36917669955</v>
      </c>
      <c r="K542" s="473"/>
      <c r="L542" s="473"/>
      <c r="M542" s="473"/>
      <c r="N542" s="473"/>
      <c r="O542" s="473"/>
      <c r="P542" s="473"/>
      <c r="Q542" s="473">
        <f t="shared" si="17"/>
        <v>550259.36917669955</v>
      </c>
      <c r="R542" s="472"/>
    </row>
    <row r="543" spans="1:18" ht="14.45" customHeight="1" x14ac:dyDescent="0.25">
      <c r="A543" s="489">
        <v>1162</v>
      </c>
      <c r="B543" s="472" t="str">
        <f t="shared" si="16"/>
        <v>1</v>
      </c>
      <c r="C543" s="489">
        <v>113</v>
      </c>
      <c r="D543" s="472" t="s">
        <v>1814</v>
      </c>
      <c r="E543" s="547">
        <v>14</v>
      </c>
      <c r="F543" s="472" t="s">
        <v>349</v>
      </c>
      <c r="G543" s="473">
        <v>0</v>
      </c>
      <c r="H543" s="473"/>
      <c r="I543" s="473"/>
      <c r="J543" s="473"/>
      <c r="K543" s="473"/>
      <c r="L543" s="473"/>
      <c r="M543" s="473"/>
      <c r="N543" s="473"/>
      <c r="O543" s="473"/>
      <c r="P543" s="473"/>
      <c r="Q543" s="473">
        <f t="shared" si="17"/>
        <v>0</v>
      </c>
      <c r="R543" s="472"/>
    </row>
    <row r="544" spans="1:18" ht="14.45" customHeight="1" x14ac:dyDescent="0.25">
      <c r="A544" s="489">
        <v>1163</v>
      </c>
      <c r="B544" s="472" t="str">
        <f t="shared" si="16"/>
        <v>1</v>
      </c>
      <c r="C544" s="489">
        <v>113</v>
      </c>
      <c r="D544" s="472" t="s">
        <v>2122</v>
      </c>
      <c r="E544" s="547">
        <v>9</v>
      </c>
      <c r="F544" s="472" t="s">
        <v>349</v>
      </c>
      <c r="G544" s="473">
        <v>0</v>
      </c>
      <c r="H544" s="473"/>
      <c r="I544" s="473"/>
      <c r="J544" s="473"/>
      <c r="K544" s="473"/>
      <c r="L544" s="473"/>
      <c r="M544" s="473"/>
      <c r="N544" s="473"/>
      <c r="O544" s="473"/>
      <c r="P544" s="473"/>
      <c r="Q544" s="473">
        <f t="shared" si="17"/>
        <v>0</v>
      </c>
      <c r="R544" s="472"/>
    </row>
    <row r="545" spans="1:18" ht="14.45" customHeight="1" x14ac:dyDescent="0.25">
      <c r="A545" s="489">
        <v>1164</v>
      </c>
      <c r="B545" s="472" t="str">
        <f t="shared" si="16"/>
        <v>1</v>
      </c>
      <c r="C545" s="489">
        <v>132</v>
      </c>
      <c r="D545" s="472" t="s">
        <v>1814</v>
      </c>
      <c r="E545" s="547">
        <v>14</v>
      </c>
      <c r="F545" s="472" t="s">
        <v>358</v>
      </c>
      <c r="G545" s="473"/>
      <c r="H545" s="473"/>
      <c r="I545" s="473"/>
      <c r="J545" s="473"/>
      <c r="K545" s="473"/>
      <c r="L545" s="473"/>
      <c r="M545" s="473"/>
      <c r="N545" s="473"/>
      <c r="O545" s="473"/>
      <c r="P545" s="473"/>
      <c r="Q545" s="473">
        <f t="shared" si="17"/>
        <v>0</v>
      </c>
      <c r="R545" s="472"/>
    </row>
    <row r="546" spans="1:18" ht="14.45" customHeight="1" x14ac:dyDescent="0.25">
      <c r="A546" s="489">
        <v>1165</v>
      </c>
      <c r="B546" s="472" t="str">
        <f t="shared" si="16"/>
        <v>1</v>
      </c>
      <c r="C546" s="489">
        <v>132</v>
      </c>
      <c r="D546" s="472" t="s">
        <v>2122</v>
      </c>
      <c r="E546" s="547">
        <v>9</v>
      </c>
      <c r="F546" s="472" t="s">
        <v>358</v>
      </c>
      <c r="G546" s="473"/>
      <c r="H546" s="473"/>
      <c r="I546" s="473"/>
      <c r="J546" s="473"/>
      <c r="K546" s="473"/>
      <c r="L546" s="473"/>
      <c r="M546" s="473"/>
      <c r="N546" s="473"/>
      <c r="O546" s="473"/>
      <c r="P546" s="473"/>
      <c r="Q546" s="473">
        <f t="shared" si="17"/>
        <v>0</v>
      </c>
      <c r="R546" s="472"/>
    </row>
    <row r="547" spans="1:18" ht="14.45" customHeight="1" x14ac:dyDescent="0.25">
      <c r="A547" s="489">
        <v>1166</v>
      </c>
      <c r="B547" s="472" t="str">
        <f t="shared" si="16"/>
        <v>1</v>
      </c>
      <c r="C547" s="489">
        <v>141</v>
      </c>
      <c r="D547" s="472" t="s">
        <v>1979</v>
      </c>
      <c r="E547" s="547">
        <v>8</v>
      </c>
      <c r="F547" s="472" t="s">
        <v>367</v>
      </c>
      <c r="G547" s="473">
        <v>39173</v>
      </c>
      <c r="H547" s="473"/>
      <c r="I547" s="473"/>
      <c r="J547" s="473"/>
      <c r="K547" s="473"/>
      <c r="L547" s="473"/>
      <c r="M547" s="473"/>
      <c r="N547" s="473"/>
      <c r="O547" s="473"/>
      <c r="P547" s="473"/>
      <c r="Q547" s="473">
        <f t="shared" si="17"/>
        <v>39173</v>
      </c>
      <c r="R547" s="472"/>
    </row>
    <row r="548" spans="1:18" ht="14.45" customHeight="1" x14ac:dyDescent="0.25">
      <c r="A548" s="489">
        <v>1167</v>
      </c>
      <c r="B548" s="472" t="str">
        <f t="shared" si="16"/>
        <v>1</v>
      </c>
      <c r="C548" s="489">
        <v>142</v>
      </c>
      <c r="D548" s="472" t="s">
        <v>1979</v>
      </c>
      <c r="E548" s="547">
        <v>8</v>
      </c>
      <c r="F548" s="472" t="s">
        <v>368</v>
      </c>
      <c r="G548" s="473">
        <v>6995</v>
      </c>
      <c r="H548" s="473"/>
      <c r="I548" s="473"/>
      <c r="J548" s="473"/>
      <c r="K548" s="473"/>
      <c r="L548" s="473"/>
      <c r="M548" s="473"/>
      <c r="N548" s="473"/>
      <c r="O548" s="473"/>
      <c r="P548" s="473"/>
      <c r="Q548" s="473">
        <f t="shared" si="17"/>
        <v>6995</v>
      </c>
      <c r="R548" s="472"/>
    </row>
    <row r="549" spans="1:18" ht="14.45" customHeight="1" x14ac:dyDescent="0.25">
      <c r="A549" s="489">
        <v>1168</v>
      </c>
      <c r="B549" s="472" t="str">
        <f t="shared" si="16"/>
        <v>1</v>
      </c>
      <c r="C549" s="489">
        <v>143</v>
      </c>
      <c r="D549" s="472" t="s">
        <v>1979</v>
      </c>
      <c r="E549" s="547">
        <v>8</v>
      </c>
      <c r="F549" s="472" t="s">
        <v>369</v>
      </c>
      <c r="G549" s="473">
        <v>2798</v>
      </c>
      <c r="H549" s="473"/>
      <c r="I549" s="473"/>
      <c r="J549" s="473"/>
      <c r="K549" s="473"/>
      <c r="L549" s="473"/>
      <c r="M549" s="473"/>
      <c r="N549" s="473"/>
      <c r="O549" s="473"/>
      <c r="P549" s="473"/>
      <c r="Q549" s="473">
        <f t="shared" si="17"/>
        <v>2798</v>
      </c>
      <c r="R549" s="472"/>
    </row>
    <row r="550" spans="1:18" ht="14.45" customHeight="1" x14ac:dyDescent="0.25">
      <c r="A550" s="489">
        <v>1169</v>
      </c>
      <c r="B550" s="472" t="str">
        <f t="shared" si="16"/>
        <v>1</v>
      </c>
      <c r="C550" s="472">
        <v>141</v>
      </c>
      <c r="D550" s="472" t="s">
        <v>1979</v>
      </c>
      <c r="E550" s="547">
        <v>8</v>
      </c>
      <c r="F550" s="472" t="s">
        <v>367</v>
      </c>
      <c r="G550" s="473">
        <v>248265</v>
      </c>
      <c r="H550" s="473"/>
      <c r="I550" s="473"/>
      <c r="J550" s="473"/>
      <c r="K550" s="473"/>
      <c r="L550" s="473"/>
      <c r="M550" s="473"/>
      <c r="N550" s="473"/>
      <c r="O550" s="473"/>
      <c r="P550" s="473"/>
      <c r="Q550" s="473">
        <f t="shared" si="17"/>
        <v>248265</v>
      </c>
      <c r="R550" s="472"/>
    </row>
    <row r="551" spans="1:18" ht="14.45" customHeight="1" x14ac:dyDescent="0.25">
      <c r="A551" s="489">
        <v>1170</v>
      </c>
      <c r="B551" s="472" t="str">
        <f t="shared" si="16"/>
        <v>1</v>
      </c>
      <c r="C551" s="472">
        <v>142</v>
      </c>
      <c r="D551" s="472" t="s">
        <v>1979</v>
      </c>
      <c r="E551" s="547">
        <v>8</v>
      </c>
      <c r="F551" s="472" t="s">
        <v>368</v>
      </c>
      <c r="G551" s="473">
        <v>44333</v>
      </c>
      <c r="H551" s="473"/>
      <c r="I551" s="473"/>
      <c r="J551" s="473"/>
      <c r="K551" s="473"/>
      <c r="L551" s="473"/>
      <c r="M551" s="473"/>
      <c r="N551" s="473"/>
      <c r="O551" s="473"/>
      <c r="P551" s="473"/>
      <c r="Q551" s="473">
        <f t="shared" si="17"/>
        <v>44333</v>
      </c>
      <c r="R551" s="472"/>
    </row>
    <row r="552" spans="1:18" ht="14.45" customHeight="1" x14ac:dyDescent="0.25">
      <c r="A552" s="489">
        <v>1171</v>
      </c>
      <c r="B552" s="472" t="str">
        <f t="shared" si="16"/>
        <v>1</v>
      </c>
      <c r="C552" s="472">
        <v>143</v>
      </c>
      <c r="D552" s="472" t="s">
        <v>1979</v>
      </c>
      <c r="E552" s="547">
        <v>8</v>
      </c>
      <c r="F552" s="472" t="s">
        <v>369</v>
      </c>
      <c r="G552" s="473">
        <v>22133</v>
      </c>
      <c r="H552" s="473"/>
      <c r="I552" s="473"/>
      <c r="J552" s="473"/>
      <c r="K552" s="473"/>
      <c r="L552" s="473"/>
      <c r="M552" s="473"/>
      <c r="N552" s="473"/>
      <c r="O552" s="473"/>
      <c r="P552" s="473"/>
      <c r="Q552" s="473">
        <f t="shared" si="17"/>
        <v>22133</v>
      </c>
      <c r="R552" s="472"/>
    </row>
    <row r="553" spans="1:18" ht="14.45" customHeight="1" x14ac:dyDescent="0.25">
      <c r="A553" s="489">
        <v>1172</v>
      </c>
      <c r="B553" s="472" t="str">
        <f t="shared" si="16"/>
        <v>2</v>
      </c>
      <c r="C553" s="472">
        <v>211</v>
      </c>
      <c r="D553" s="489" t="s">
        <v>1819</v>
      </c>
      <c r="E553" s="547">
        <v>7</v>
      </c>
      <c r="F553" s="472" t="s">
        <v>384</v>
      </c>
      <c r="G553" s="473"/>
      <c r="H553" s="473"/>
      <c r="I553" s="473"/>
      <c r="J553" s="473"/>
      <c r="K553" s="473"/>
      <c r="L553" s="473"/>
      <c r="M553" s="473"/>
      <c r="N553" s="473"/>
      <c r="O553" s="473"/>
      <c r="P553" s="473"/>
      <c r="Q553" s="473">
        <f t="shared" si="17"/>
        <v>0</v>
      </c>
      <c r="R553" s="472" t="s">
        <v>1921</v>
      </c>
    </row>
    <row r="554" spans="1:18" ht="14.45" customHeight="1" x14ac:dyDescent="0.25">
      <c r="A554" s="489">
        <v>1173</v>
      </c>
      <c r="B554" s="472" t="str">
        <f t="shared" si="16"/>
        <v>2</v>
      </c>
      <c r="C554" s="472">
        <v>212</v>
      </c>
      <c r="D554" s="489" t="s">
        <v>1819</v>
      </c>
      <c r="E554" s="547">
        <v>7</v>
      </c>
      <c r="F554" s="472" t="s">
        <v>385</v>
      </c>
      <c r="G554" s="473"/>
      <c r="H554" s="473"/>
      <c r="I554" s="473"/>
      <c r="J554" s="473"/>
      <c r="K554" s="473"/>
      <c r="L554" s="473"/>
      <c r="M554" s="473"/>
      <c r="N554" s="473"/>
      <c r="O554" s="473"/>
      <c r="P554" s="473"/>
      <c r="Q554" s="473">
        <f t="shared" si="17"/>
        <v>0</v>
      </c>
      <c r="R554" s="472" t="s">
        <v>1921</v>
      </c>
    </row>
    <row r="555" spans="1:18" ht="14.45" customHeight="1" x14ac:dyDescent="0.25">
      <c r="A555" s="489">
        <v>1174</v>
      </c>
      <c r="B555" s="472" t="str">
        <f t="shared" si="16"/>
        <v>2</v>
      </c>
      <c r="C555" s="472">
        <v>216</v>
      </c>
      <c r="D555" s="489" t="s">
        <v>1819</v>
      </c>
      <c r="E555" s="547">
        <v>7</v>
      </c>
      <c r="F555" s="472" t="s">
        <v>389</v>
      </c>
      <c r="G555" s="473">
        <v>0</v>
      </c>
      <c r="H555" s="473"/>
      <c r="I555" s="473"/>
      <c r="J555" s="473"/>
      <c r="K555" s="473"/>
      <c r="L555" s="473"/>
      <c r="M555" s="473"/>
      <c r="N555" s="473"/>
      <c r="O555" s="473"/>
      <c r="P555" s="473"/>
      <c r="Q555" s="473">
        <f t="shared" si="17"/>
        <v>0</v>
      </c>
      <c r="R555" s="472" t="s">
        <v>1921</v>
      </c>
    </row>
    <row r="556" spans="1:18" ht="14.45" customHeight="1" x14ac:dyDescent="0.25">
      <c r="A556" s="489">
        <v>1175</v>
      </c>
      <c r="B556" s="472" t="str">
        <f t="shared" si="16"/>
        <v>2</v>
      </c>
      <c r="C556" s="472">
        <v>222</v>
      </c>
      <c r="D556" s="489" t="s">
        <v>1819</v>
      </c>
      <c r="E556" s="547">
        <v>7</v>
      </c>
      <c r="F556" s="472" t="s">
        <v>394</v>
      </c>
      <c r="G556" s="473">
        <v>900</v>
      </c>
      <c r="H556" s="473"/>
      <c r="I556" s="473"/>
      <c r="J556" s="473"/>
      <c r="K556" s="473"/>
      <c r="L556" s="473"/>
      <c r="M556" s="473"/>
      <c r="N556" s="473"/>
      <c r="O556" s="473"/>
      <c r="P556" s="473"/>
      <c r="Q556" s="473">
        <f t="shared" si="17"/>
        <v>900</v>
      </c>
      <c r="R556" s="472" t="s">
        <v>1921</v>
      </c>
    </row>
    <row r="557" spans="1:18" ht="14.45" customHeight="1" x14ac:dyDescent="0.25">
      <c r="A557" s="489">
        <v>1176</v>
      </c>
      <c r="B557" s="472" t="str">
        <f t="shared" si="16"/>
        <v>2</v>
      </c>
      <c r="C557" s="472">
        <v>223</v>
      </c>
      <c r="D557" s="489" t="s">
        <v>1819</v>
      </c>
      <c r="E557" s="547">
        <v>7</v>
      </c>
      <c r="F557" s="472" t="s">
        <v>395</v>
      </c>
      <c r="G557" s="473">
        <v>600</v>
      </c>
      <c r="H557" s="473"/>
      <c r="I557" s="473"/>
      <c r="J557" s="473"/>
      <c r="K557" s="473"/>
      <c r="L557" s="473"/>
      <c r="M557" s="473"/>
      <c r="N557" s="473"/>
      <c r="O557" s="473"/>
      <c r="P557" s="473"/>
      <c r="Q557" s="473">
        <f t="shared" si="17"/>
        <v>600</v>
      </c>
      <c r="R557" s="472" t="s">
        <v>1921</v>
      </c>
    </row>
    <row r="558" spans="1:18" ht="14.45" customHeight="1" x14ac:dyDescent="0.25">
      <c r="A558" s="489">
        <v>1177</v>
      </c>
      <c r="B558" s="472" t="str">
        <f t="shared" si="16"/>
        <v>3</v>
      </c>
      <c r="C558" s="472">
        <v>314</v>
      </c>
      <c r="D558" s="489" t="s">
        <v>1819</v>
      </c>
      <c r="E558" s="547">
        <v>7</v>
      </c>
      <c r="F558" s="472" t="s">
        <v>451</v>
      </c>
      <c r="G558" s="473">
        <v>3000</v>
      </c>
      <c r="H558" s="473"/>
      <c r="I558" s="473"/>
      <c r="J558" s="473"/>
      <c r="K558" s="473"/>
      <c r="L558" s="473"/>
      <c r="M558" s="473"/>
      <c r="N558" s="473"/>
      <c r="O558" s="473"/>
      <c r="P558" s="473"/>
      <c r="Q558" s="473">
        <f t="shared" si="17"/>
        <v>3000</v>
      </c>
      <c r="R558" s="472" t="s">
        <v>1921</v>
      </c>
    </row>
    <row r="559" spans="1:18" ht="14.45" customHeight="1" x14ac:dyDescent="0.25">
      <c r="A559" s="489">
        <v>1178</v>
      </c>
      <c r="B559" s="472" t="str">
        <f t="shared" si="16"/>
        <v>3</v>
      </c>
      <c r="C559" s="472">
        <v>353</v>
      </c>
      <c r="D559" s="489" t="s">
        <v>1819</v>
      </c>
      <c r="E559" s="547">
        <v>7</v>
      </c>
      <c r="F559" s="472" t="s">
        <v>490</v>
      </c>
      <c r="G559" s="473">
        <v>0</v>
      </c>
      <c r="H559" s="473"/>
      <c r="I559" s="473"/>
      <c r="J559" s="473"/>
      <c r="K559" s="473"/>
      <c r="L559" s="473"/>
      <c r="M559" s="473"/>
      <c r="N559" s="473"/>
      <c r="O559" s="473"/>
      <c r="P559" s="473"/>
      <c r="Q559" s="473">
        <f t="shared" si="17"/>
        <v>0</v>
      </c>
      <c r="R559" s="472" t="s">
        <v>1921</v>
      </c>
    </row>
    <row r="560" spans="1:18" ht="14.45" customHeight="1" x14ac:dyDescent="0.25">
      <c r="A560" s="489">
        <v>1179</v>
      </c>
      <c r="B560" s="472" t="str">
        <f t="shared" si="16"/>
        <v>3</v>
      </c>
      <c r="C560" s="472">
        <v>375</v>
      </c>
      <c r="D560" s="489" t="s">
        <v>1819</v>
      </c>
      <c r="E560" s="547">
        <v>7</v>
      </c>
      <c r="F560" s="472" t="s">
        <v>510</v>
      </c>
      <c r="G560" s="473">
        <v>6000</v>
      </c>
      <c r="H560" s="473"/>
      <c r="I560" s="473"/>
      <c r="J560" s="473"/>
      <c r="K560" s="473"/>
      <c r="L560" s="473"/>
      <c r="M560" s="473"/>
      <c r="N560" s="473"/>
      <c r="O560" s="473"/>
      <c r="P560" s="473"/>
      <c r="Q560" s="473">
        <f t="shared" si="17"/>
        <v>6000</v>
      </c>
      <c r="R560" s="472" t="s">
        <v>1921</v>
      </c>
    </row>
    <row r="561" spans="1:18" ht="14.45" customHeight="1" x14ac:dyDescent="0.25">
      <c r="A561" s="489">
        <v>1180</v>
      </c>
      <c r="B561" s="472" t="str">
        <f t="shared" si="16"/>
        <v>5</v>
      </c>
      <c r="C561" s="472">
        <v>523</v>
      </c>
      <c r="D561" s="489" t="s">
        <v>1819</v>
      </c>
      <c r="E561" s="547">
        <v>7</v>
      </c>
      <c r="F561" s="472" t="s">
        <v>597</v>
      </c>
      <c r="G561" s="473">
        <v>2000</v>
      </c>
      <c r="H561" s="473"/>
      <c r="I561" s="473"/>
      <c r="J561" s="473"/>
      <c r="K561" s="473"/>
      <c r="L561" s="473"/>
      <c r="M561" s="473"/>
      <c r="N561" s="473"/>
      <c r="O561" s="473"/>
      <c r="P561" s="473"/>
      <c r="Q561" s="473">
        <f t="shared" si="17"/>
        <v>2000</v>
      </c>
      <c r="R561" s="472" t="s">
        <v>1921</v>
      </c>
    </row>
    <row r="562" spans="1:18" ht="14.45" customHeight="1" x14ac:dyDescent="0.25">
      <c r="A562" s="489">
        <v>1181</v>
      </c>
      <c r="B562" s="472" t="str">
        <f t="shared" si="16"/>
        <v>2</v>
      </c>
      <c r="C562" s="472">
        <v>211</v>
      </c>
      <c r="D562" s="472" t="s">
        <v>2118</v>
      </c>
      <c r="E562" s="547">
        <v>11</v>
      </c>
      <c r="F562" s="472" t="s">
        <v>384</v>
      </c>
      <c r="G562" s="473">
        <v>35000</v>
      </c>
      <c r="H562" s="473"/>
      <c r="I562" s="473"/>
      <c r="J562" s="473"/>
      <c r="K562" s="473"/>
      <c r="L562" s="473"/>
      <c r="M562" s="473"/>
      <c r="N562" s="473"/>
      <c r="O562" s="473"/>
      <c r="P562" s="473"/>
      <c r="Q562" s="473">
        <f t="shared" si="17"/>
        <v>35000</v>
      </c>
      <c r="R562" s="472" t="s">
        <v>1925</v>
      </c>
    </row>
    <row r="563" spans="1:18" ht="14.45" customHeight="1" x14ac:dyDescent="0.25">
      <c r="A563" s="489">
        <v>1182</v>
      </c>
      <c r="B563" s="472" t="str">
        <f t="shared" si="16"/>
        <v>2</v>
      </c>
      <c r="C563" s="472">
        <v>212</v>
      </c>
      <c r="D563" s="472" t="s">
        <v>2118</v>
      </c>
      <c r="E563" s="547">
        <v>11</v>
      </c>
      <c r="F563" s="472" t="s">
        <v>385</v>
      </c>
      <c r="G563" s="473">
        <v>30000</v>
      </c>
      <c r="H563" s="473"/>
      <c r="I563" s="473"/>
      <c r="J563" s="473"/>
      <c r="K563" s="473"/>
      <c r="L563" s="473"/>
      <c r="M563" s="473"/>
      <c r="N563" s="473"/>
      <c r="O563" s="473"/>
      <c r="P563" s="473"/>
      <c r="Q563" s="473">
        <f t="shared" si="17"/>
        <v>30000</v>
      </c>
      <c r="R563" s="472" t="s">
        <v>1925</v>
      </c>
    </row>
    <row r="564" spans="1:18" ht="14.45" customHeight="1" x14ac:dyDescent="0.25">
      <c r="A564" s="489">
        <v>1183</v>
      </c>
      <c r="B564" s="472" t="str">
        <f t="shared" si="16"/>
        <v>2</v>
      </c>
      <c r="C564" s="472">
        <v>214</v>
      </c>
      <c r="D564" s="472" t="s">
        <v>2118</v>
      </c>
      <c r="E564" s="547">
        <v>11</v>
      </c>
      <c r="F564" s="472" t="s">
        <v>387</v>
      </c>
      <c r="G564" s="473">
        <v>6000</v>
      </c>
      <c r="H564" s="472"/>
      <c r="I564" s="473"/>
      <c r="J564" s="473"/>
      <c r="K564" s="473"/>
      <c r="L564" s="473"/>
      <c r="M564" s="473"/>
      <c r="N564" s="473"/>
      <c r="O564" s="473"/>
      <c r="P564" s="473"/>
      <c r="Q564" s="473">
        <f t="shared" si="17"/>
        <v>6000</v>
      </c>
      <c r="R564" s="472" t="s">
        <v>1925</v>
      </c>
    </row>
    <row r="565" spans="1:18" ht="14.45" customHeight="1" x14ac:dyDescent="0.25">
      <c r="A565" s="489">
        <v>1184</v>
      </c>
      <c r="B565" s="472" t="str">
        <f t="shared" si="16"/>
        <v>2</v>
      </c>
      <c r="C565" s="472">
        <v>215</v>
      </c>
      <c r="D565" s="472" t="s">
        <v>2118</v>
      </c>
      <c r="E565" s="547">
        <v>11</v>
      </c>
      <c r="F565" s="472" t="s">
        <v>388</v>
      </c>
      <c r="G565" s="473">
        <v>0</v>
      </c>
      <c r="H565" s="473"/>
      <c r="I565" s="473"/>
      <c r="J565" s="473"/>
      <c r="K565" s="473"/>
      <c r="L565" s="473"/>
      <c r="M565" s="473"/>
      <c r="N565" s="473"/>
      <c r="O565" s="473"/>
      <c r="P565" s="473"/>
      <c r="Q565" s="473">
        <f t="shared" si="17"/>
        <v>0</v>
      </c>
      <c r="R565" s="472" t="s">
        <v>1925</v>
      </c>
    </row>
    <row r="566" spans="1:18" ht="14.45" customHeight="1" x14ac:dyDescent="0.25">
      <c r="A566" s="489">
        <v>1185</v>
      </c>
      <c r="B566" s="472" t="str">
        <f t="shared" si="16"/>
        <v>2</v>
      </c>
      <c r="C566" s="472">
        <v>218</v>
      </c>
      <c r="D566" s="472" t="s">
        <v>2118</v>
      </c>
      <c r="E566" s="547">
        <v>11</v>
      </c>
      <c r="F566" s="472" t="s">
        <v>391</v>
      </c>
      <c r="G566" s="473">
        <v>170000</v>
      </c>
      <c r="H566" s="473"/>
      <c r="I566" s="473"/>
      <c r="J566" s="473"/>
      <c r="K566" s="473"/>
      <c r="L566" s="473"/>
      <c r="M566" s="473"/>
      <c r="N566" s="473"/>
      <c r="O566" s="473"/>
      <c r="P566" s="473"/>
      <c r="Q566" s="473">
        <f t="shared" si="17"/>
        <v>170000</v>
      </c>
      <c r="R566" s="472" t="s">
        <v>1925</v>
      </c>
    </row>
    <row r="567" spans="1:18" ht="14.45" customHeight="1" x14ac:dyDescent="0.25">
      <c r="A567" s="489">
        <v>1186</v>
      </c>
      <c r="B567" s="472" t="str">
        <f t="shared" si="16"/>
        <v>2</v>
      </c>
      <c r="C567" s="472">
        <v>246</v>
      </c>
      <c r="D567" s="472" t="s">
        <v>2118</v>
      </c>
      <c r="E567" s="547">
        <v>11</v>
      </c>
      <c r="F567" s="472" t="s">
        <v>412</v>
      </c>
      <c r="G567" s="473">
        <v>0</v>
      </c>
      <c r="H567" s="473"/>
      <c r="I567" s="473"/>
      <c r="J567" s="473"/>
      <c r="K567" s="473"/>
      <c r="L567" s="473"/>
      <c r="M567" s="473"/>
      <c r="N567" s="473"/>
      <c r="O567" s="473"/>
      <c r="P567" s="473"/>
      <c r="Q567" s="473">
        <f t="shared" si="17"/>
        <v>0</v>
      </c>
      <c r="R567" s="472" t="s">
        <v>1925</v>
      </c>
    </row>
    <row r="568" spans="1:18" ht="14.45" customHeight="1" x14ac:dyDescent="0.25">
      <c r="A568" s="489">
        <v>1187</v>
      </c>
      <c r="B568" s="472" t="str">
        <f t="shared" si="16"/>
        <v>2</v>
      </c>
      <c r="C568" s="472">
        <v>261</v>
      </c>
      <c r="D568" s="472" t="s">
        <v>2118</v>
      </c>
      <c r="E568" s="547">
        <v>11</v>
      </c>
      <c r="F568" s="472" t="s">
        <v>425</v>
      </c>
      <c r="G568" s="473">
        <v>18000</v>
      </c>
      <c r="H568" s="473"/>
      <c r="I568" s="473"/>
      <c r="J568" s="473"/>
      <c r="K568" s="473"/>
      <c r="L568" s="473"/>
      <c r="M568" s="473"/>
      <c r="N568" s="473"/>
      <c r="O568" s="473"/>
      <c r="P568" s="473"/>
      <c r="Q568" s="473">
        <f t="shared" si="17"/>
        <v>18000</v>
      </c>
      <c r="R568" s="472" t="s">
        <v>1925</v>
      </c>
    </row>
    <row r="569" spans="1:18" ht="14.45" customHeight="1" x14ac:dyDescent="0.25">
      <c r="A569" s="489">
        <v>1188</v>
      </c>
      <c r="B569" s="472" t="str">
        <f t="shared" si="16"/>
        <v>2</v>
      </c>
      <c r="C569" s="472">
        <v>271</v>
      </c>
      <c r="D569" s="472" t="s">
        <v>2118</v>
      </c>
      <c r="E569" s="547">
        <v>11</v>
      </c>
      <c r="F569" s="472" t="s">
        <v>428</v>
      </c>
      <c r="G569" s="473"/>
      <c r="H569" s="473"/>
      <c r="I569" s="473"/>
      <c r="J569" s="473"/>
      <c r="K569" s="473"/>
      <c r="L569" s="473"/>
      <c r="M569" s="473"/>
      <c r="N569" s="473"/>
      <c r="O569" s="473"/>
      <c r="P569" s="473"/>
      <c r="Q569" s="473">
        <f t="shared" si="17"/>
        <v>0</v>
      </c>
      <c r="R569" s="472" t="s">
        <v>1925</v>
      </c>
    </row>
    <row r="570" spans="1:18" ht="14.45" customHeight="1" x14ac:dyDescent="0.25">
      <c r="A570" s="489">
        <v>1189</v>
      </c>
      <c r="B570" s="472" t="str">
        <f t="shared" si="16"/>
        <v>3</v>
      </c>
      <c r="C570" s="472">
        <v>313</v>
      </c>
      <c r="D570" s="472" t="s">
        <v>2118</v>
      </c>
      <c r="E570" s="547">
        <v>11</v>
      </c>
      <c r="F570" s="472" t="s">
        <v>450</v>
      </c>
      <c r="G570" s="473">
        <v>3000</v>
      </c>
      <c r="H570" s="473"/>
      <c r="I570" s="473"/>
      <c r="J570" s="473"/>
      <c r="K570" s="473"/>
      <c r="L570" s="473"/>
      <c r="M570" s="473"/>
      <c r="N570" s="473"/>
      <c r="O570" s="473"/>
      <c r="P570" s="473"/>
      <c r="Q570" s="473">
        <f t="shared" si="17"/>
        <v>3000</v>
      </c>
      <c r="R570" s="472" t="s">
        <v>1925</v>
      </c>
    </row>
    <row r="571" spans="1:18" ht="14.45" customHeight="1" x14ac:dyDescent="0.25">
      <c r="A571" s="489">
        <v>1190</v>
      </c>
      <c r="B571" s="472" t="str">
        <f t="shared" si="16"/>
        <v>3</v>
      </c>
      <c r="C571" s="472">
        <v>314</v>
      </c>
      <c r="D571" s="472" t="s">
        <v>2118</v>
      </c>
      <c r="E571" s="547">
        <v>11</v>
      </c>
      <c r="F571" s="472" t="s">
        <v>451</v>
      </c>
      <c r="G571" s="473">
        <v>42000</v>
      </c>
      <c r="H571" s="473"/>
      <c r="I571" s="473"/>
      <c r="J571" s="473"/>
      <c r="K571" s="473"/>
      <c r="L571" s="473"/>
      <c r="M571" s="473"/>
      <c r="N571" s="473"/>
      <c r="O571" s="473"/>
      <c r="P571" s="473"/>
      <c r="Q571" s="473">
        <f t="shared" si="17"/>
        <v>42000</v>
      </c>
      <c r="R571" s="472" t="s">
        <v>1925</v>
      </c>
    </row>
    <row r="572" spans="1:18" ht="14.45" customHeight="1" x14ac:dyDescent="0.25">
      <c r="A572" s="489">
        <v>1191</v>
      </c>
      <c r="B572" s="472" t="str">
        <f t="shared" si="16"/>
        <v>3</v>
      </c>
      <c r="C572" s="472">
        <v>315</v>
      </c>
      <c r="D572" s="472" t="s">
        <v>2118</v>
      </c>
      <c r="E572" s="547">
        <v>11</v>
      </c>
      <c r="F572" s="472" t="s">
        <v>452</v>
      </c>
      <c r="G572" s="473">
        <v>9600</v>
      </c>
      <c r="H572" s="473"/>
      <c r="I572" s="473"/>
      <c r="J572" s="473"/>
      <c r="K572" s="473"/>
      <c r="L572" s="473"/>
      <c r="M572" s="473"/>
      <c r="N572" s="473"/>
      <c r="O572" s="473"/>
      <c r="P572" s="473"/>
      <c r="Q572" s="473">
        <f t="shared" si="17"/>
        <v>9600</v>
      </c>
      <c r="R572" s="472" t="s">
        <v>1925</v>
      </c>
    </row>
    <row r="573" spans="1:18" ht="14.45" customHeight="1" x14ac:dyDescent="0.25">
      <c r="A573" s="489">
        <v>1192</v>
      </c>
      <c r="B573" s="472" t="str">
        <f t="shared" si="16"/>
        <v>3</v>
      </c>
      <c r="C573" s="472">
        <v>334</v>
      </c>
      <c r="D573" s="472" t="s">
        <v>2118</v>
      </c>
      <c r="E573" s="547">
        <v>11</v>
      </c>
      <c r="F573" s="472" t="s">
        <v>471</v>
      </c>
      <c r="G573" s="473">
        <v>10000</v>
      </c>
      <c r="H573" s="473"/>
      <c r="I573" s="473"/>
      <c r="J573" s="473"/>
      <c r="K573" s="473"/>
      <c r="L573" s="473"/>
      <c r="M573" s="473"/>
      <c r="N573" s="473"/>
      <c r="O573" s="473"/>
      <c r="P573" s="473"/>
      <c r="Q573" s="473">
        <f t="shared" si="17"/>
        <v>10000</v>
      </c>
      <c r="R573" s="472" t="s">
        <v>1925</v>
      </c>
    </row>
    <row r="574" spans="1:18" ht="14.45" customHeight="1" x14ac:dyDescent="0.25">
      <c r="A574" s="489">
        <v>1193</v>
      </c>
      <c r="B574" s="472" t="str">
        <f t="shared" si="16"/>
        <v>3</v>
      </c>
      <c r="C574" s="472">
        <v>341</v>
      </c>
      <c r="D574" s="472" t="s">
        <v>2118</v>
      </c>
      <c r="E574" s="547">
        <v>11</v>
      </c>
      <c r="F574" s="472" t="s">
        <v>478</v>
      </c>
      <c r="G574" s="473">
        <v>42000</v>
      </c>
      <c r="H574" s="473"/>
      <c r="I574" s="473"/>
      <c r="J574" s="473"/>
      <c r="K574" s="473"/>
      <c r="L574" s="473"/>
      <c r="M574" s="473"/>
      <c r="N574" s="473"/>
      <c r="O574" s="473"/>
      <c r="P574" s="473"/>
      <c r="Q574" s="473">
        <f t="shared" si="17"/>
        <v>42000</v>
      </c>
      <c r="R574" s="472" t="s">
        <v>1925</v>
      </c>
    </row>
    <row r="575" spans="1:18" ht="14.45" customHeight="1" x14ac:dyDescent="0.25">
      <c r="A575" s="489">
        <v>1194</v>
      </c>
      <c r="B575" s="472" t="str">
        <f t="shared" si="16"/>
        <v>3</v>
      </c>
      <c r="C575" s="472">
        <v>344</v>
      </c>
      <c r="D575" s="472" t="s">
        <v>2118</v>
      </c>
      <c r="E575" s="547">
        <v>11</v>
      </c>
      <c r="F575" s="472" t="s">
        <v>481</v>
      </c>
      <c r="G575" s="473">
        <v>30000</v>
      </c>
      <c r="H575" s="473"/>
      <c r="I575" s="473"/>
      <c r="J575" s="473"/>
      <c r="K575" s="473"/>
      <c r="L575" s="473"/>
      <c r="M575" s="473"/>
      <c r="N575" s="473"/>
      <c r="O575" s="473"/>
      <c r="P575" s="473"/>
      <c r="Q575" s="473">
        <f t="shared" si="17"/>
        <v>30000</v>
      </c>
      <c r="R575" s="472" t="s">
        <v>1925</v>
      </c>
    </row>
    <row r="576" spans="1:18" ht="14.45" customHeight="1" x14ac:dyDescent="0.25">
      <c r="A576" s="489">
        <v>1195</v>
      </c>
      <c r="B576" s="472" t="str">
        <f t="shared" si="16"/>
        <v>3</v>
      </c>
      <c r="C576" s="472">
        <v>345</v>
      </c>
      <c r="D576" s="472" t="s">
        <v>2118</v>
      </c>
      <c r="E576" s="547">
        <v>11</v>
      </c>
      <c r="F576" s="472" t="s">
        <v>482</v>
      </c>
      <c r="G576" s="473">
        <v>180000</v>
      </c>
      <c r="H576" s="473"/>
      <c r="I576" s="473"/>
      <c r="J576" s="473"/>
      <c r="K576" s="473"/>
      <c r="L576" s="473"/>
      <c r="M576" s="473"/>
      <c r="N576" s="473"/>
      <c r="O576" s="473"/>
      <c r="P576" s="473"/>
      <c r="Q576" s="473">
        <f t="shared" si="17"/>
        <v>180000</v>
      </c>
      <c r="R576" s="472" t="s">
        <v>1925</v>
      </c>
    </row>
    <row r="577" spans="1:18" ht="14.45" customHeight="1" x14ac:dyDescent="0.25">
      <c r="A577" s="489">
        <v>1196</v>
      </c>
      <c r="B577" s="472" t="str">
        <f t="shared" si="16"/>
        <v>3</v>
      </c>
      <c r="C577" s="472">
        <v>351</v>
      </c>
      <c r="D577" s="472" t="s">
        <v>2118</v>
      </c>
      <c r="E577" s="547">
        <v>11</v>
      </c>
      <c r="F577" s="472" t="s">
        <v>488</v>
      </c>
      <c r="G577" s="473">
        <v>5000</v>
      </c>
      <c r="H577" s="473"/>
      <c r="I577" s="473"/>
      <c r="J577" s="473"/>
      <c r="K577" s="473"/>
      <c r="L577" s="473"/>
      <c r="M577" s="473"/>
      <c r="N577" s="473"/>
      <c r="O577" s="473"/>
      <c r="P577" s="473"/>
      <c r="Q577" s="473">
        <f t="shared" si="17"/>
        <v>5000</v>
      </c>
      <c r="R577" s="472" t="s">
        <v>1925</v>
      </c>
    </row>
    <row r="578" spans="1:18" ht="14.45" customHeight="1" x14ac:dyDescent="0.25">
      <c r="A578" s="489">
        <v>1197</v>
      </c>
      <c r="B578" s="472" t="str">
        <f t="shared" si="16"/>
        <v>3</v>
      </c>
      <c r="C578" s="472">
        <v>352</v>
      </c>
      <c r="D578" s="472" t="s">
        <v>2118</v>
      </c>
      <c r="E578" s="547">
        <v>11</v>
      </c>
      <c r="F578" s="472" t="s">
        <v>489</v>
      </c>
      <c r="G578" s="473">
        <v>6000</v>
      </c>
      <c r="H578" s="473"/>
      <c r="I578" s="473"/>
      <c r="J578" s="473"/>
      <c r="K578" s="473"/>
      <c r="L578" s="473"/>
      <c r="M578" s="473"/>
      <c r="N578" s="473"/>
      <c r="O578" s="473"/>
      <c r="P578" s="473"/>
      <c r="Q578" s="473">
        <f t="shared" si="17"/>
        <v>6000</v>
      </c>
      <c r="R578" s="472" t="s">
        <v>1925</v>
      </c>
    </row>
    <row r="579" spans="1:18" ht="14.45" customHeight="1" x14ac:dyDescent="0.25">
      <c r="A579" s="489">
        <v>1198</v>
      </c>
      <c r="B579" s="472" t="str">
        <f t="shared" si="16"/>
        <v>3</v>
      </c>
      <c r="C579" s="472">
        <v>353</v>
      </c>
      <c r="D579" s="472" t="s">
        <v>2118</v>
      </c>
      <c r="E579" s="547">
        <v>11</v>
      </c>
      <c r="F579" s="472" t="s">
        <v>490</v>
      </c>
      <c r="G579" s="473">
        <v>12000</v>
      </c>
      <c r="H579" s="473"/>
      <c r="I579" s="473"/>
      <c r="J579" s="473"/>
      <c r="K579" s="473"/>
      <c r="L579" s="473"/>
      <c r="M579" s="473"/>
      <c r="N579" s="473"/>
      <c r="O579" s="473"/>
      <c r="P579" s="473"/>
      <c r="Q579" s="473">
        <f t="shared" si="17"/>
        <v>12000</v>
      </c>
      <c r="R579" s="472" t="s">
        <v>1925</v>
      </c>
    </row>
    <row r="580" spans="1:18" ht="14.45" customHeight="1" x14ac:dyDescent="0.25">
      <c r="A580" s="489">
        <v>1199</v>
      </c>
      <c r="B580" s="472" t="str">
        <f t="shared" si="16"/>
        <v>3</v>
      </c>
      <c r="C580" s="472">
        <v>372</v>
      </c>
      <c r="D580" s="472" t="s">
        <v>2118</v>
      </c>
      <c r="E580" s="547">
        <v>11</v>
      </c>
      <c r="F580" s="472" t="s">
        <v>507</v>
      </c>
      <c r="G580" s="473">
        <v>12000</v>
      </c>
      <c r="H580" s="473"/>
      <c r="I580" s="473"/>
      <c r="J580" s="473"/>
      <c r="K580" s="473"/>
      <c r="L580" s="473"/>
      <c r="M580" s="473"/>
      <c r="N580" s="473"/>
      <c r="O580" s="473"/>
      <c r="P580" s="473"/>
      <c r="Q580" s="473">
        <f t="shared" si="17"/>
        <v>12000</v>
      </c>
      <c r="R580" s="472" t="s">
        <v>1925</v>
      </c>
    </row>
    <row r="581" spans="1:18" ht="14.45" customHeight="1" x14ac:dyDescent="0.25">
      <c r="A581" s="489">
        <v>1200</v>
      </c>
      <c r="B581" s="472" t="str">
        <f t="shared" si="16"/>
        <v>3</v>
      </c>
      <c r="C581" s="472">
        <v>375</v>
      </c>
      <c r="D581" s="472" t="s">
        <v>2118</v>
      </c>
      <c r="E581" s="547">
        <v>11</v>
      </c>
      <c r="F581" s="472" t="s">
        <v>510</v>
      </c>
      <c r="G581" s="473">
        <v>35000</v>
      </c>
      <c r="H581" s="473"/>
      <c r="I581" s="473"/>
      <c r="J581" s="473"/>
      <c r="K581" s="473"/>
      <c r="L581" s="473"/>
      <c r="M581" s="473"/>
      <c r="N581" s="473"/>
      <c r="O581" s="473"/>
      <c r="P581" s="473"/>
      <c r="Q581" s="473">
        <f t="shared" si="17"/>
        <v>35000</v>
      </c>
      <c r="R581" s="472" t="s">
        <v>1925</v>
      </c>
    </row>
    <row r="582" spans="1:18" ht="14.45" customHeight="1" x14ac:dyDescent="0.25">
      <c r="A582" s="489">
        <v>1201</v>
      </c>
      <c r="B582" s="472" t="str">
        <f t="shared" ref="B582:B645" si="18">MID(C582,1,1)</f>
        <v>3</v>
      </c>
      <c r="C582" s="472">
        <v>379</v>
      </c>
      <c r="D582" s="472" t="s">
        <v>2118</v>
      </c>
      <c r="E582" s="547">
        <v>11</v>
      </c>
      <c r="F582" s="472" t="s">
        <v>514</v>
      </c>
      <c r="G582" s="473">
        <v>4000</v>
      </c>
      <c r="H582" s="473"/>
      <c r="I582" s="473"/>
      <c r="J582" s="473"/>
      <c r="K582" s="473"/>
      <c r="L582" s="473"/>
      <c r="M582" s="473"/>
      <c r="N582" s="473"/>
      <c r="O582" s="473"/>
      <c r="P582" s="473"/>
      <c r="Q582" s="473">
        <f t="shared" ref="Q582:Q645" si="19">SUM(G582:P582)</f>
        <v>4000</v>
      </c>
      <c r="R582" s="472" t="s">
        <v>1925</v>
      </c>
    </row>
    <row r="583" spans="1:18" ht="14.45" customHeight="1" x14ac:dyDescent="0.25">
      <c r="A583" s="489">
        <v>1202</v>
      </c>
      <c r="B583" s="472" t="str">
        <f t="shared" si="18"/>
        <v>3</v>
      </c>
      <c r="C583" s="472">
        <v>395</v>
      </c>
      <c r="D583" s="472" t="s">
        <v>2118</v>
      </c>
      <c r="E583" s="547">
        <v>11</v>
      </c>
      <c r="F583" s="472" t="s">
        <v>526</v>
      </c>
      <c r="G583" s="473">
        <v>12000</v>
      </c>
      <c r="H583" s="473"/>
      <c r="I583" s="473"/>
      <c r="J583" s="473"/>
      <c r="K583" s="473"/>
      <c r="L583" s="473"/>
      <c r="M583" s="473"/>
      <c r="N583" s="473"/>
      <c r="O583" s="473"/>
      <c r="P583" s="473"/>
      <c r="Q583" s="473">
        <f t="shared" si="19"/>
        <v>12000</v>
      </c>
      <c r="R583" s="472" t="s">
        <v>1925</v>
      </c>
    </row>
    <row r="584" spans="1:18" ht="14.45" customHeight="1" x14ac:dyDescent="0.25">
      <c r="A584" s="489">
        <v>1203</v>
      </c>
      <c r="B584" s="472" t="str">
        <f t="shared" si="18"/>
        <v>5</v>
      </c>
      <c r="C584" s="472">
        <v>511</v>
      </c>
      <c r="D584" s="472" t="s">
        <v>2118</v>
      </c>
      <c r="E584" s="547">
        <v>11</v>
      </c>
      <c r="F584" s="472" t="s">
        <v>588</v>
      </c>
      <c r="G584" s="473">
        <v>10000</v>
      </c>
      <c r="H584" s="473"/>
      <c r="I584" s="473"/>
      <c r="J584" s="473"/>
      <c r="K584" s="473"/>
      <c r="L584" s="473"/>
      <c r="M584" s="473"/>
      <c r="N584" s="473"/>
      <c r="O584" s="473"/>
      <c r="P584" s="473"/>
      <c r="Q584" s="473">
        <f t="shared" si="19"/>
        <v>10000</v>
      </c>
      <c r="R584" s="472" t="s">
        <v>1925</v>
      </c>
    </row>
    <row r="585" spans="1:18" ht="14.45" customHeight="1" x14ac:dyDescent="0.25">
      <c r="A585" s="489">
        <v>1204</v>
      </c>
      <c r="B585" s="472" t="str">
        <f t="shared" si="18"/>
        <v>5</v>
      </c>
      <c r="C585" s="472">
        <v>515</v>
      </c>
      <c r="D585" s="472" t="s">
        <v>2118</v>
      </c>
      <c r="E585" s="547">
        <v>11</v>
      </c>
      <c r="F585" s="472" t="s">
        <v>592</v>
      </c>
      <c r="G585" s="473">
        <v>20000</v>
      </c>
      <c r="H585" s="473"/>
      <c r="I585" s="473"/>
      <c r="J585" s="473"/>
      <c r="K585" s="473"/>
      <c r="L585" s="473"/>
      <c r="M585" s="473"/>
      <c r="N585" s="473"/>
      <c r="O585" s="473"/>
      <c r="P585" s="473"/>
      <c r="Q585" s="473">
        <f t="shared" si="19"/>
        <v>20000</v>
      </c>
      <c r="R585" s="472" t="s">
        <v>1925</v>
      </c>
    </row>
    <row r="586" spans="1:18" ht="14.45" customHeight="1" x14ac:dyDescent="0.25">
      <c r="A586" s="489">
        <v>1205</v>
      </c>
      <c r="B586" s="472" t="str">
        <f t="shared" si="18"/>
        <v>5</v>
      </c>
      <c r="C586" s="472">
        <v>519</v>
      </c>
      <c r="D586" s="472" t="s">
        <v>2118</v>
      </c>
      <c r="E586" s="547">
        <v>11</v>
      </c>
      <c r="F586" s="472" t="s">
        <v>593</v>
      </c>
      <c r="G586" s="473">
        <v>3000</v>
      </c>
      <c r="H586" s="473"/>
      <c r="I586" s="473"/>
      <c r="J586" s="473"/>
      <c r="K586" s="473"/>
      <c r="L586" s="473"/>
      <c r="M586" s="473"/>
      <c r="N586" s="473"/>
      <c r="O586" s="473"/>
      <c r="P586" s="473"/>
      <c r="Q586" s="473">
        <f t="shared" si="19"/>
        <v>3000</v>
      </c>
      <c r="R586" s="472" t="s">
        <v>1925</v>
      </c>
    </row>
    <row r="587" spans="1:18" ht="14.45" customHeight="1" x14ac:dyDescent="0.25">
      <c r="A587" s="489">
        <v>1206</v>
      </c>
      <c r="B587" s="472" t="str">
        <f t="shared" si="18"/>
        <v>5</v>
      </c>
      <c r="C587" s="472">
        <v>566</v>
      </c>
      <c r="D587" s="472" t="s">
        <v>2118</v>
      </c>
      <c r="E587" s="547">
        <v>11</v>
      </c>
      <c r="F587" s="472" t="s">
        <v>617</v>
      </c>
      <c r="G587" s="473">
        <v>4500</v>
      </c>
      <c r="H587" s="473"/>
      <c r="I587" s="473"/>
      <c r="J587" s="473"/>
      <c r="K587" s="473"/>
      <c r="L587" s="473"/>
      <c r="M587" s="473"/>
      <c r="N587" s="473"/>
      <c r="O587" s="473"/>
      <c r="P587" s="473"/>
      <c r="Q587" s="473">
        <f t="shared" si="19"/>
        <v>4500</v>
      </c>
      <c r="R587" s="472" t="s">
        <v>1925</v>
      </c>
    </row>
    <row r="588" spans="1:18" ht="14.45" customHeight="1" x14ac:dyDescent="0.25">
      <c r="A588" s="489">
        <v>1207</v>
      </c>
      <c r="B588" s="472" t="str">
        <f t="shared" si="18"/>
        <v>9</v>
      </c>
      <c r="C588" s="472">
        <v>911</v>
      </c>
      <c r="D588" s="472" t="s">
        <v>2118</v>
      </c>
      <c r="E588" s="547">
        <v>11</v>
      </c>
      <c r="F588" s="472" t="s">
        <v>1923</v>
      </c>
      <c r="G588" s="511"/>
      <c r="H588" s="473"/>
      <c r="I588" s="473"/>
      <c r="J588" s="473">
        <f>+DEUDA!J60</f>
        <v>1059322.0799999998</v>
      </c>
      <c r="K588" s="473"/>
      <c r="L588" s="473"/>
      <c r="M588" s="473"/>
      <c r="N588" s="473"/>
      <c r="O588" s="473"/>
      <c r="P588" s="473"/>
      <c r="Q588" s="473">
        <f t="shared" si="19"/>
        <v>1059322.0799999998</v>
      </c>
      <c r="R588" s="472" t="s">
        <v>1925</v>
      </c>
    </row>
    <row r="589" spans="1:18" ht="14.45" customHeight="1" x14ac:dyDescent="0.25">
      <c r="A589" s="489">
        <v>1208</v>
      </c>
      <c r="B589" s="472" t="str">
        <f t="shared" si="18"/>
        <v>9</v>
      </c>
      <c r="C589" s="472">
        <v>921</v>
      </c>
      <c r="D589" s="472" t="s">
        <v>2118</v>
      </c>
      <c r="E589" s="547">
        <v>11</v>
      </c>
      <c r="F589" s="472" t="s">
        <v>1924</v>
      </c>
      <c r="G589" s="511"/>
      <c r="H589" s="473"/>
      <c r="I589" s="473"/>
      <c r="J589" s="473">
        <f>+DEUDA!K60</f>
        <v>161034.13</v>
      </c>
      <c r="K589" s="473"/>
      <c r="L589" s="473"/>
      <c r="M589" s="473"/>
      <c r="N589" s="473"/>
      <c r="O589" s="473"/>
      <c r="P589" s="473"/>
      <c r="Q589" s="473">
        <f t="shared" si="19"/>
        <v>161034.13</v>
      </c>
      <c r="R589" s="472" t="s">
        <v>1925</v>
      </c>
    </row>
    <row r="590" spans="1:18" ht="14.45" customHeight="1" x14ac:dyDescent="0.25">
      <c r="A590" s="489">
        <v>1209</v>
      </c>
      <c r="B590" s="472" t="str">
        <f t="shared" si="18"/>
        <v>9</v>
      </c>
      <c r="C590" s="472">
        <v>991</v>
      </c>
      <c r="D590" s="472" t="s">
        <v>2118</v>
      </c>
      <c r="E590" s="547">
        <v>11</v>
      </c>
      <c r="F590" s="472" t="s">
        <v>752</v>
      </c>
      <c r="G590" s="473">
        <f>335320.15+450951.36-73918.06</f>
        <v>712353.45</v>
      </c>
      <c r="H590" s="473"/>
      <c r="I590" s="473"/>
      <c r="J590" s="473"/>
      <c r="K590" s="473"/>
      <c r="L590" s="473"/>
      <c r="M590" s="473"/>
      <c r="N590" s="473"/>
      <c r="O590" s="473"/>
      <c r="P590" s="473"/>
      <c r="Q590" s="473">
        <f t="shared" si="19"/>
        <v>712353.45</v>
      </c>
      <c r="R590" s="472" t="s">
        <v>1925</v>
      </c>
    </row>
    <row r="591" spans="1:18" ht="14.45" customHeight="1" x14ac:dyDescent="0.25">
      <c r="A591" s="489">
        <v>1210</v>
      </c>
      <c r="B591" s="472" t="str">
        <f t="shared" si="18"/>
        <v>1</v>
      </c>
      <c r="C591" s="472">
        <v>122</v>
      </c>
      <c r="D591" s="472" t="s">
        <v>1979</v>
      </c>
      <c r="E591" s="547">
        <v>8</v>
      </c>
      <c r="F591" s="472" t="s">
        <v>353</v>
      </c>
      <c r="G591" s="473"/>
      <c r="H591" s="473"/>
      <c r="I591" s="473"/>
      <c r="J591" s="473"/>
      <c r="K591" s="473"/>
      <c r="L591" s="473"/>
      <c r="M591" s="473"/>
      <c r="N591" s="473"/>
      <c r="O591" s="473"/>
      <c r="P591" s="473"/>
      <c r="Q591" s="473">
        <f t="shared" si="19"/>
        <v>0</v>
      </c>
      <c r="R591" s="472"/>
    </row>
    <row r="592" spans="1:18" ht="14.45" customHeight="1" x14ac:dyDescent="0.25">
      <c r="A592" s="489">
        <v>1211</v>
      </c>
      <c r="B592" s="472" t="str">
        <f t="shared" si="18"/>
        <v>2</v>
      </c>
      <c r="C592" s="472">
        <v>211</v>
      </c>
      <c r="D592" s="472" t="s">
        <v>1979</v>
      </c>
      <c r="E592" s="547">
        <v>8</v>
      </c>
      <c r="F592" s="472" t="s">
        <v>384</v>
      </c>
      <c r="G592" s="473">
        <v>90000</v>
      </c>
      <c r="H592" s="473"/>
      <c r="I592" s="473"/>
      <c r="J592" s="473"/>
      <c r="K592" s="473"/>
      <c r="L592" s="473"/>
      <c r="M592" s="473"/>
      <c r="N592" s="473"/>
      <c r="O592" s="473"/>
      <c r="P592" s="473"/>
      <c r="Q592" s="473">
        <f t="shared" si="19"/>
        <v>90000</v>
      </c>
      <c r="R592" s="472"/>
    </row>
    <row r="593" spans="1:18" ht="14.45" customHeight="1" x14ac:dyDescent="0.25">
      <c r="A593" s="489">
        <v>1212</v>
      </c>
      <c r="B593" s="472" t="str">
        <f t="shared" si="18"/>
        <v>2</v>
      </c>
      <c r="C593" s="472">
        <v>212</v>
      </c>
      <c r="D593" s="472" t="s">
        <v>1979</v>
      </c>
      <c r="E593" s="547">
        <v>8</v>
      </c>
      <c r="F593" s="472" t="s">
        <v>385</v>
      </c>
      <c r="G593" s="473">
        <v>20000</v>
      </c>
      <c r="H593" s="473"/>
      <c r="I593" s="473"/>
      <c r="J593" s="473"/>
      <c r="K593" s="473"/>
      <c r="L593" s="473"/>
      <c r="M593" s="473"/>
      <c r="N593" s="473"/>
      <c r="O593" s="473"/>
      <c r="P593" s="473"/>
      <c r="Q593" s="473">
        <f t="shared" si="19"/>
        <v>20000</v>
      </c>
      <c r="R593" s="472"/>
    </row>
    <row r="594" spans="1:18" ht="14.45" customHeight="1" x14ac:dyDescent="0.25">
      <c r="A594" s="489">
        <v>1213</v>
      </c>
      <c r="B594" s="472" t="str">
        <f t="shared" si="18"/>
        <v>2</v>
      </c>
      <c r="C594" s="472">
        <v>216</v>
      </c>
      <c r="D594" s="472" t="s">
        <v>1979</v>
      </c>
      <c r="E594" s="547">
        <v>8</v>
      </c>
      <c r="F594" s="472" t="s">
        <v>389</v>
      </c>
      <c r="G594" s="473">
        <v>250000</v>
      </c>
      <c r="H594" s="473"/>
      <c r="I594" s="473"/>
      <c r="J594" s="473"/>
      <c r="K594" s="473"/>
      <c r="L594" s="473"/>
      <c r="M594" s="473"/>
      <c r="N594" s="473"/>
      <c r="O594" s="473"/>
      <c r="P594" s="473"/>
      <c r="Q594" s="473">
        <f t="shared" si="19"/>
        <v>250000</v>
      </c>
      <c r="R594" s="472"/>
    </row>
    <row r="595" spans="1:18" ht="14.45" customHeight="1" x14ac:dyDescent="0.25">
      <c r="A595" s="489">
        <v>1214</v>
      </c>
      <c r="B595" s="472" t="str">
        <f t="shared" si="18"/>
        <v>2</v>
      </c>
      <c r="C595" s="472">
        <v>253</v>
      </c>
      <c r="D595" s="472" t="s">
        <v>1979</v>
      </c>
      <c r="E595" s="547">
        <v>8</v>
      </c>
      <c r="F595" s="472" t="s">
        <v>419</v>
      </c>
      <c r="G595" s="520">
        <v>1000000</v>
      </c>
      <c r="H595" s="473"/>
      <c r="I595" s="473"/>
      <c r="J595" s="473"/>
      <c r="K595" s="473"/>
      <c r="L595" s="473"/>
      <c r="M595" s="473"/>
      <c r="N595" s="473"/>
      <c r="O595" s="473"/>
      <c r="P595" s="473"/>
      <c r="Q595" s="473">
        <f t="shared" si="19"/>
        <v>1000000</v>
      </c>
      <c r="R595" s="472"/>
    </row>
    <row r="596" spans="1:18" ht="14.45" customHeight="1" x14ac:dyDescent="0.25">
      <c r="A596" s="489">
        <v>1215</v>
      </c>
      <c r="B596" s="472" t="str">
        <f t="shared" si="18"/>
        <v>2</v>
      </c>
      <c r="C596" s="472">
        <v>261</v>
      </c>
      <c r="D596" s="472" t="s">
        <v>1979</v>
      </c>
      <c r="E596" s="547">
        <v>8</v>
      </c>
      <c r="F596" s="472" t="s">
        <v>425</v>
      </c>
      <c r="G596" s="493">
        <v>101000</v>
      </c>
      <c r="H596" s="473"/>
      <c r="I596" s="473"/>
      <c r="J596" s="473"/>
      <c r="K596" s="473"/>
      <c r="L596" s="473"/>
      <c r="M596" s="473"/>
      <c r="N596" s="473"/>
      <c r="O596" s="473"/>
      <c r="P596" s="473"/>
      <c r="Q596" s="473">
        <f t="shared" si="19"/>
        <v>101000</v>
      </c>
      <c r="R596" s="472"/>
    </row>
    <row r="597" spans="1:18" ht="14.45" customHeight="1" x14ac:dyDescent="0.25">
      <c r="A597" s="489">
        <v>1216</v>
      </c>
      <c r="B597" s="472" t="str">
        <f t="shared" si="18"/>
        <v>2</v>
      </c>
      <c r="C597" s="472">
        <v>271</v>
      </c>
      <c r="D597" s="472" t="s">
        <v>1979</v>
      </c>
      <c r="E597" s="547">
        <v>8</v>
      </c>
      <c r="F597" s="472" t="s">
        <v>428</v>
      </c>
      <c r="G597" s="473">
        <v>150000</v>
      </c>
      <c r="H597" s="473"/>
      <c r="I597" s="473"/>
      <c r="J597" s="473"/>
      <c r="K597" s="473"/>
      <c r="L597" s="473"/>
      <c r="M597" s="473"/>
      <c r="N597" s="473"/>
      <c r="O597" s="473"/>
      <c r="P597" s="473"/>
      <c r="Q597" s="473">
        <f t="shared" si="19"/>
        <v>150000</v>
      </c>
      <c r="R597" s="472"/>
    </row>
    <row r="598" spans="1:18" ht="14.45" customHeight="1" x14ac:dyDescent="0.25">
      <c r="A598" s="489">
        <v>1217</v>
      </c>
      <c r="B598" s="472" t="str">
        <f t="shared" si="18"/>
        <v>2</v>
      </c>
      <c r="C598" s="472">
        <v>294</v>
      </c>
      <c r="D598" s="472" t="s">
        <v>1979</v>
      </c>
      <c r="E598" s="547">
        <v>8</v>
      </c>
      <c r="F598" s="472" t="s">
        <v>441</v>
      </c>
      <c r="G598" s="473">
        <v>30000</v>
      </c>
      <c r="H598" s="473"/>
      <c r="I598" s="473"/>
      <c r="J598" s="473"/>
      <c r="K598" s="473"/>
      <c r="L598" s="473"/>
      <c r="M598" s="473"/>
      <c r="N598" s="473"/>
      <c r="O598" s="473"/>
      <c r="P598" s="473"/>
      <c r="Q598" s="473">
        <f t="shared" si="19"/>
        <v>30000</v>
      </c>
      <c r="R598" s="472"/>
    </row>
    <row r="599" spans="1:18" ht="14.45" customHeight="1" x14ac:dyDescent="0.25">
      <c r="A599" s="489">
        <v>1218</v>
      </c>
      <c r="B599" s="472" t="str">
        <f t="shared" si="18"/>
        <v>2</v>
      </c>
      <c r="C599" s="472">
        <v>296</v>
      </c>
      <c r="D599" s="472" t="s">
        <v>1979</v>
      </c>
      <c r="E599" s="547">
        <v>8</v>
      </c>
      <c r="F599" s="472" t="s">
        <v>443</v>
      </c>
      <c r="G599" s="473">
        <v>240000</v>
      </c>
      <c r="H599" s="473"/>
      <c r="I599" s="473"/>
      <c r="J599" s="473"/>
      <c r="K599" s="473"/>
      <c r="L599" s="473"/>
      <c r="M599" s="473"/>
      <c r="N599" s="473"/>
      <c r="O599" s="473"/>
      <c r="P599" s="473"/>
      <c r="Q599" s="473">
        <f t="shared" si="19"/>
        <v>240000</v>
      </c>
      <c r="R599" s="472"/>
    </row>
    <row r="600" spans="1:18" ht="14.45" customHeight="1" x14ac:dyDescent="0.25">
      <c r="A600" s="489">
        <v>1219</v>
      </c>
      <c r="B600" s="472" t="str">
        <f t="shared" si="18"/>
        <v>3</v>
      </c>
      <c r="C600" s="472">
        <v>321</v>
      </c>
      <c r="D600" s="472" t="s">
        <v>1979</v>
      </c>
      <c r="E600" s="547">
        <v>8</v>
      </c>
      <c r="F600" s="472" t="s">
        <v>458</v>
      </c>
      <c r="G600" s="473">
        <v>110000</v>
      </c>
      <c r="H600" s="473"/>
      <c r="I600" s="473"/>
      <c r="J600" s="473"/>
      <c r="K600" s="473"/>
      <c r="L600" s="473"/>
      <c r="M600" s="473"/>
      <c r="N600" s="473"/>
      <c r="O600" s="473"/>
      <c r="P600" s="473"/>
      <c r="Q600" s="473">
        <f t="shared" si="19"/>
        <v>110000</v>
      </c>
      <c r="R600" s="472"/>
    </row>
    <row r="601" spans="1:18" ht="14.45" customHeight="1" x14ac:dyDescent="0.25">
      <c r="A601" s="489">
        <v>1220</v>
      </c>
      <c r="B601" s="472" t="str">
        <f t="shared" si="18"/>
        <v>3</v>
      </c>
      <c r="C601" s="472">
        <v>322</v>
      </c>
      <c r="D601" s="472" t="s">
        <v>1979</v>
      </c>
      <c r="E601" s="547">
        <v>8</v>
      </c>
      <c r="F601" s="472" t="s">
        <v>459</v>
      </c>
      <c r="G601" s="473">
        <v>120000</v>
      </c>
      <c r="H601" s="473"/>
      <c r="I601" s="473"/>
      <c r="J601" s="473"/>
      <c r="K601" s="473"/>
      <c r="L601" s="473"/>
      <c r="M601" s="473"/>
      <c r="N601" s="473"/>
      <c r="O601" s="473"/>
      <c r="P601" s="473"/>
      <c r="Q601" s="473">
        <f t="shared" si="19"/>
        <v>120000</v>
      </c>
      <c r="R601" s="472"/>
    </row>
    <row r="602" spans="1:18" ht="14.45" customHeight="1" x14ac:dyDescent="0.25">
      <c r="A602" s="489">
        <v>1221</v>
      </c>
      <c r="B602" s="472" t="str">
        <f t="shared" si="18"/>
        <v>3</v>
      </c>
      <c r="C602" s="472">
        <v>326</v>
      </c>
      <c r="D602" s="472" t="s">
        <v>1979</v>
      </c>
      <c r="E602" s="547">
        <v>8</v>
      </c>
      <c r="F602" s="472" t="s">
        <v>463</v>
      </c>
      <c r="G602" s="473">
        <v>0</v>
      </c>
      <c r="H602" s="473"/>
      <c r="I602" s="473"/>
      <c r="J602" s="473"/>
      <c r="K602" s="473"/>
      <c r="L602" s="473"/>
      <c r="M602" s="473"/>
      <c r="N602" s="473"/>
      <c r="O602" s="473"/>
      <c r="P602" s="473"/>
      <c r="Q602" s="473">
        <f t="shared" si="19"/>
        <v>0</v>
      </c>
      <c r="R602" s="472"/>
    </row>
    <row r="603" spans="1:18" ht="14.45" customHeight="1" x14ac:dyDescent="0.25">
      <c r="A603" s="489">
        <v>1222</v>
      </c>
      <c r="B603" s="472" t="str">
        <f t="shared" si="18"/>
        <v>3</v>
      </c>
      <c r="C603" s="472">
        <v>334</v>
      </c>
      <c r="D603" s="472" t="s">
        <v>1979</v>
      </c>
      <c r="E603" s="547">
        <v>8</v>
      </c>
      <c r="F603" s="472" t="s">
        <v>471</v>
      </c>
      <c r="G603" s="473">
        <v>20000</v>
      </c>
      <c r="H603" s="473"/>
      <c r="I603" s="473"/>
      <c r="J603" s="473"/>
      <c r="K603" s="473"/>
      <c r="L603" s="473"/>
      <c r="M603" s="473"/>
      <c r="N603" s="473"/>
      <c r="O603" s="473"/>
      <c r="P603" s="473"/>
      <c r="Q603" s="473">
        <f t="shared" si="19"/>
        <v>20000</v>
      </c>
      <c r="R603" s="472"/>
    </row>
    <row r="604" spans="1:18" ht="14.45" customHeight="1" x14ac:dyDescent="0.25">
      <c r="A604" s="489">
        <v>1223</v>
      </c>
      <c r="B604" s="472" t="str">
        <f t="shared" si="18"/>
        <v>3</v>
      </c>
      <c r="C604" s="472">
        <v>352</v>
      </c>
      <c r="D604" s="472" t="s">
        <v>1979</v>
      </c>
      <c r="E604" s="547">
        <v>8</v>
      </c>
      <c r="F604" s="472" t="s">
        <v>489</v>
      </c>
      <c r="G604" s="473">
        <v>20000</v>
      </c>
      <c r="H604" s="473"/>
      <c r="I604" s="473"/>
      <c r="J604" s="473"/>
      <c r="K604" s="473"/>
      <c r="L604" s="473"/>
      <c r="M604" s="473"/>
      <c r="N604" s="473"/>
      <c r="O604" s="473"/>
      <c r="P604" s="473"/>
      <c r="Q604" s="473">
        <f t="shared" si="19"/>
        <v>20000</v>
      </c>
      <c r="R604" s="472"/>
    </row>
    <row r="605" spans="1:18" ht="14.45" customHeight="1" x14ac:dyDescent="0.25">
      <c r="A605" s="489">
        <v>1224</v>
      </c>
      <c r="B605" s="472" t="str">
        <f t="shared" si="18"/>
        <v>3</v>
      </c>
      <c r="C605" s="472">
        <v>353</v>
      </c>
      <c r="D605" s="472" t="s">
        <v>1979</v>
      </c>
      <c r="E605" s="547">
        <v>8</v>
      </c>
      <c r="F605" s="472" t="s">
        <v>490</v>
      </c>
      <c r="G605" s="473">
        <v>12000</v>
      </c>
      <c r="H605" s="473"/>
      <c r="I605" s="473"/>
      <c r="J605" s="473"/>
      <c r="K605" s="473"/>
      <c r="L605" s="473"/>
      <c r="M605" s="473"/>
      <c r="N605" s="473"/>
      <c r="O605" s="473"/>
      <c r="P605" s="473"/>
      <c r="Q605" s="473">
        <f t="shared" si="19"/>
        <v>12000</v>
      </c>
      <c r="R605" s="472"/>
    </row>
    <row r="606" spans="1:18" ht="14.45" customHeight="1" x14ac:dyDescent="0.25">
      <c r="A606" s="489">
        <v>1225</v>
      </c>
      <c r="B606" s="472" t="str">
        <f t="shared" si="18"/>
        <v>3</v>
      </c>
      <c r="C606" s="472">
        <v>355</v>
      </c>
      <c r="D606" s="472" t="s">
        <v>1979</v>
      </c>
      <c r="E606" s="547">
        <v>8</v>
      </c>
      <c r="F606" s="472" t="s">
        <v>492</v>
      </c>
      <c r="G606" s="473">
        <v>200000</v>
      </c>
      <c r="H606" s="473"/>
      <c r="I606" s="473"/>
      <c r="J606" s="473"/>
      <c r="K606" s="473"/>
      <c r="L606" s="473"/>
      <c r="M606" s="473"/>
      <c r="N606" s="473"/>
      <c r="O606" s="473"/>
      <c r="P606" s="473"/>
      <c r="Q606" s="473">
        <f t="shared" si="19"/>
        <v>200000</v>
      </c>
      <c r="R606" s="472"/>
    </row>
    <row r="607" spans="1:18" ht="14.45" customHeight="1" x14ac:dyDescent="0.25">
      <c r="A607" s="489">
        <v>1226</v>
      </c>
      <c r="B607" s="472" t="str">
        <f t="shared" si="18"/>
        <v>3</v>
      </c>
      <c r="C607" s="472">
        <v>358</v>
      </c>
      <c r="D607" s="472" t="s">
        <v>1979</v>
      </c>
      <c r="E607" s="547">
        <v>8</v>
      </c>
      <c r="F607" s="472" t="s">
        <v>495</v>
      </c>
      <c r="G607" s="473">
        <v>12000</v>
      </c>
      <c r="H607" s="473"/>
      <c r="I607" s="473"/>
      <c r="J607" s="473"/>
      <c r="K607" s="473"/>
      <c r="L607" s="473"/>
      <c r="M607" s="473"/>
      <c r="N607" s="473"/>
      <c r="O607" s="473"/>
      <c r="P607" s="473"/>
      <c r="Q607" s="473">
        <f t="shared" si="19"/>
        <v>12000</v>
      </c>
      <c r="R607" s="472"/>
    </row>
    <row r="608" spans="1:18" ht="14.45" customHeight="1" x14ac:dyDescent="0.25">
      <c r="A608" s="489">
        <v>1227</v>
      </c>
      <c r="B608" s="472" t="str">
        <f t="shared" si="18"/>
        <v>3</v>
      </c>
      <c r="C608" s="472">
        <v>372</v>
      </c>
      <c r="D608" s="472" t="s">
        <v>1979</v>
      </c>
      <c r="E608" s="547">
        <v>8</v>
      </c>
      <c r="F608" s="472" t="s">
        <v>507</v>
      </c>
      <c r="G608" s="473">
        <v>50000</v>
      </c>
      <c r="H608" s="473"/>
      <c r="I608" s="473"/>
      <c r="J608" s="473"/>
      <c r="K608" s="473"/>
      <c r="L608" s="473"/>
      <c r="M608" s="473"/>
      <c r="N608" s="473"/>
      <c r="O608" s="473"/>
      <c r="P608" s="473"/>
      <c r="Q608" s="473">
        <f t="shared" si="19"/>
        <v>50000</v>
      </c>
      <c r="R608" s="472"/>
    </row>
    <row r="609" spans="1:18" ht="14.45" customHeight="1" x14ac:dyDescent="0.25">
      <c r="A609" s="489">
        <v>1228</v>
      </c>
      <c r="B609" s="472" t="str">
        <f t="shared" si="18"/>
        <v>3</v>
      </c>
      <c r="C609" s="472">
        <v>375</v>
      </c>
      <c r="D609" s="472" t="s">
        <v>1979</v>
      </c>
      <c r="E609" s="547">
        <v>8</v>
      </c>
      <c r="F609" s="472" t="s">
        <v>510</v>
      </c>
      <c r="G609" s="473">
        <v>40000</v>
      </c>
      <c r="H609" s="473"/>
      <c r="I609" s="473"/>
      <c r="J609" s="473"/>
      <c r="K609" s="473"/>
      <c r="L609" s="473"/>
      <c r="M609" s="473"/>
      <c r="N609" s="473"/>
      <c r="O609" s="473"/>
      <c r="P609" s="473"/>
      <c r="Q609" s="473">
        <f t="shared" si="19"/>
        <v>40000</v>
      </c>
      <c r="R609" s="472"/>
    </row>
    <row r="610" spans="1:18" ht="14.45" customHeight="1" x14ac:dyDescent="0.25">
      <c r="A610" s="489">
        <v>1229</v>
      </c>
      <c r="B610" s="472" t="str">
        <f t="shared" si="18"/>
        <v>5</v>
      </c>
      <c r="C610" s="472">
        <v>511</v>
      </c>
      <c r="D610" s="472" t="s">
        <v>1979</v>
      </c>
      <c r="E610" s="547">
        <v>8</v>
      </c>
      <c r="F610" s="472" t="s">
        <v>588</v>
      </c>
      <c r="G610" s="473">
        <v>15000</v>
      </c>
      <c r="H610" s="473"/>
      <c r="I610" s="473"/>
      <c r="J610" s="473"/>
      <c r="K610" s="473"/>
      <c r="L610" s="473"/>
      <c r="M610" s="473"/>
      <c r="N610" s="473"/>
      <c r="O610" s="473"/>
      <c r="P610" s="473"/>
      <c r="Q610" s="473">
        <f t="shared" si="19"/>
        <v>15000</v>
      </c>
      <c r="R610" s="472"/>
    </row>
    <row r="611" spans="1:18" ht="14.45" customHeight="1" x14ac:dyDescent="0.25">
      <c r="A611" s="489">
        <v>1230</v>
      </c>
      <c r="B611" s="472" t="str">
        <f t="shared" si="18"/>
        <v>5</v>
      </c>
      <c r="C611" s="472">
        <v>515</v>
      </c>
      <c r="D611" s="472" t="s">
        <v>1979</v>
      </c>
      <c r="E611" s="547">
        <v>8</v>
      </c>
      <c r="F611" s="472" t="s">
        <v>592</v>
      </c>
      <c r="G611" s="473">
        <v>24000</v>
      </c>
      <c r="H611" s="473"/>
      <c r="I611" s="473"/>
      <c r="J611" s="473"/>
      <c r="K611" s="473"/>
      <c r="L611" s="473"/>
      <c r="M611" s="473"/>
      <c r="N611" s="473"/>
      <c r="O611" s="473"/>
      <c r="P611" s="473"/>
      <c r="Q611" s="473">
        <f t="shared" si="19"/>
        <v>24000</v>
      </c>
      <c r="R611" s="472"/>
    </row>
    <row r="612" spans="1:18" ht="14.45" customHeight="1" x14ac:dyDescent="0.25">
      <c r="A612" s="489">
        <v>1231</v>
      </c>
      <c r="B612" s="472" t="str">
        <f t="shared" si="18"/>
        <v>2</v>
      </c>
      <c r="C612" s="472">
        <v>211</v>
      </c>
      <c r="D612" s="472" t="s">
        <v>2124</v>
      </c>
      <c r="E612" s="547">
        <v>12</v>
      </c>
      <c r="F612" s="472" t="s">
        <v>384</v>
      </c>
      <c r="G612" s="473">
        <v>6000</v>
      </c>
      <c r="H612" s="473"/>
      <c r="I612" s="473"/>
      <c r="J612" s="473"/>
      <c r="K612" s="473"/>
      <c r="L612" s="473"/>
      <c r="M612" s="473"/>
      <c r="N612" s="473"/>
      <c r="O612" s="473"/>
      <c r="P612" s="473"/>
      <c r="Q612" s="473">
        <f t="shared" si="19"/>
        <v>6000</v>
      </c>
      <c r="R612" s="472"/>
    </row>
    <row r="613" spans="1:18" ht="14.45" customHeight="1" x14ac:dyDescent="0.25">
      <c r="A613" s="489">
        <v>1232</v>
      </c>
      <c r="B613" s="472" t="str">
        <f t="shared" si="18"/>
        <v>2</v>
      </c>
      <c r="C613" s="472">
        <v>212</v>
      </c>
      <c r="D613" s="472" t="s">
        <v>2124</v>
      </c>
      <c r="E613" s="547">
        <v>12</v>
      </c>
      <c r="F613" s="472" t="s">
        <v>385</v>
      </c>
      <c r="G613" s="473">
        <v>6564</v>
      </c>
      <c r="H613" s="473"/>
      <c r="I613" s="473"/>
      <c r="J613" s="473"/>
      <c r="K613" s="473"/>
      <c r="L613" s="473"/>
      <c r="M613" s="473"/>
      <c r="N613" s="473"/>
      <c r="O613" s="473"/>
      <c r="P613" s="473"/>
      <c r="Q613" s="473">
        <f t="shared" si="19"/>
        <v>6564</v>
      </c>
      <c r="R613" s="472"/>
    </row>
    <row r="614" spans="1:18" ht="14.45" customHeight="1" x14ac:dyDescent="0.25">
      <c r="A614" s="489">
        <v>1233</v>
      </c>
      <c r="B614" s="472" t="str">
        <f t="shared" si="18"/>
        <v>3</v>
      </c>
      <c r="C614" s="472">
        <v>315</v>
      </c>
      <c r="D614" s="472" t="s">
        <v>2124</v>
      </c>
      <c r="E614" s="547">
        <v>12</v>
      </c>
      <c r="F614" s="472" t="s">
        <v>452</v>
      </c>
      <c r="G614" s="473">
        <v>6564</v>
      </c>
      <c r="H614" s="473"/>
      <c r="I614" s="473"/>
      <c r="J614" s="473"/>
      <c r="K614" s="473"/>
      <c r="L614" s="473"/>
      <c r="M614" s="473"/>
      <c r="N614" s="473"/>
      <c r="O614" s="473"/>
      <c r="P614" s="473"/>
      <c r="Q614" s="473">
        <f t="shared" si="19"/>
        <v>6564</v>
      </c>
      <c r="R614" s="472"/>
    </row>
    <row r="615" spans="1:18" ht="14.45" customHeight="1" x14ac:dyDescent="0.25">
      <c r="A615" s="489">
        <v>1234</v>
      </c>
      <c r="B615" s="472" t="str">
        <f t="shared" si="18"/>
        <v>3</v>
      </c>
      <c r="C615" s="472">
        <v>362</v>
      </c>
      <c r="D615" s="472" t="s">
        <v>2124</v>
      </c>
      <c r="E615" s="547">
        <v>12</v>
      </c>
      <c r="F615" s="472" t="s">
        <v>499</v>
      </c>
      <c r="G615" s="473">
        <v>0</v>
      </c>
      <c r="H615" s="473"/>
      <c r="I615" s="473"/>
      <c r="J615" s="473"/>
      <c r="K615" s="473"/>
      <c r="L615" s="473"/>
      <c r="M615" s="473"/>
      <c r="N615" s="473"/>
      <c r="O615" s="473"/>
      <c r="P615" s="473"/>
      <c r="Q615" s="473">
        <f t="shared" si="19"/>
        <v>0</v>
      </c>
      <c r="R615" s="472"/>
    </row>
    <row r="616" spans="1:18" ht="14.45" customHeight="1" x14ac:dyDescent="0.25">
      <c r="A616" s="489">
        <v>1235</v>
      </c>
      <c r="B616" s="472" t="str">
        <f t="shared" si="18"/>
        <v>3</v>
      </c>
      <c r="C616" s="472">
        <v>375</v>
      </c>
      <c r="D616" s="472" t="s">
        <v>2124</v>
      </c>
      <c r="E616" s="547">
        <v>12</v>
      </c>
      <c r="F616" s="472" t="s">
        <v>510</v>
      </c>
      <c r="G616" s="473">
        <v>4920</v>
      </c>
      <c r="H616" s="473"/>
      <c r="I616" s="473"/>
      <c r="J616" s="473"/>
      <c r="K616" s="473"/>
      <c r="L616" s="473"/>
      <c r="M616" s="473"/>
      <c r="N616" s="473"/>
      <c r="O616" s="473"/>
      <c r="P616" s="473"/>
      <c r="Q616" s="473">
        <f t="shared" si="19"/>
        <v>4920</v>
      </c>
      <c r="R616" s="472"/>
    </row>
    <row r="617" spans="1:18" ht="14.45" customHeight="1" x14ac:dyDescent="0.25">
      <c r="A617" s="489">
        <v>1236</v>
      </c>
      <c r="B617" s="472" t="str">
        <f t="shared" si="18"/>
        <v>5</v>
      </c>
      <c r="C617" s="472">
        <v>511</v>
      </c>
      <c r="D617" s="472" t="s">
        <v>2124</v>
      </c>
      <c r="E617" s="547">
        <v>12</v>
      </c>
      <c r="F617" s="472" t="s">
        <v>588</v>
      </c>
      <c r="G617" s="473">
        <v>0</v>
      </c>
      <c r="H617" s="473"/>
      <c r="I617" s="473"/>
      <c r="J617" s="473"/>
      <c r="K617" s="473"/>
      <c r="L617" s="473"/>
      <c r="M617" s="473"/>
      <c r="N617" s="473"/>
      <c r="O617" s="473"/>
      <c r="P617" s="473"/>
      <c r="Q617" s="473">
        <f t="shared" si="19"/>
        <v>0</v>
      </c>
      <c r="R617" s="472"/>
    </row>
    <row r="618" spans="1:18" ht="14.45" customHeight="1" x14ac:dyDescent="0.25">
      <c r="A618" s="489">
        <v>1237</v>
      </c>
      <c r="B618" s="472" t="str">
        <f t="shared" si="18"/>
        <v>5</v>
      </c>
      <c r="C618" s="472">
        <v>515</v>
      </c>
      <c r="D618" s="472" t="s">
        <v>2124</v>
      </c>
      <c r="E618" s="547">
        <v>12</v>
      </c>
      <c r="F618" s="472" t="s">
        <v>592</v>
      </c>
      <c r="G618" s="473">
        <v>0</v>
      </c>
      <c r="H618" s="473"/>
      <c r="I618" s="473"/>
      <c r="J618" s="473"/>
      <c r="K618" s="473"/>
      <c r="L618" s="473"/>
      <c r="M618" s="473"/>
      <c r="N618" s="473"/>
      <c r="O618" s="473"/>
      <c r="P618" s="473"/>
      <c r="Q618" s="473">
        <f t="shared" si="19"/>
        <v>0</v>
      </c>
      <c r="R618" s="472"/>
    </row>
    <row r="619" spans="1:18" ht="14.45" customHeight="1" x14ac:dyDescent="0.25">
      <c r="A619" s="489">
        <v>1238</v>
      </c>
      <c r="B619" s="472" t="str">
        <f t="shared" si="18"/>
        <v>2</v>
      </c>
      <c r="C619" s="472">
        <v>216</v>
      </c>
      <c r="D619" s="472" t="s">
        <v>2120</v>
      </c>
      <c r="E619" s="547">
        <v>17</v>
      </c>
      <c r="F619" s="472" t="s">
        <v>389</v>
      </c>
      <c r="G619" s="473">
        <v>30000</v>
      </c>
      <c r="H619" s="473"/>
      <c r="I619" s="473"/>
      <c r="J619" s="473"/>
      <c r="K619" s="473"/>
      <c r="L619" s="473"/>
      <c r="M619" s="473"/>
      <c r="N619" s="473"/>
      <c r="O619" s="473"/>
      <c r="P619" s="473"/>
      <c r="Q619" s="473">
        <f t="shared" si="19"/>
        <v>30000</v>
      </c>
      <c r="R619" s="472"/>
    </row>
    <row r="620" spans="1:18" ht="14.45" customHeight="1" x14ac:dyDescent="0.25">
      <c r="A620" s="489">
        <v>1239</v>
      </c>
      <c r="B620" s="472" t="str">
        <f t="shared" si="18"/>
        <v>2</v>
      </c>
      <c r="C620" s="472">
        <v>249</v>
      </c>
      <c r="D620" s="472" t="s">
        <v>2125</v>
      </c>
      <c r="E620" s="547">
        <v>20</v>
      </c>
      <c r="F620" s="472" t="s">
        <v>415</v>
      </c>
      <c r="G620" s="473">
        <v>15000</v>
      </c>
      <c r="H620" s="473"/>
      <c r="I620" s="473"/>
      <c r="J620" s="473"/>
      <c r="K620" s="473"/>
      <c r="L620" s="473"/>
      <c r="M620" s="473"/>
      <c r="N620" s="473"/>
      <c r="O620" s="473"/>
      <c r="P620" s="473"/>
      <c r="Q620" s="473">
        <f t="shared" si="19"/>
        <v>15000</v>
      </c>
      <c r="R620" s="472"/>
    </row>
    <row r="621" spans="1:18" ht="14.45" customHeight="1" x14ac:dyDescent="0.25">
      <c r="A621" s="489">
        <v>1240</v>
      </c>
      <c r="B621" s="472" t="str">
        <f t="shared" si="18"/>
        <v>2</v>
      </c>
      <c r="C621" s="472">
        <v>261</v>
      </c>
      <c r="D621" s="472" t="s">
        <v>2125</v>
      </c>
      <c r="E621" s="547">
        <v>20</v>
      </c>
      <c r="F621" s="472" t="s">
        <v>400</v>
      </c>
      <c r="G621" s="493">
        <v>0</v>
      </c>
      <c r="H621" s="473"/>
      <c r="I621" s="473"/>
      <c r="J621" s="473"/>
      <c r="K621" s="473"/>
      <c r="L621" s="473"/>
      <c r="M621" s="473"/>
      <c r="N621" s="473"/>
      <c r="O621" s="473"/>
      <c r="P621" s="473"/>
      <c r="Q621" s="473">
        <f t="shared" si="19"/>
        <v>0</v>
      </c>
      <c r="R621" s="472"/>
    </row>
    <row r="622" spans="1:18" ht="14.45" customHeight="1" x14ac:dyDescent="0.25">
      <c r="A622" s="489">
        <v>1241</v>
      </c>
      <c r="B622" s="472" t="str">
        <f t="shared" si="18"/>
        <v>2</v>
      </c>
      <c r="C622" s="472">
        <v>298</v>
      </c>
      <c r="D622" s="472" t="s">
        <v>2125</v>
      </c>
      <c r="E622" s="547">
        <v>20</v>
      </c>
      <c r="F622" s="472" t="s">
        <v>445</v>
      </c>
      <c r="G622" s="473">
        <v>0</v>
      </c>
      <c r="H622" s="473"/>
      <c r="I622" s="473"/>
      <c r="J622" s="473"/>
      <c r="K622" s="473"/>
      <c r="L622" s="473"/>
      <c r="M622" s="473"/>
      <c r="N622" s="473"/>
      <c r="O622" s="473"/>
      <c r="P622" s="473"/>
      <c r="Q622" s="473">
        <f t="shared" si="19"/>
        <v>0</v>
      </c>
      <c r="R622" s="472"/>
    </row>
    <row r="623" spans="1:18" ht="14.45" customHeight="1" x14ac:dyDescent="0.25">
      <c r="A623" s="489">
        <v>1242</v>
      </c>
      <c r="B623" s="472" t="str">
        <f t="shared" si="18"/>
        <v>2</v>
      </c>
      <c r="C623" s="472">
        <v>211</v>
      </c>
      <c r="D623" s="472" t="s">
        <v>1804</v>
      </c>
      <c r="E623" s="547">
        <v>26</v>
      </c>
      <c r="F623" s="472" t="s">
        <v>384</v>
      </c>
      <c r="G623" s="473">
        <v>4800</v>
      </c>
      <c r="H623" s="473"/>
      <c r="I623" s="473"/>
      <c r="J623" s="473"/>
      <c r="K623" s="473"/>
      <c r="L623" s="473"/>
      <c r="M623" s="473"/>
      <c r="N623" s="473"/>
      <c r="O623" s="473"/>
      <c r="P623" s="473"/>
      <c r="Q623" s="473">
        <f t="shared" si="19"/>
        <v>4800</v>
      </c>
      <c r="R623" s="472"/>
    </row>
    <row r="624" spans="1:18" ht="14.45" customHeight="1" x14ac:dyDescent="0.25">
      <c r="A624" s="489">
        <v>1243</v>
      </c>
      <c r="B624" s="472" t="str">
        <f t="shared" si="18"/>
        <v>2</v>
      </c>
      <c r="C624" s="472">
        <v>212</v>
      </c>
      <c r="D624" s="472" t="s">
        <v>1804</v>
      </c>
      <c r="E624" s="547">
        <v>26</v>
      </c>
      <c r="F624" s="472" t="s">
        <v>385</v>
      </c>
      <c r="G624" s="473">
        <v>6000</v>
      </c>
      <c r="H624" s="473"/>
      <c r="I624" s="473"/>
      <c r="J624" s="473"/>
      <c r="K624" s="473"/>
      <c r="L624" s="473"/>
      <c r="M624" s="473"/>
      <c r="N624" s="473"/>
      <c r="O624" s="473"/>
      <c r="P624" s="473"/>
      <c r="Q624" s="473">
        <f t="shared" si="19"/>
        <v>6000</v>
      </c>
      <c r="R624" s="472"/>
    </row>
    <row r="625" spans="1:18" ht="14.45" customHeight="1" x14ac:dyDescent="0.25">
      <c r="A625" s="489">
        <v>1244</v>
      </c>
      <c r="B625" s="472" t="str">
        <f t="shared" si="18"/>
        <v>2</v>
      </c>
      <c r="C625" s="472">
        <v>215</v>
      </c>
      <c r="D625" s="472" t="s">
        <v>1804</v>
      </c>
      <c r="E625" s="547">
        <v>26</v>
      </c>
      <c r="F625" s="472" t="s">
        <v>388</v>
      </c>
      <c r="G625" s="473">
        <v>2000</v>
      </c>
      <c r="H625" s="473"/>
      <c r="I625" s="473"/>
      <c r="J625" s="473"/>
      <c r="K625" s="473"/>
      <c r="L625" s="473"/>
      <c r="M625" s="473"/>
      <c r="N625" s="473"/>
      <c r="O625" s="473"/>
      <c r="P625" s="473"/>
      <c r="Q625" s="473">
        <f t="shared" si="19"/>
        <v>2000</v>
      </c>
      <c r="R625" s="472"/>
    </row>
    <row r="626" spans="1:18" ht="14.45" customHeight="1" x14ac:dyDescent="0.25">
      <c r="A626" s="489">
        <v>1245</v>
      </c>
      <c r="B626" s="472" t="str">
        <f t="shared" si="18"/>
        <v>2</v>
      </c>
      <c r="C626" s="472">
        <v>216</v>
      </c>
      <c r="D626" s="472" t="s">
        <v>1804</v>
      </c>
      <c r="E626" s="547">
        <v>26</v>
      </c>
      <c r="F626" s="472" t="s">
        <v>389</v>
      </c>
      <c r="G626" s="473">
        <v>3000</v>
      </c>
      <c r="H626" s="473"/>
      <c r="I626" s="473"/>
      <c r="J626" s="473"/>
      <c r="K626" s="473"/>
      <c r="L626" s="473"/>
      <c r="M626" s="473"/>
      <c r="N626" s="473"/>
      <c r="O626" s="473"/>
      <c r="P626" s="473"/>
      <c r="Q626" s="473">
        <f t="shared" si="19"/>
        <v>3000</v>
      </c>
      <c r="R626" s="472"/>
    </row>
    <row r="627" spans="1:18" ht="14.45" customHeight="1" x14ac:dyDescent="0.25">
      <c r="A627" s="489">
        <v>1246</v>
      </c>
      <c r="B627" s="472" t="str">
        <f t="shared" si="18"/>
        <v>2</v>
      </c>
      <c r="C627" s="472">
        <v>273</v>
      </c>
      <c r="D627" s="472" t="s">
        <v>1804</v>
      </c>
      <c r="E627" s="547">
        <v>26</v>
      </c>
      <c r="F627" s="472" t="s">
        <v>430</v>
      </c>
      <c r="G627" s="473">
        <v>1000</v>
      </c>
      <c r="H627" s="473"/>
      <c r="I627" s="473"/>
      <c r="J627" s="473"/>
      <c r="K627" s="473"/>
      <c r="L627" s="473"/>
      <c r="M627" s="473"/>
      <c r="N627" s="473"/>
      <c r="O627" s="473"/>
      <c r="P627" s="473"/>
      <c r="Q627" s="473">
        <f t="shared" si="19"/>
        <v>1000</v>
      </c>
      <c r="R627" s="472"/>
    </row>
    <row r="628" spans="1:18" ht="14.45" customHeight="1" x14ac:dyDescent="0.25">
      <c r="A628" s="489">
        <v>1247</v>
      </c>
      <c r="B628" s="472" t="str">
        <f t="shared" si="18"/>
        <v>2</v>
      </c>
      <c r="C628" s="472">
        <v>292</v>
      </c>
      <c r="D628" s="472" t="s">
        <v>1804</v>
      </c>
      <c r="E628" s="547">
        <v>26</v>
      </c>
      <c r="F628" s="472" t="s">
        <v>439</v>
      </c>
      <c r="G628" s="473">
        <v>0</v>
      </c>
      <c r="H628" s="473"/>
      <c r="I628" s="473"/>
      <c r="J628" s="473"/>
      <c r="K628" s="473"/>
      <c r="L628" s="473"/>
      <c r="M628" s="473"/>
      <c r="N628" s="473"/>
      <c r="O628" s="473"/>
      <c r="P628" s="473"/>
      <c r="Q628" s="473">
        <f t="shared" si="19"/>
        <v>0</v>
      </c>
      <c r="R628" s="472"/>
    </row>
    <row r="629" spans="1:18" ht="14.45" customHeight="1" x14ac:dyDescent="0.25">
      <c r="A629" s="489">
        <v>1248</v>
      </c>
      <c r="B629" s="472" t="str">
        <f t="shared" si="18"/>
        <v>3</v>
      </c>
      <c r="C629" s="472">
        <v>314</v>
      </c>
      <c r="D629" s="472" t="s">
        <v>1804</v>
      </c>
      <c r="E629" s="547">
        <v>26</v>
      </c>
      <c r="F629" s="472" t="s">
        <v>451</v>
      </c>
      <c r="G629" s="473">
        <v>9000</v>
      </c>
      <c r="H629" s="473"/>
      <c r="I629" s="473"/>
      <c r="J629" s="473"/>
      <c r="K629" s="473"/>
      <c r="L629" s="473"/>
      <c r="M629" s="473"/>
      <c r="N629" s="473"/>
      <c r="O629" s="473"/>
      <c r="P629" s="473"/>
      <c r="Q629" s="473">
        <f t="shared" si="19"/>
        <v>9000</v>
      </c>
      <c r="R629" s="472"/>
    </row>
    <row r="630" spans="1:18" ht="14.45" customHeight="1" x14ac:dyDescent="0.25">
      <c r="A630" s="489">
        <v>1249</v>
      </c>
      <c r="B630" s="472" t="str">
        <f t="shared" si="18"/>
        <v>3</v>
      </c>
      <c r="C630" s="472">
        <v>352</v>
      </c>
      <c r="D630" s="472" t="s">
        <v>1804</v>
      </c>
      <c r="E630" s="547">
        <v>26</v>
      </c>
      <c r="F630" s="472" t="s">
        <v>489</v>
      </c>
      <c r="G630" s="473">
        <v>3600</v>
      </c>
      <c r="H630" s="473"/>
      <c r="I630" s="473"/>
      <c r="J630" s="473"/>
      <c r="K630" s="473"/>
      <c r="L630" s="473"/>
      <c r="M630" s="473"/>
      <c r="N630" s="473"/>
      <c r="O630" s="473"/>
      <c r="P630" s="473"/>
      <c r="Q630" s="473">
        <f t="shared" si="19"/>
        <v>3600</v>
      </c>
      <c r="R630" s="472"/>
    </row>
    <row r="631" spans="1:18" ht="14.45" customHeight="1" x14ac:dyDescent="0.25">
      <c r="A631" s="489">
        <v>1250</v>
      </c>
      <c r="B631" s="472" t="str">
        <f t="shared" si="18"/>
        <v>3</v>
      </c>
      <c r="C631" s="472">
        <v>353</v>
      </c>
      <c r="D631" s="472" t="s">
        <v>1804</v>
      </c>
      <c r="E631" s="547">
        <v>26</v>
      </c>
      <c r="F631" s="472" t="s">
        <v>490</v>
      </c>
      <c r="G631" s="473">
        <v>7500</v>
      </c>
      <c r="H631" s="473"/>
      <c r="I631" s="473"/>
      <c r="J631" s="473"/>
      <c r="K631" s="473"/>
      <c r="L631" s="473"/>
      <c r="M631" s="473"/>
      <c r="N631" s="473"/>
      <c r="O631" s="473"/>
      <c r="P631" s="473"/>
      <c r="Q631" s="473">
        <f t="shared" si="19"/>
        <v>7500</v>
      </c>
      <c r="R631" s="472"/>
    </row>
    <row r="632" spans="1:18" ht="14.45" customHeight="1" x14ac:dyDescent="0.25">
      <c r="A632" s="489">
        <v>1251</v>
      </c>
      <c r="B632" s="472" t="str">
        <f t="shared" si="18"/>
        <v>3</v>
      </c>
      <c r="C632" s="472">
        <v>359</v>
      </c>
      <c r="D632" s="472" t="s">
        <v>1804</v>
      </c>
      <c r="E632" s="547">
        <v>26</v>
      </c>
      <c r="F632" s="472" t="s">
        <v>496</v>
      </c>
      <c r="G632" s="473">
        <v>0</v>
      </c>
      <c r="H632" s="473"/>
      <c r="I632" s="473"/>
      <c r="J632" s="473"/>
      <c r="K632" s="473"/>
      <c r="L632" s="473"/>
      <c r="M632" s="473"/>
      <c r="N632" s="473"/>
      <c r="O632" s="473"/>
      <c r="P632" s="473"/>
      <c r="Q632" s="473">
        <f t="shared" si="19"/>
        <v>0</v>
      </c>
      <c r="R632" s="472"/>
    </row>
    <row r="633" spans="1:18" ht="14.45" customHeight="1" x14ac:dyDescent="0.25">
      <c r="A633" s="489">
        <v>1252</v>
      </c>
      <c r="B633" s="472" t="str">
        <f t="shared" si="18"/>
        <v>3</v>
      </c>
      <c r="C633" s="472">
        <v>361</v>
      </c>
      <c r="D633" s="472" t="s">
        <v>1804</v>
      </c>
      <c r="E633" s="547">
        <v>26</v>
      </c>
      <c r="F633" s="472" t="s">
        <v>498</v>
      </c>
      <c r="G633" s="473">
        <v>0</v>
      </c>
      <c r="H633" s="473"/>
      <c r="I633" s="473"/>
      <c r="J633" s="473"/>
      <c r="K633" s="473"/>
      <c r="L633" s="473"/>
      <c r="M633" s="473"/>
      <c r="N633" s="473"/>
      <c r="O633" s="473"/>
      <c r="P633" s="473"/>
      <c r="Q633" s="473">
        <f t="shared" si="19"/>
        <v>0</v>
      </c>
      <c r="R633" s="472"/>
    </row>
    <row r="634" spans="1:18" ht="14.45" customHeight="1" x14ac:dyDescent="0.25">
      <c r="A634" s="489">
        <v>1253</v>
      </c>
      <c r="B634" s="472" t="str">
        <f t="shared" si="18"/>
        <v>3</v>
      </c>
      <c r="C634" s="472">
        <v>363</v>
      </c>
      <c r="D634" s="472" t="s">
        <v>1804</v>
      </c>
      <c r="E634" s="547">
        <v>26</v>
      </c>
      <c r="F634" s="472" t="s">
        <v>500</v>
      </c>
      <c r="G634" s="473">
        <v>0</v>
      </c>
      <c r="H634" s="473"/>
      <c r="I634" s="473"/>
      <c r="J634" s="473"/>
      <c r="K634" s="473"/>
      <c r="L634" s="473"/>
      <c r="M634" s="473"/>
      <c r="N634" s="473"/>
      <c r="O634" s="473"/>
      <c r="P634" s="473"/>
      <c r="Q634" s="473">
        <f t="shared" si="19"/>
        <v>0</v>
      </c>
      <c r="R634" s="472"/>
    </row>
    <row r="635" spans="1:18" ht="14.45" customHeight="1" x14ac:dyDescent="0.25">
      <c r="A635" s="489">
        <v>1254</v>
      </c>
      <c r="B635" s="472" t="str">
        <f t="shared" si="18"/>
        <v>3</v>
      </c>
      <c r="C635" s="472">
        <v>364</v>
      </c>
      <c r="D635" s="472" t="s">
        <v>1804</v>
      </c>
      <c r="E635" s="547">
        <v>26</v>
      </c>
      <c r="F635" s="472" t="s">
        <v>501</v>
      </c>
      <c r="G635" s="473">
        <v>0</v>
      </c>
      <c r="H635" s="473"/>
      <c r="I635" s="473"/>
      <c r="J635" s="473"/>
      <c r="K635" s="473"/>
      <c r="L635" s="473"/>
      <c r="M635" s="473"/>
      <c r="N635" s="473"/>
      <c r="O635" s="473"/>
      <c r="P635" s="473"/>
      <c r="Q635" s="473">
        <f t="shared" si="19"/>
        <v>0</v>
      </c>
      <c r="R635" s="472"/>
    </row>
    <row r="636" spans="1:18" ht="14.45" customHeight="1" x14ac:dyDescent="0.25">
      <c r="A636" s="489">
        <v>1255</v>
      </c>
      <c r="B636" s="472" t="str">
        <f t="shared" si="18"/>
        <v>3</v>
      </c>
      <c r="C636" s="472">
        <v>366</v>
      </c>
      <c r="D636" s="472" t="s">
        <v>1804</v>
      </c>
      <c r="E636" s="547">
        <v>26</v>
      </c>
      <c r="F636" s="472" t="s">
        <v>503</v>
      </c>
      <c r="G636" s="473">
        <v>0</v>
      </c>
      <c r="H636" s="473"/>
      <c r="I636" s="473"/>
      <c r="J636" s="473"/>
      <c r="K636" s="473"/>
      <c r="L636" s="473"/>
      <c r="M636" s="473"/>
      <c r="N636" s="473"/>
      <c r="O636" s="473"/>
      <c r="P636" s="473"/>
      <c r="Q636" s="473">
        <f t="shared" si="19"/>
        <v>0</v>
      </c>
      <c r="R636" s="472"/>
    </row>
    <row r="637" spans="1:18" ht="14.45" customHeight="1" x14ac:dyDescent="0.25">
      <c r="A637" s="489">
        <v>1256</v>
      </c>
      <c r="B637" s="472" t="str">
        <f t="shared" si="18"/>
        <v>3</v>
      </c>
      <c r="C637" s="472">
        <v>372</v>
      </c>
      <c r="D637" s="472" t="s">
        <v>1804</v>
      </c>
      <c r="E637" s="547">
        <v>26</v>
      </c>
      <c r="F637" s="472" t="s">
        <v>507</v>
      </c>
      <c r="G637" s="473">
        <v>2000</v>
      </c>
      <c r="H637" s="473"/>
      <c r="I637" s="473"/>
      <c r="J637" s="473"/>
      <c r="K637" s="473"/>
      <c r="L637" s="473"/>
      <c r="M637" s="473"/>
      <c r="N637" s="473"/>
      <c r="O637" s="473"/>
      <c r="P637" s="473"/>
      <c r="Q637" s="473">
        <f t="shared" si="19"/>
        <v>2000</v>
      </c>
      <c r="R637" s="472"/>
    </row>
    <row r="638" spans="1:18" ht="14.45" customHeight="1" x14ac:dyDescent="0.25">
      <c r="A638" s="489">
        <v>1257</v>
      </c>
      <c r="B638" s="472" t="str">
        <f t="shared" si="18"/>
        <v>3</v>
      </c>
      <c r="C638" s="472">
        <v>375</v>
      </c>
      <c r="D638" s="472" t="s">
        <v>1804</v>
      </c>
      <c r="E638" s="547">
        <v>26</v>
      </c>
      <c r="F638" s="472" t="s">
        <v>510</v>
      </c>
      <c r="G638" s="473">
        <v>1500</v>
      </c>
      <c r="H638" s="473"/>
      <c r="I638" s="473"/>
      <c r="J638" s="473"/>
      <c r="K638" s="473"/>
      <c r="L638" s="473"/>
      <c r="M638" s="473"/>
      <c r="N638" s="473"/>
      <c r="O638" s="473"/>
      <c r="P638" s="473"/>
      <c r="Q638" s="473">
        <f t="shared" si="19"/>
        <v>1500</v>
      </c>
      <c r="R638" s="472"/>
    </row>
    <row r="639" spans="1:18" ht="14.45" customHeight="1" x14ac:dyDescent="0.25">
      <c r="A639" s="489">
        <v>1258</v>
      </c>
      <c r="B639" s="472" t="str">
        <f t="shared" si="18"/>
        <v>3</v>
      </c>
      <c r="C639" s="472">
        <v>378</v>
      </c>
      <c r="D639" s="472" t="s">
        <v>1804</v>
      </c>
      <c r="E639" s="547">
        <v>26</v>
      </c>
      <c r="F639" s="472" t="s">
        <v>513</v>
      </c>
      <c r="G639" s="473">
        <v>0</v>
      </c>
      <c r="H639" s="473"/>
      <c r="I639" s="473"/>
      <c r="J639" s="473"/>
      <c r="K639" s="473"/>
      <c r="L639" s="473"/>
      <c r="M639" s="473"/>
      <c r="N639" s="473"/>
      <c r="O639" s="473"/>
      <c r="P639" s="473"/>
      <c r="Q639" s="473">
        <f t="shared" si="19"/>
        <v>0</v>
      </c>
      <c r="R639" s="472"/>
    </row>
    <row r="640" spans="1:18" ht="14.45" customHeight="1" x14ac:dyDescent="0.25">
      <c r="A640" s="489">
        <v>1259</v>
      </c>
      <c r="B640" s="472" t="str">
        <f t="shared" si="18"/>
        <v>5</v>
      </c>
      <c r="C640" s="472">
        <v>511</v>
      </c>
      <c r="D640" s="472" t="s">
        <v>1804</v>
      </c>
      <c r="E640" s="547">
        <v>26</v>
      </c>
      <c r="F640" s="472" t="s">
        <v>588</v>
      </c>
      <c r="G640" s="473">
        <v>0</v>
      </c>
      <c r="H640" s="473"/>
      <c r="I640" s="473"/>
      <c r="J640" s="473"/>
      <c r="K640" s="473"/>
      <c r="L640" s="473"/>
      <c r="M640" s="473"/>
      <c r="N640" s="473"/>
      <c r="O640" s="473"/>
      <c r="P640" s="473"/>
      <c r="Q640" s="473">
        <f t="shared" si="19"/>
        <v>0</v>
      </c>
      <c r="R640" s="472"/>
    </row>
    <row r="641" spans="1:18" ht="14.45" customHeight="1" x14ac:dyDescent="0.25">
      <c r="A641" s="489">
        <v>1260</v>
      </c>
      <c r="B641" s="472" t="str">
        <f t="shared" si="18"/>
        <v>5</v>
      </c>
      <c r="C641" s="472">
        <v>515</v>
      </c>
      <c r="D641" s="472" t="s">
        <v>1804</v>
      </c>
      <c r="E641" s="547">
        <v>26</v>
      </c>
      <c r="F641" s="472" t="s">
        <v>592</v>
      </c>
      <c r="G641" s="473">
        <v>8000</v>
      </c>
      <c r="H641" s="473"/>
      <c r="I641" s="473"/>
      <c r="J641" s="473"/>
      <c r="K641" s="473"/>
      <c r="L641" s="473"/>
      <c r="M641" s="473"/>
      <c r="N641" s="473"/>
      <c r="O641" s="473"/>
      <c r="P641" s="473"/>
      <c r="Q641" s="473">
        <f t="shared" si="19"/>
        <v>8000</v>
      </c>
      <c r="R641" s="472"/>
    </row>
    <row r="642" spans="1:18" ht="14.45" customHeight="1" x14ac:dyDescent="0.25">
      <c r="A642" s="489">
        <v>1261</v>
      </c>
      <c r="B642" s="472" t="str">
        <f t="shared" si="18"/>
        <v>5</v>
      </c>
      <c r="C642" s="472">
        <v>521</v>
      </c>
      <c r="D642" s="472" t="s">
        <v>1804</v>
      </c>
      <c r="E642" s="547">
        <v>26</v>
      </c>
      <c r="F642" s="472" t="s">
        <v>595</v>
      </c>
      <c r="G642" s="473">
        <v>2000</v>
      </c>
      <c r="H642" s="473"/>
      <c r="I642" s="473"/>
      <c r="J642" s="473"/>
      <c r="K642" s="473"/>
      <c r="L642" s="473"/>
      <c r="M642" s="473"/>
      <c r="N642" s="473"/>
      <c r="O642" s="473"/>
      <c r="P642" s="473"/>
      <c r="Q642" s="473">
        <f t="shared" si="19"/>
        <v>2000</v>
      </c>
      <c r="R642" s="472"/>
    </row>
    <row r="643" spans="1:18" ht="14.45" customHeight="1" x14ac:dyDescent="0.25">
      <c r="A643" s="489">
        <v>1262</v>
      </c>
      <c r="B643" s="472" t="str">
        <f t="shared" si="18"/>
        <v>5</v>
      </c>
      <c r="C643" s="472">
        <v>529</v>
      </c>
      <c r="D643" s="472" t="s">
        <v>1804</v>
      </c>
      <c r="E643" s="547">
        <v>26</v>
      </c>
      <c r="F643" s="472" t="s">
        <v>598</v>
      </c>
      <c r="G643" s="473">
        <v>3500</v>
      </c>
      <c r="H643" s="473"/>
      <c r="I643" s="473"/>
      <c r="J643" s="473"/>
      <c r="K643" s="473"/>
      <c r="L643" s="473"/>
      <c r="M643" s="473"/>
      <c r="N643" s="473"/>
      <c r="O643" s="473"/>
      <c r="P643" s="473"/>
      <c r="Q643" s="473">
        <f t="shared" si="19"/>
        <v>3500</v>
      </c>
      <c r="R643" s="472"/>
    </row>
    <row r="644" spans="1:18" ht="14.45" customHeight="1" x14ac:dyDescent="0.25">
      <c r="A644" s="489">
        <v>1263</v>
      </c>
      <c r="B644" s="472" t="str">
        <f t="shared" si="18"/>
        <v>2</v>
      </c>
      <c r="C644" s="472">
        <v>261</v>
      </c>
      <c r="D644" s="472" t="s">
        <v>1834</v>
      </c>
      <c r="E644" s="547">
        <v>2</v>
      </c>
      <c r="F644" s="472" t="s">
        <v>1927</v>
      </c>
      <c r="G644" s="493">
        <v>200000</v>
      </c>
      <c r="H644" s="473"/>
      <c r="I644" s="473"/>
      <c r="J644" s="473"/>
      <c r="K644" s="473"/>
      <c r="L644" s="473"/>
      <c r="M644" s="473"/>
      <c r="N644" s="473"/>
      <c r="O644" s="473"/>
      <c r="P644" s="473"/>
      <c r="Q644" s="473">
        <f t="shared" si="19"/>
        <v>200000</v>
      </c>
      <c r="R644" s="472"/>
    </row>
    <row r="645" spans="1:18" ht="14.45" customHeight="1" x14ac:dyDescent="0.25">
      <c r="A645" s="472">
        <v>1264</v>
      </c>
      <c r="B645" s="472" t="str">
        <f t="shared" si="18"/>
        <v>4</v>
      </c>
      <c r="C645" s="472">
        <v>443</v>
      </c>
      <c r="D645" s="472" t="s">
        <v>1834</v>
      </c>
      <c r="E645" s="547">
        <v>2</v>
      </c>
      <c r="F645" s="472" t="s">
        <v>1928</v>
      </c>
      <c r="G645" s="473"/>
      <c r="H645" s="473"/>
      <c r="I645" s="473"/>
      <c r="J645" s="473"/>
      <c r="K645" s="473"/>
      <c r="L645" s="473"/>
      <c r="M645" s="473"/>
      <c r="N645" s="473"/>
      <c r="O645" s="473"/>
      <c r="P645" s="473"/>
      <c r="Q645" s="473">
        <f t="shared" si="19"/>
        <v>0</v>
      </c>
      <c r="R645" s="472"/>
    </row>
    <row r="646" spans="1:18" ht="14.45" customHeight="1" x14ac:dyDescent="0.25">
      <c r="A646" s="472">
        <v>1265</v>
      </c>
      <c r="B646" s="472" t="str">
        <f t="shared" ref="B646:B672" si="20">MID(C646,1,1)</f>
        <v>2</v>
      </c>
      <c r="C646" s="472">
        <v>241</v>
      </c>
      <c r="D646" s="472" t="s">
        <v>1929</v>
      </c>
      <c r="E646" s="547">
        <v>15</v>
      </c>
      <c r="F646" s="472" t="s">
        <v>407</v>
      </c>
      <c r="G646" s="473">
        <v>133000</v>
      </c>
      <c r="H646" s="473"/>
      <c r="I646" s="473"/>
      <c r="J646" s="473"/>
      <c r="K646" s="473"/>
      <c r="L646" s="473"/>
      <c r="M646" s="473"/>
      <c r="N646" s="473"/>
      <c r="O646" s="473"/>
      <c r="P646" s="473"/>
      <c r="Q646" s="473">
        <f t="shared" ref="Q646:Q709" si="21">SUM(G646:P646)</f>
        <v>133000</v>
      </c>
      <c r="R646" s="472"/>
    </row>
    <row r="647" spans="1:18" ht="14.45" customHeight="1" x14ac:dyDescent="0.25">
      <c r="A647" s="472">
        <v>1266</v>
      </c>
      <c r="B647" s="472" t="str">
        <f t="shared" si="20"/>
        <v>2</v>
      </c>
      <c r="C647" s="472">
        <v>242</v>
      </c>
      <c r="D647" s="472" t="s">
        <v>1929</v>
      </c>
      <c r="E647" s="547">
        <v>15</v>
      </c>
      <c r="F647" s="472" t="s">
        <v>408</v>
      </c>
      <c r="G647" s="473">
        <v>30000</v>
      </c>
      <c r="H647" s="473"/>
      <c r="I647" s="473"/>
      <c r="J647" s="473"/>
      <c r="K647" s="473"/>
      <c r="L647" s="473"/>
      <c r="M647" s="473"/>
      <c r="N647" s="473"/>
      <c r="O647" s="473"/>
      <c r="P647" s="473"/>
      <c r="Q647" s="473">
        <f t="shared" si="21"/>
        <v>30000</v>
      </c>
      <c r="R647" s="472"/>
    </row>
    <row r="648" spans="1:18" ht="14.45" customHeight="1" x14ac:dyDescent="0.25">
      <c r="A648" s="472">
        <v>1267</v>
      </c>
      <c r="B648" s="472" t="str">
        <f t="shared" si="20"/>
        <v>2</v>
      </c>
      <c r="C648" s="472">
        <v>243</v>
      </c>
      <c r="D648" s="472" t="s">
        <v>1929</v>
      </c>
      <c r="E648" s="547">
        <v>15</v>
      </c>
      <c r="F648" s="472" t="s">
        <v>409</v>
      </c>
      <c r="G648" s="473">
        <v>8500</v>
      </c>
      <c r="H648" s="473"/>
      <c r="I648" s="473"/>
      <c r="J648" s="473"/>
      <c r="K648" s="473"/>
      <c r="L648" s="473"/>
      <c r="M648" s="473"/>
      <c r="N648" s="473"/>
      <c r="O648" s="473"/>
      <c r="P648" s="473"/>
      <c r="Q648" s="473">
        <f t="shared" si="21"/>
        <v>8500</v>
      </c>
      <c r="R648" s="472"/>
    </row>
    <row r="649" spans="1:18" ht="14.45" customHeight="1" x14ac:dyDescent="0.25">
      <c r="A649" s="472">
        <v>1268</v>
      </c>
      <c r="B649" s="472" t="str">
        <f t="shared" si="20"/>
        <v>2</v>
      </c>
      <c r="C649" s="472">
        <v>246</v>
      </c>
      <c r="D649" s="472" t="s">
        <v>1929</v>
      </c>
      <c r="E649" s="547">
        <v>15</v>
      </c>
      <c r="F649" s="472" t="s">
        <v>412</v>
      </c>
      <c r="G649" s="473">
        <v>0</v>
      </c>
      <c r="H649" s="473"/>
      <c r="I649" s="473"/>
      <c r="J649" s="473"/>
      <c r="K649" s="473"/>
      <c r="L649" s="473"/>
      <c r="M649" s="473"/>
      <c r="N649" s="473"/>
      <c r="O649" s="473"/>
      <c r="P649" s="473"/>
      <c r="Q649" s="473">
        <f t="shared" si="21"/>
        <v>0</v>
      </c>
      <c r="R649" s="472"/>
    </row>
    <row r="650" spans="1:18" ht="14.45" customHeight="1" x14ac:dyDescent="0.25">
      <c r="A650" s="472">
        <v>1269</v>
      </c>
      <c r="B650" s="472" t="str">
        <f t="shared" si="20"/>
        <v>2</v>
      </c>
      <c r="C650" s="472">
        <v>247</v>
      </c>
      <c r="D650" s="472" t="s">
        <v>1929</v>
      </c>
      <c r="E650" s="547">
        <v>15</v>
      </c>
      <c r="F650" s="472" t="s">
        <v>413</v>
      </c>
      <c r="G650" s="473">
        <v>15000</v>
      </c>
      <c r="H650" s="473"/>
      <c r="I650" s="473"/>
      <c r="J650" s="473"/>
      <c r="K650" s="473"/>
      <c r="L650" s="473"/>
      <c r="M650" s="473"/>
      <c r="N650" s="473"/>
      <c r="O650" s="473"/>
      <c r="P650" s="473"/>
      <c r="Q650" s="473">
        <f t="shared" si="21"/>
        <v>15000</v>
      </c>
      <c r="R650" s="472"/>
    </row>
    <row r="651" spans="1:18" ht="14.45" customHeight="1" x14ac:dyDescent="0.25">
      <c r="A651" s="472">
        <v>1270</v>
      </c>
      <c r="B651" s="472" t="str">
        <f t="shared" si="20"/>
        <v>2</v>
      </c>
      <c r="C651" s="472">
        <v>249</v>
      </c>
      <c r="D651" s="472" t="s">
        <v>1929</v>
      </c>
      <c r="E651" s="547">
        <v>15</v>
      </c>
      <c r="F651" s="526" t="s">
        <v>1930</v>
      </c>
      <c r="G651" s="473">
        <v>13000</v>
      </c>
      <c r="H651" s="473"/>
      <c r="I651" s="473"/>
      <c r="J651" s="473"/>
      <c r="K651" s="473"/>
      <c r="L651" s="473"/>
      <c r="M651" s="473"/>
      <c r="N651" s="473"/>
      <c r="O651" s="473"/>
      <c r="P651" s="473"/>
      <c r="Q651" s="473">
        <f t="shared" si="21"/>
        <v>13000</v>
      </c>
      <c r="R651" s="472"/>
    </row>
    <row r="652" spans="1:18" ht="14.45" customHeight="1" x14ac:dyDescent="0.25">
      <c r="A652" s="472">
        <v>1271</v>
      </c>
      <c r="B652" s="472" t="str">
        <f t="shared" si="20"/>
        <v>2</v>
      </c>
      <c r="C652" s="472">
        <v>291</v>
      </c>
      <c r="D652" s="472" t="s">
        <v>1929</v>
      </c>
      <c r="E652" s="547">
        <v>15</v>
      </c>
      <c r="F652" s="526" t="s">
        <v>438</v>
      </c>
      <c r="G652" s="473">
        <v>2500</v>
      </c>
      <c r="H652" s="473"/>
      <c r="I652" s="473"/>
      <c r="J652" s="473"/>
      <c r="K652" s="473"/>
      <c r="L652" s="473"/>
      <c r="M652" s="473"/>
      <c r="N652" s="473"/>
      <c r="O652" s="473"/>
      <c r="P652" s="473"/>
      <c r="Q652" s="473">
        <f t="shared" si="21"/>
        <v>2500</v>
      </c>
      <c r="R652" s="472"/>
    </row>
    <row r="653" spans="1:18" ht="14.45" customHeight="1" x14ac:dyDescent="0.25">
      <c r="A653" s="472">
        <v>1272</v>
      </c>
      <c r="B653" s="472" t="str">
        <f t="shared" si="20"/>
        <v>5</v>
      </c>
      <c r="C653" s="472">
        <v>591</v>
      </c>
      <c r="D653" s="472" t="s">
        <v>1979</v>
      </c>
      <c r="E653" s="547">
        <v>8</v>
      </c>
      <c r="F653" s="472" t="s">
        <v>636</v>
      </c>
      <c r="G653" s="473">
        <v>8000</v>
      </c>
      <c r="H653" s="473"/>
      <c r="I653" s="473"/>
      <c r="J653" s="473"/>
      <c r="K653" s="473"/>
      <c r="L653" s="473"/>
      <c r="M653" s="473"/>
      <c r="N653" s="473"/>
      <c r="O653" s="473"/>
      <c r="P653" s="473"/>
      <c r="Q653" s="473">
        <f t="shared" si="21"/>
        <v>8000</v>
      </c>
      <c r="R653" s="472" t="s">
        <v>1931</v>
      </c>
    </row>
    <row r="654" spans="1:18" ht="14.45" customHeight="1" x14ac:dyDescent="0.25">
      <c r="A654" s="472">
        <v>1273</v>
      </c>
      <c r="B654" s="472" t="str">
        <f t="shared" si="20"/>
        <v>4</v>
      </c>
      <c r="C654" s="472">
        <v>447</v>
      </c>
      <c r="D654" s="472" t="s">
        <v>1834</v>
      </c>
      <c r="E654" s="547">
        <v>2</v>
      </c>
      <c r="F654" s="472" t="s">
        <v>562</v>
      </c>
      <c r="G654" s="473">
        <v>2640000</v>
      </c>
      <c r="H654" s="473"/>
      <c r="I654" s="473"/>
      <c r="J654" s="473"/>
      <c r="K654" s="473"/>
      <c r="L654" s="473"/>
      <c r="M654" s="473"/>
      <c r="N654" s="473"/>
      <c r="O654" s="473"/>
      <c r="P654" s="473"/>
      <c r="Q654" s="473">
        <f t="shared" si="21"/>
        <v>2640000</v>
      </c>
      <c r="R654" s="472" t="s">
        <v>1888</v>
      </c>
    </row>
    <row r="655" spans="1:18" ht="14.45" customHeight="1" x14ac:dyDescent="0.25">
      <c r="A655" s="472">
        <v>1274</v>
      </c>
      <c r="B655" s="472" t="str">
        <f t="shared" si="20"/>
        <v>4</v>
      </c>
      <c r="C655" s="472">
        <v>447</v>
      </c>
      <c r="D655" s="472" t="s">
        <v>1834</v>
      </c>
      <c r="E655" s="547">
        <v>2</v>
      </c>
      <c r="F655" s="472" t="s">
        <v>562</v>
      </c>
      <c r="G655" s="473">
        <v>500000</v>
      </c>
      <c r="H655" s="473"/>
      <c r="I655" s="473"/>
      <c r="J655" s="473"/>
      <c r="K655" s="473"/>
      <c r="L655" s="473"/>
      <c r="M655" s="473"/>
      <c r="N655" s="473"/>
      <c r="O655" s="473"/>
      <c r="P655" s="473"/>
      <c r="Q655" s="473">
        <f t="shared" si="21"/>
        <v>500000</v>
      </c>
      <c r="R655" s="472" t="s">
        <v>1989</v>
      </c>
    </row>
    <row r="656" spans="1:18" ht="14.45" customHeight="1" x14ac:dyDescent="0.25">
      <c r="A656" s="472">
        <v>1275</v>
      </c>
      <c r="B656" s="472" t="str">
        <f t="shared" si="20"/>
        <v>6</v>
      </c>
      <c r="C656" s="472">
        <v>612</v>
      </c>
      <c r="D656" s="472" t="s">
        <v>1814</v>
      </c>
      <c r="E656" s="547">
        <v>14</v>
      </c>
      <c r="F656" s="494" t="s">
        <v>1932</v>
      </c>
      <c r="G656" s="520">
        <v>0</v>
      </c>
      <c r="H656" s="473"/>
      <c r="I656" s="473"/>
      <c r="J656" s="473"/>
      <c r="K656" s="473"/>
      <c r="L656" s="473"/>
      <c r="M656" s="473"/>
      <c r="N656" s="473"/>
      <c r="O656" s="473"/>
      <c r="P656" s="473"/>
      <c r="Q656" s="473">
        <f t="shared" si="21"/>
        <v>0</v>
      </c>
      <c r="R656" s="472"/>
    </row>
    <row r="657" spans="1:18" ht="14.45" customHeight="1" x14ac:dyDescent="0.25">
      <c r="A657" s="472">
        <v>1276</v>
      </c>
      <c r="B657" s="472" t="str">
        <f t="shared" si="20"/>
        <v>6</v>
      </c>
      <c r="C657" s="472">
        <v>615</v>
      </c>
      <c r="D657" s="472" t="s">
        <v>1814</v>
      </c>
      <c r="E657" s="547">
        <v>14</v>
      </c>
      <c r="F657" s="494" t="s">
        <v>1933</v>
      </c>
      <c r="G657" s="473"/>
      <c r="H657" s="473"/>
      <c r="I657" s="495">
        <v>650000</v>
      </c>
      <c r="J657" s="473"/>
      <c r="K657" s="473"/>
      <c r="L657" s="473"/>
      <c r="M657" s="473"/>
      <c r="N657" s="473"/>
      <c r="O657" s="473"/>
      <c r="P657" s="473"/>
      <c r="Q657" s="473">
        <f t="shared" si="21"/>
        <v>650000</v>
      </c>
      <c r="R657" s="472"/>
    </row>
    <row r="658" spans="1:18" ht="14.45" customHeight="1" x14ac:dyDescent="0.25">
      <c r="A658" s="472">
        <v>1277</v>
      </c>
      <c r="B658" s="472" t="str">
        <f t="shared" si="20"/>
        <v>6</v>
      </c>
      <c r="C658" s="472">
        <v>612</v>
      </c>
      <c r="D658" s="472" t="s">
        <v>1814</v>
      </c>
      <c r="E658" s="547">
        <v>14</v>
      </c>
      <c r="F658" s="494" t="s">
        <v>1934</v>
      </c>
      <c r="G658" s="520"/>
      <c r="H658" s="473"/>
      <c r="I658" s="473"/>
      <c r="J658" s="473"/>
      <c r="K658" s="473"/>
      <c r="L658" s="473"/>
      <c r="M658" s="473"/>
      <c r="N658" s="520">
        <v>3000000</v>
      </c>
      <c r="O658" s="473"/>
      <c r="P658" s="473"/>
      <c r="Q658" s="473">
        <f t="shared" si="21"/>
        <v>3000000</v>
      </c>
      <c r="R658" s="472"/>
    </row>
    <row r="659" spans="1:18" ht="14.45" customHeight="1" x14ac:dyDescent="0.25">
      <c r="A659" s="472">
        <v>1278</v>
      </c>
      <c r="B659" s="472" t="str">
        <f t="shared" si="20"/>
        <v>6</v>
      </c>
      <c r="C659" s="472">
        <v>613</v>
      </c>
      <c r="D659" s="472" t="s">
        <v>1814</v>
      </c>
      <c r="E659" s="547">
        <v>14</v>
      </c>
      <c r="F659" s="494" t="s">
        <v>1935</v>
      </c>
      <c r="G659" s="473"/>
      <c r="H659" s="473"/>
      <c r="I659" s="473">
        <v>325000</v>
      </c>
      <c r="J659" s="473"/>
      <c r="K659" s="473"/>
      <c r="L659" s="473"/>
      <c r="M659" s="473"/>
      <c r="N659" s="473"/>
      <c r="O659" s="473"/>
      <c r="P659" s="473"/>
      <c r="Q659" s="473">
        <f t="shared" si="21"/>
        <v>325000</v>
      </c>
      <c r="R659" s="472"/>
    </row>
    <row r="660" spans="1:18" ht="14.45" customHeight="1" x14ac:dyDescent="0.25">
      <c r="A660" s="472">
        <v>1279</v>
      </c>
      <c r="B660" s="472" t="str">
        <f t="shared" si="20"/>
        <v>6</v>
      </c>
      <c r="C660" s="472">
        <v>613</v>
      </c>
      <c r="D660" s="472" t="s">
        <v>1814</v>
      </c>
      <c r="E660" s="547">
        <v>14</v>
      </c>
      <c r="F660" s="494" t="s">
        <v>1936</v>
      </c>
      <c r="G660" s="473"/>
      <c r="H660" s="473"/>
      <c r="I660" s="473">
        <v>180000</v>
      </c>
      <c r="J660" s="473"/>
      <c r="K660" s="473"/>
      <c r="L660" s="473"/>
      <c r="M660" s="473"/>
      <c r="N660" s="473"/>
      <c r="O660" s="473"/>
      <c r="P660" s="473"/>
      <c r="Q660" s="473">
        <f t="shared" si="21"/>
        <v>180000</v>
      </c>
      <c r="R660" s="472"/>
    </row>
    <row r="661" spans="1:18" ht="14.45" customHeight="1" x14ac:dyDescent="0.25">
      <c r="A661" s="472">
        <v>1280</v>
      </c>
      <c r="B661" s="472" t="str">
        <f t="shared" si="20"/>
        <v>6</v>
      </c>
      <c r="C661" s="472">
        <v>613</v>
      </c>
      <c r="D661" s="472" t="s">
        <v>1814</v>
      </c>
      <c r="E661" s="547">
        <v>14</v>
      </c>
      <c r="F661" s="494" t="s">
        <v>1937</v>
      </c>
      <c r="G661" s="473"/>
      <c r="H661" s="473"/>
      <c r="I661" s="473">
        <v>300000</v>
      </c>
      <c r="J661" s="473"/>
      <c r="K661" s="473"/>
      <c r="L661" s="473"/>
      <c r="M661" s="473"/>
      <c r="N661" s="473"/>
      <c r="O661" s="473"/>
      <c r="P661" s="473"/>
      <c r="Q661" s="473">
        <f t="shared" si="21"/>
        <v>300000</v>
      </c>
      <c r="R661" s="472"/>
    </row>
    <row r="662" spans="1:18" ht="14.45" customHeight="1" x14ac:dyDescent="0.25">
      <c r="A662" s="472">
        <v>1281</v>
      </c>
      <c r="B662" s="472" t="str">
        <f t="shared" si="20"/>
        <v>6</v>
      </c>
      <c r="C662" s="472">
        <v>613</v>
      </c>
      <c r="D662" s="472" t="s">
        <v>1814</v>
      </c>
      <c r="E662" s="547">
        <v>14</v>
      </c>
      <c r="F662" s="494" t="s">
        <v>1938</v>
      </c>
      <c r="G662" s="473"/>
      <c r="H662" s="473"/>
      <c r="I662" s="473">
        <v>250000</v>
      </c>
      <c r="J662" s="473"/>
      <c r="K662" s="473"/>
      <c r="L662" s="473"/>
      <c r="M662" s="473"/>
      <c r="N662" s="473"/>
      <c r="O662" s="473"/>
      <c r="P662" s="473"/>
      <c r="Q662" s="473">
        <f t="shared" si="21"/>
        <v>250000</v>
      </c>
      <c r="R662" s="472"/>
    </row>
    <row r="663" spans="1:18" ht="14.45" customHeight="1" x14ac:dyDescent="0.25">
      <c r="A663" s="472">
        <v>1282</v>
      </c>
      <c r="B663" s="472" t="str">
        <f t="shared" si="20"/>
        <v>6</v>
      </c>
      <c r="C663" s="472">
        <v>613</v>
      </c>
      <c r="D663" s="472" t="s">
        <v>1814</v>
      </c>
      <c r="E663" s="547">
        <v>14</v>
      </c>
      <c r="F663" s="494" t="s">
        <v>1939</v>
      </c>
      <c r="G663" s="473"/>
      <c r="H663" s="473"/>
      <c r="I663" s="473">
        <v>500000</v>
      </c>
      <c r="J663" s="473"/>
      <c r="K663" s="473"/>
      <c r="L663" s="473"/>
      <c r="M663" s="473"/>
      <c r="N663" s="473"/>
      <c r="O663" s="473"/>
      <c r="P663" s="473"/>
      <c r="Q663" s="473">
        <f t="shared" si="21"/>
        <v>500000</v>
      </c>
      <c r="R663" s="472"/>
    </row>
    <row r="664" spans="1:18" ht="14.45" customHeight="1" x14ac:dyDescent="0.25">
      <c r="A664" s="472">
        <v>1283</v>
      </c>
      <c r="B664" s="472" t="str">
        <f t="shared" si="20"/>
        <v>4</v>
      </c>
      <c r="C664" s="472">
        <v>441</v>
      </c>
      <c r="D664" s="472" t="s">
        <v>1814</v>
      </c>
      <c r="E664" s="547">
        <v>14</v>
      </c>
      <c r="F664" s="494" t="s">
        <v>1940</v>
      </c>
      <c r="G664" s="473"/>
      <c r="H664" s="473"/>
      <c r="I664" s="473">
        <v>840000</v>
      </c>
      <c r="J664" s="473"/>
      <c r="K664" s="473"/>
      <c r="L664" s="473"/>
      <c r="M664" s="473"/>
      <c r="N664" s="473"/>
      <c r="O664" s="473"/>
      <c r="P664" s="473"/>
      <c r="Q664" s="473">
        <f t="shared" si="21"/>
        <v>840000</v>
      </c>
      <c r="R664" s="472"/>
    </row>
    <row r="665" spans="1:18" ht="14.45" customHeight="1" x14ac:dyDescent="0.25">
      <c r="A665" s="472">
        <v>1284</v>
      </c>
      <c r="B665" s="472" t="str">
        <f t="shared" si="20"/>
        <v>4</v>
      </c>
      <c r="C665" s="472">
        <v>441</v>
      </c>
      <c r="D665" s="472" t="s">
        <v>1814</v>
      </c>
      <c r="E665" s="547">
        <v>14</v>
      </c>
      <c r="F665" s="494" t="s">
        <v>1941</v>
      </c>
      <c r="G665" s="473"/>
      <c r="H665" s="473"/>
      <c r="I665" s="473">
        <v>150000</v>
      </c>
      <c r="J665" s="473"/>
      <c r="K665" s="473"/>
      <c r="L665" s="473"/>
      <c r="M665" s="473"/>
      <c r="N665" s="473"/>
      <c r="O665" s="473"/>
      <c r="P665" s="473"/>
      <c r="Q665" s="473">
        <f t="shared" si="21"/>
        <v>150000</v>
      </c>
      <c r="R665" s="472"/>
    </row>
    <row r="666" spans="1:18" ht="14.45" customHeight="1" x14ac:dyDescent="0.25">
      <c r="A666" s="472">
        <v>1285</v>
      </c>
      <c r="B666" s="472" t="str">
        <f t="shared" si="20"/>
        <v>6</v>
      </c>
      <c r="C666" s="472">
        <v>611</v>
      </c>
      <c r="D666" s="472" t="s">
        <v>1814</v>
      </c>
      <c r="E666" s="547">
        <v>14</v>
      </c>
      <c r="F666" s="494" t="s">
        <v>1942</v>
      </c>
      <c r="G666" s="473"/>
      <c r="H666" s="473"/>
      <c r="I666" s="473">
        <v>126000</v>
      </c>
      <c r="J666" s="473"/>
      <c r="K666" s="473"/>
      <c r="L666" s="473"/>
      <c r="M666" s="473"/>
      <c r="N666" s="473"/>
      <c r="O666" s="473"/>
      <c r="P666" s="473"/>
      <c r="Q666" s="473">
        <f t="shared" si="21"/>
        <v>126000</v>
      </c>
      <c r="R666" s="472"/>
    </row>
    <row r="667" spans="1:18" ht="14.45" customHeight="1" x14ac:dyDescent="0.25">
      <c r="A667" s="472">
        <v>1286</v>
      </c>
      <c r="B667" s="472" t="str">
        <f t="shared" si="20"/>
        <v>6</v>
      </c>
      <c r="C667" s="472">
        <v>616</v>
      </c>
      <c r="D667" s="472" t="s">
        <v>1814</v>
      </c>
      <c r="E667" s="547">
        <v>14</v>
      </c>
      <c r="F667" s="494" t="s">
        <v>1943</v>
      </c>
      <c r="G667" s="473"/>
      <c r="H667" s="473"/>
      <c r="I667" s="473">
        <v>1074281</v>
      </c>
      <c r="J667" s="473"/>
      <c r="K667" s="473"/>
      <c r="L667" s="473"/>
      <c r="M667" s="473"/>
      <c r="N667" s="473"/>
      <c r="O667" s="473"/>
      <c r="P667" s="473"/>
      <c r="Q667" s="473">
        <f t="shared" si="21"/>
        <v>1074281</v>
      </c>
      <c r="R667" s="472"/>
    </row>
    <row r="668" spans="1:18" ht="14.45" customHeight="1" x14ac:dyDescent="0.25">
      <c r="A668" s="472">
        <v>1287</v>
      </c>
      <c r="B668" s="472" t="str">
        <f t="shared" si="20"/>
        <v>6</v>
      </c>
      <c r="C668" s="472">
        <v>616</v>
      </c>
      <c r="D668" s="472" t="s">
        <v>1814</v>
      </c>
      <c r="E668" s="547">
        <v>14</v>
      </c>
      <c r="F668" s="494" t="s">
        <v>1944</v>
      </c>
      <c r="G668" s="520"/>
      <c r="H668" s="473"/>
      <c r="I668" s="473"/>
      <c r="J668" s="473"/>
      <c r="K668" s="473"/>
      <c r="L668" s="473"/>
      <c r="M668" s="473"/>
      <c r="N668" s="473"/>
      <c r="O668" s="473"/>
      <c r="P668" s="473"/>
      <c r="Q668" s="473">
        <f t="shared" si="21"/>
        <v>0</v>
      </c>
      <c r="R668" s="472"/>
    </row>
    <row r="669" spans="1:18" ht="14.45" customHeight="1" x14ac:dyDescent="0.25">
      <c r="A669" s="472">
        <v>1288</v>
      </c>
      <c r="B669" s="472" t="str">
        <f t="shared" si="20"/>
        <v>6</v>
      </c>
      <c r="C669" s="472">
        <v>612</v>
      </c>
      <c r="D669" s="472" t="s">
        <v>1814</v>
      </c>
      <c r="E669" s="547">
        <v>14</v>
      </c>
      <c r="F669" s="494" t="s">
        <v>1945</v>
      </c>
      <c r="G669" s="473"/>
      <c r="H669" s="473"/>
      <c r="I669" s="473"/>
      <c r="J669" s="473"/>
      <c r="K669" s="473"/>
      <c r="L669" s="495">
        <v>450951</v>
      </c>
      <c r="M669" s="473"/>
      <c r="N669" s="473"/>
      <c r="O669" s="473"/>
      <c r="P669" s="473"/>
      <c r="Q669" s="473">
        <f t="shared" si="21"/>
        <v>450951</v>
      </c>
      <c r="R669" s="472"/>
    </row>
    <row r="670" spans="1:18" ht="14.45" customHeight="1" x14ac:dyDescent="0.25">
      <c r="A670" s="472">
        <v>1289</v>
      </c>
      <c r="B670" s="472" t="str">
        <f t="shared" si="20"/>
        <v>6</v>
      </c>
      <c r="C670" s="472">
        <v>613</v>
      </c>
      <c r="D670" s="472" t="s">
        <v>1814</v>
      </c>
      <c r="E670" s="547">
        <v>14</v>
      </c>
      <c r="F670" s="494" t="s">
        <v>1946</v>
      </c>
      <c r="G670" s="473"/>
      <c r="H670" s="473"/>
      <c r="I670" s="473"/>
      <c r="J670" s="473"/>
      <c r="K670" s="473"/>
      <c r="L670" s="473"/>
      <c r="M670" s="473"/>
      <c r="N670" s="473"/>
      <c r="O670" s="473">
        <v>1666667</v>
      </c>
      <c r="P670" s="473"/>
      <c r="Q670" s="473">
        <f t="shared" si="21"/>
        <v>1666667</v>
      </c>
      <c r="R670" s="472"/>
    </row>
    <row r="671" spans="1:18" ht="14.45" customHeight="1" x14ac:dyDescent="0.25">
      <c r="A671" s="472">
        <v>1290</v>
      </c>
      <c r="B671" s="472" t="str">
        <f t="shared" si="20"/>
        <v>6</v>
      </c>
      <c r="C671" s="472">
        <v>612</v>
      </c>
      <c r="D671" s="472" t="s">
        <v>1814</v>
      </c>
      <c r="E671" s="547">
        <v>14</v>
      </c>
      <c r="F671" s="494" t="s">
        <v>1947</v>
      </c>
      <c r="G671" s="473"/>
      <c r="H671" s="473"/>
      <c r="I671" s="473"/>
      <c r="J671" s="473"/>
      <c r="K671" s="473"/>
      <c r="L671" s="473"/>
      <c r="M671" s="473"/>
      <c r="N671" s="473"/>
      <c r="O671" s="473">
        <v>3833333</v>
      </c>
      <c r="P671" s="473"/>
      <c r="Q671" s="473">
        <f t="shared" si="21"/>
        <v>3833333</v>
      </c>
      <c r="R671" s="472"/>
    </row>
    <row r="672" spans="1:18" ht="14.45" customHeight="1" x14ac:dyDescent="0.25">
      <c r="A672" s="472">
        <v>1291</v>
      </c>
      <c r="B672" s="472" t="str">
        <f t="shared" si="20"/>
        <v>6</v>
      </c>
      <c r="C672" s="472">
        <v>619</v>
      </c>
      <c r="D672" s="472" t="s">
        <v>1814</v>
      </c>
      <c r="E672" s="547">
        <v>14</v>
      </c>
      <c r="F672" s="494" t="s">
        <v>1948</v>
      </c>
      <c r="G672" s="473"/>
      <c r="H672" s="473"/>
      <c r="I672" s="473"/>
      <c r="J672" s="473"/>
      <c r="K672" s="473"/>
      <c r="L672" s="473"/>
      <c r="M672" s="473"/>
      <c r="N672" s="473"/>
      <c r="O672" s="473">
        <v>1000000</v>
      </c>
      <c r="P672" s="473"/>
      <c r="Q672" s="473">
        <f t="shared" si="21"/>
        <v>1000000</v>
      </c>
      <c r="R672" s="472"/>
    </row>
    <row r="673" spans="1:18" ht="14.45" customHeight="1" x14ac:dyDescent="0.25">
      <c r="A673" s="472">
        <v>1292</v>
      </c>
      <c r="B673" s="472">
        <v>3</v>
      </c>
      <c r="C673" s="489">
        <v>311</v>
      </c>
      <c r="D673" s="489" t="s">
        <v>1811</v>
      </c>
      <c r="E673" s="547">
        <v>21</v>
      </c>
      <c r="F673" s="494" t="s">
        <v>1978</v>
      </c>
      <c r="G673" s="473">
        <f>1300000-1061329.9</f>
        <v>238670.10000000009</v>
      </c>
      <c r="H673" s="473"/>
      <c r="I673" s="473"/>
      <c r="J673" s="473">
        <f>1179594+7341.63+1061329.9</f>
        <v>2248265.5299999998</v>
      </c>
      <c r="K673" s="473"/>
      <c r="L673" s="473"/>
      <c r="M673" s="473"/>
      <c r="N673" s="473"/>
      <c r="O673" s="473"/>
      <c r="P673" s="473"/>
      <c r="Q673" s="473">
        <f t="shared" si="21"/>
        <v>2486935.63</v>
      </c>
      <c r="R673" s="472"/>
    </row>
    <row r="674" spans="1:18" ht="14.45" customHeight="1" x14ac:dyDescent="0.25">
      <c r="A674" s="472">
        <v>1293</v>
      </c>
      <c r="B674" s="472">
        <v>2</v>
      </c>
      <c r="C674" s="489">
        <v>218</v>
      </c>
      <c r="D674" s="489" t="s">
        <v>1820</v>
      </c>
      <c r="E674" s="547">
        <v>13</v>
      </c>
      <c r="F674" s="472" t="s">
        <v>391</v>
      </c>
      <c r="G674" s="473">
        <v>100000</v>
      </c>
      <c r="H674" s="473"/>
      <c r="I674" s="473"/>
      <c r="J674" s="473"/>
      <c r="K674" s="473"/>
      <c r="L674" s="473"/>
      <c r="M674" s="473"/>
      <c r="N674" s="473"/>
      <c r="O674" s="473"/>
      <c r="P674" s="473"/>
      <c r="Q674" s="473">
        <f t="shared" si="21"/>
        <v>100000</v>
      </c>
      <c r="R674" s="472"/>
    </row>
    <row r="675" spans="1:18" s="524" customFormat="1" ht="14.45" customHeight="1" x14ac:dyDescent="0.25">
      <c r="A675" s="522"/>
      <c r="B675" s="522">
        <v>1</v>
      </c>
      <c r="C675" s="522">
        <v>113</v>
      </c>
      <c r="D675" s="472" t="s">
        <v>1818</v>
      </c>
      <c r="E675" s="547">
        <v>18</v>
      </c>
      <c r="F675" s="522"/>
      <c r="G675" s="523">
        <v>909515.00399999996</v>
      </c>
      <c r="H675" s="523"/>
      <c r="I675" s="523"/>
      <c r="J675" s="523"/>
      <c r="K675" s="523"/>
      <c r="L675" s="523"/>
      <c r="M675" s="523"/>
      <c r="N675" s="523"/>
      <c r="O675" s="523"/>
      <c r="P675" s="523"/>
      <c r="Q675" s="473">
        <f t="shared" si="21"/>
        <v>909515.00399999996</v>
      </c>
      <c r="R675" s="522"/>
    </row>
    <row r="676" spans="1:18" s="524" customFormat="1" ht="14.45" customHeight="1" x14ac:dyDescent="0.25">
      <c r="A676" s="522"/>
      <c r="B676" s="522">
        <v>1</v>
      </c>
      <c r="C676" s="522">
        <v>113</v>
      </c>
      <c r="D676" s="472" t="s">
        <v>1819</v>
      </c>
      <c r="E676" s="547">
        <v>7</v>
      </c>
      <c r="F676" s="522"/>
      <c r="G676" s="523">
        <v>437754.41519999999</v>
      </c>
      <c r="H676" s="523"/>
      <c r="I676" s="523"/>
      <c r="J676" s="523"/>
      <c r="K676" s="523"/>
      <c r="L676" s="523"/>
      <c r="M676" s="523"/>
      <c r="N676" s="523"/>
      <c r="O676" s="523"/>
      <c r="P676" s="523"/>
      <c r="Q676" s="473">
        <f t="shared" si="21"/>
        <v>437754.41519999999</v>
      </c>
      <c r="R676" s="522"/>
    </row>
    <row r="677" spans="1:18" s="524" customFormat="1" ht="14.45" customHeight="1" x14ac:dyDescent="0.25">
      <c r="A677" s="522"/>
      <c r="B677" s="522">
        <v>1</v>
      </c>
      <c r="C677" s="522">
        <v>113</v>
      </c>
      <c r="D677" s="472" t="s">
        <v>1820</v>
      </c>
      <c r="E677" s="547">
        <v>13</v>
      </c>
      <c r="F677" s="522"/>
      <c r="G677" s="523">
        <v>661210.00559999992</v>
      </c>
      <c r="H677" s="523"/>
      <c r="I677" s="523"/>
      <c r="J677" s="523"/>
      <c r="K677" s="523"/>
      <c r="L677" s="523"/>
      <c r="M677" s="523"/>
      <c r="N677" s="523"/>
      <c r="O677" s="523"/>
      <c r="P677" s="523"/>
      <c r="Q677" s="473">
        <f t="shared" si="21"/>
        <v>661210.00559999992</v>
      </c>
      <c r="R677" s="522"/>
    </row>
    <row r="678" spans="1:18" s="524" customFormat="1" ht="14.45" customHeight="1" x14ac:dyDescent="0.25">
      <c r="A678" s="522"/>
      <c r="B678" s="522">
        <v>1</v>
      </c>
      <c r="C678" s="522">
        <v>113</v>
      </c>
      <c r="D678" s="472" t="s">
        <v>1929</v>
      </c>
      <c r="E678" s="547">
        <v>15</v>
      </c>
      <c r="F678" s="522"/>
      <c r="G678" s="523">
        <v>275184.00480000005</v>
      </c>
      <c r="H678" s="523"/>
      <c r="I678" s="523"/>
      <c r="J678" s="523"/>
      <c r="K678" s="523"/>
      <c r="L678" s="523"/>
      <c r="M678" s="523"/>
      <c r="N678" s="523"/>
      <c r="O678" s="523"/>
      <c r="P678" s="523"/>
      <c r="Q678" s="473">
        <f t="shared" si="21"/>
        <v>275184.00480000005</v>
      </c>
      <c r="R678" s="522"/>
    </row>
    <row r="679" spans="1:18" s="524" customFormat="1" ht="14.45" customHeight="1" x14ac:dyDescent="0.25">
      <c r="A679" s="522"/>
      <c r="B679" s="522">
        <v>1</v>
      </c>
      <c r="C679" s="522">
        <v>113</v>
      </c>
      <c r="D679" s="522" t="s">
        <v>1917</v>
      </c>
      <c r="E679" s="547">
        <v>5</v>
      </c>
      <c r="F679" s="522"/>
      <c r="G679" s="523">
        <v>105924.024</v>
      </c>
      <c r="H679" s="523"/>
      <c r="I679" s="523"/>
      <c r="J679" s="523"/>
      <c r="K679" s="523"/>
      <c r="L679" s="523"/>
      <c r="M679" s="523"/>
      <c r="N679" s="523"/>
      <c r="O679" s="523"/>
      <c r="P679" s="523"/>
      <c r="Q679" s="473">
        <f t="shared" si="21"/>
        <v>105924.024</v>
      </c>
      <c r="R679" s="522"/>
    </row>
    <row r="680" spans="1:18" s="524" customFormat="1" ht="14.45" customHeight="1" x14ac:dyDescent="0.25">
      <c r="A680" s="522"/>
      <c r="B680" s="522">
        <v>1</v>
      </c>
      <c r="C680" s="522">
        <v>113</v>
      </c>
      <c r="D680" s="472" t="s">
        <v>1817</v>
      </c>
      <c r="E680" s="547">
        <v>31</v>
      </c>
      <c r="F680" s="522"/>
      <c r="G680" s="523">
        <v>179916.01199999999</v>
      </c>
      <c r="H680" s="523"/>
      <c r="I680" s="523"/>
      <c r="J680" s="523"/>
      <c r="K680" s="523"/>
      <c r="L680" s="523"/>
      <c r="M680" s="523"/>
      <c r="N680" s="523"/>
      <c r="O680" s="523"/>
      <c r="P680" s="523"/>
      <c r="Q680" s="473">
        <f t="shared" si="21"/>
        <v>179916.01199999999</v>
      </c>
      <c r="R680" s="522"/>
    </row>
    <row r="681" spans="1:18" s="524" customFormat="1" ht="14.45" customHeight="1" x14ac:dyDescent="0.25">
      <c r="A681" s="522"/>
      <c r="B681" s="522">
        <v>1</v>
      </c>
      <c r="C681" s="522">
        <v>113</v>
      </c>
      <c r="D681" s="472" t="s">
        <v>1821</v>
      </c>
      <c r="E681" s="547">
        <v>22</v>
      </c>
      <c r="F681" s="522"/>
      <c r="G681" s="523">
        <v>283256.00160000002</v>
      </c>
      <c r="H681" s="523"/>
      <c r="I681" s="523"/>
      <c r="J681" s="523"/>
      <c r="K681" s="523"/>
      <c r="L681" s="523"/>
      <c r="M681" s="523"/>
      <c r="N681" s="523"/>
      <c r="O681" s="523"/>
      <c r="P681" s="523"/>
      <c r="Q681" s="473">
        <f t="shared" si="21"/>
        <v>283256.00160000002</v>
      </c>
      <c r="R681" s="522"/>
    </row>
    <row r="682" spans="1:18" s="524" customFormat="1" ht="14.45" customHeight="1" x14ac:dyDescent="0.25">
      <c r="A682" s="522"/>
      <c r="B682" s="522">
        <v>1</v>
      </c>
      <c r="C682" s="522">
        <v>113</v>
      </c>
      <c r="D682" s="472" t="s">
        <v>1822</v>
      </c>
      <c r="E682" s="547">
        <v>25</v>
      </c>
      <c r="F682" s="522"/>
      <c r="G682" s="523">
        <v>761338.26984000008</v>
      </c>
      <c r="H682" s="523"/>
      <c r="I682" s="523"/>
      <c r="J682" s="523"/>
      <c r="K682" s="523"/>
      <c r="L682" s="523"/>
      <c r="M682" s="523"/>
      <c r="N682" s="523"/>
      <c r="O682" s="523"/>
      <c r="P682" s="523"/>
      <c r="Q682" s="473">
        <f t="shared" si="21"/>
        <v>761338.26984000008</v>
      </c>
      <c r="R682" s="522"/>
    </row>
    <row r="683" spans="1:18" s="524" customFormat="1" ht="14.45" customHeight="1" x14ac:dyDescent="0.25">
      <c r="A683" s="522"/>
      <c r="B683" s="522">
        <v>1</v>
      </c>
      <c r="C683" s="522">
        <v>113</v>
      </c>
      <c r="D683" s="472" t="s">
        <v>2118</v>
      </c>
      <c r="E683" s="547">
        <v>11</v>
      </c>
      <c r="F683" s="522"/>
      <c r="G683" s="523">
        <v>1162164.1703999999</v>
      </c>
      <c r="H683" s="523"/>
      <c r="I683" s="523"/>
      <c r="J683" s="523"/>
      <c r="K683" s="523"/>
      <c r="L683" s="523"/>
      <c r="M683" s="523"/>
      <c r="N683" s="523"/>
      <c r="O683" s="523"/>
      <c r="P683" s="523"/>
      <c r="Q683" s="473">
        <f t="shared" si="21"/>
        <v>1162164.1703999999</v>
      </c>
      <c r="R683" s="522"/>
    </row>
    <row r="684" spans="1:18" s="524" customFormat="1" ht="14.45" customHeight="1" x14ac:dyDescent="0.25">
      <c r="A684" s="522"/>
      <c r="B684" s="522">
        <v>1</v>
      </c>
      <c r="C684" s="522">
        <v>113</v>
      </c>
      <c r="D684" s="472" t="s">
        <v>1804</v>
      </c>
      <c r="E684" s="547">
        <v>26</v>
      </c>
      <c r="F684" s="522"/>
      <c r="G684" s="523">
        <v>67176</v>
      </c>
      <c r="H684" s="523"/>
      <c r="I684" s="523"/>
      <c r="J684" s="523"/>
      <c r="K684" s="523"/>
      <c r="L684" s="523"/>
      <c r="M684" s="523"/>
      <c r="N684" s="523"/>
      <c r="O684" s="523"/>
      <c r="P684" s="523"/>
      <c r="Q684" s="473">
        <f t="shared" si="21"/>
        <v>67176</v>
      </c>
      <c r="R684" s="522"/>
    </row>
    <row r="685" spans="1:18" s="524" customFormat="1" ht="14.45" customHeight="1" x14ac:dyDescent="0.25">
      <c r="A685" s="522"/>
      <c r="B685" s="522">
        <v>1</v>
      </c>
      <c r="C685" s="522">
        <v>113</v>
      </c>
      <c r="D685" s="472" t="s">
        <v>2119</v>
      </c>
      <c r="E685" s="547">
        <v>23</v>
      </c>
      <c r="F685" s="522"/>
      <c r="G685" s="523">
        <v>196716.024</v>
      </c>
      <c r="H685" s="523"/>
      <c r="I685" s="523"/>
      <c r="J685" s="523"/>
      <c r="K685" s="523"/>
      <c r="L685" s="523"/>
      <c r="M685" s="523"/>
      <c r="N685" s="523"/>
      <c r="O685" s="523"/>
      <c r="P685" s="523"/>
      <c r="Q685" s="473">
        <f t="shared" si="21"/>
        <v>196716.024</v>
      </c>
      <c r="R685" s="522"/>
    </row>
    <row r="686" spans="1:18" s="524" customFormat="1" ht="14.45" customHeight="1" x14ac:dyDescent="0.25">
      <c r="A686" s="522"/>
      <c r="B686" s="522">
        <v>1</v>
      </c>
      <c r="C686" s="522">
        <v>113</v>
      </c>
      <c r="D686" s="472" t="s">
        <v>1814</v>
      </c>
      <c r="E686" s="547">
        <v>14</v>
      </c>
      <c r="F686" s="522"/>
      <c r="G686" s="523">
        <v>3947781.3096000007</v>
      </c>
      <c r="H686" s="523"/>
      <c r="I686" s="523"/>
      <c r="J686" s="523"/>
      <c r="K686" s="523"/>
      <c r="L686" s="523"/>
      <c r="M686" s="523"/>
      <c r="N686" s="523"/>
      <c r="O686" s="523"/>
      <c r="P686" s="523"/>
      <c r="Q686" s="473">
        <f t="shared" si="21"/>
        <v>3947781.3096000007</v>
      </c>
      <c r="R686" s="522"/>
    </row>
    <row r="687" spans="1:18" s="524" customFormat="1" ht="14.45" customHeight="1" x14ac:dyDescent="0.25">
      <c r="A687" s="522"/>
      <c r="B687" s="522">
        <v>1</v>
      </c>
      <c r="C687" s="522">
        <v>113</v>
      </c>
      <c r="D687" s="472" t="s">
        <v>1979</v>
      </c>
      <c r="E687" s="547">
        <v>8</v>
      </c>
      <c r="F687" s="522"/>
      <c r="G687" s="523">
        <v>3524698.9224</v>
      </c>
      <c r="H687" s="523"/>
      <c r="I687" s="523"/>
      <c r="J687" s="523"/>
      <c r="K687" s="523"/>
      <c r="L687" s="523"/>
      <c r="M687" s="523"/>
      <c r="N687" s="523"/>
      <c r="O687" s="523"/>
      <c r="P687" s="523"/>
      <c r="Q687" s="473">
        <f t="shared" si="21"/>
        <v>3524698.9224</v>
      </c>
      <c r="R687" s="522"/>
    </row>
    <row r="688" spans="1:18" s="524" customFormat="1" ht="14.45" customHeight="1" x14ac:dyDescent="0.25">
      <c r="A688" s="522"/>
      <c r="B688" s="522">
        <v>1</v>
      </c>
      <c r="C688" s="522">
        <v>113</v>
      </c>
      <c r="D688" s="472" t="s">
        <v>1834</v>
      </c>
      <c r="E688" s="547">
        <v>2</v>
      </c>
      <c r="F688" s="522"/>
      <c r="G688" s="523">
        <v>877032.14400000009</v>
      </c>
      <c r="H688" s="523"/>
      <c r="I688" s="523"/>
      <c r="J688" s="523"/>
      <c r="K688" s="523"/>
      <c r="L688" s="523"/>
      <c r="M688" s="523"/>
      <c r="N688" s="523"/>
      <c r="O688" s="523"/>
      <c r="P688" s="523"/>
      <c r="Q688" s="473">
        <f t="shared" si="21"/>
        <v>877032.14400000009</v>
      </c>
      <c r="R688" s="522"/>
    </row>
    <row r="689" spans="1:18" s="524" customFormat="1" ht="14.45" customHeight="1" x14ac:dyDescent="0.25">
      <c r="A689" s="522"/>
      <c r="B689" s="522">
        <v>1</v>
      </c>
      <c r="C689" s="522">
        <v>113</v>
      </c>
      <c r="D689" s="472" t="s">
        <v>2122</v>
      </c>
      <c r="E689" s="547">
        <v>9</v>
      </c>
      <c r="F689" s="522"/>
      <c r="G689" s="523">
        <v>1396472.9087999999</v>
      </c>
      <c r="H689" s="523"/>
      <c r="I689" s="523"/>
      <c r="J689" s="523"/>
      <c r="K689" s="523"/>
      <c r="L689" s="523"/>
      <c r="M689" s="523"/>
      <c r="N689" s="523"/>
      <c r="O689" s="523"/>
      <c r="P689" s="523"/>
      <c r="Q689" s="473">
        <f t="shared" si="21"/>
        <v>1396472.9087999999</v>
      </c>
      <c r="R689" s="522"/>
    </row>
    <row r="690" spans="1:18" s="524" customFormat="1" ht="14.45" customHeight="1" x14ac:dyDescent="0.25">
      <c r="A690" s="522"/>
      <c r="B690" s="522">
        <v>1</v>
      </c>
      <c r="C690" s="522">
        <v>113</v>
      </c>
      <c r="D690" s="472" t="s">
        <v>1825</v>
      </c>
      <c r="E690" s="547">
        <v>16</v>
      </c>
      <c r="F690" s="522"/>
      <c r="G690" s="523">
        <v>1780479.0072000001</v>
      </c>
      <c r="H690" s="523"/>
      <c r="I690" s="523"/>
      <c r="J690" s="523"/>
      <c r="K690" s="523"/>
      <c r="L690" s="523"/>
      <c r="M690" s="523"/>
      <c r="N690" s="523"/>
      <c r="O690" s="523"/>
      <c r="P690" s="523"/>
      <c r="Q690" s="473">
        <f t="shared" si="21"/>
        <v>1780479.0072000001</v>
      </c>
      <c r="R690" s="522"/>
    </row>
    <row r="691" spans="1:18" s="524" customFormat="1" ht="14.45" customHeight="1" x14ac:dyDescent="0.25">
      <c r="A691" s="522"/>
      <c r="B691" s="522">
        <v>1</v>
      </c>
      <c r="C691" s="522">
        <v>113</v>
      </c>
      <c r="D691" s="522" t="s">
        <v>1788</v>
      </c>
      <c r="E691" s="547">
        <v>113</v>
      </c>
      <c r="F691" s="522"/>
      <c r="G691" s="523">
        <v>506591.00640000007</v>
      </c>
      <c r="H691" s="523"/>
      <c r="I691" s="523"/>
      <c r="J691" s="523"/>
      <c r="K691" s="523"/>
      <c r="L691" s="523"/>
      <c r="M691" s="523"/>
      <c r="N691" s="523"/>
      <c r="O691" s="523"/>
      <c r="P691" s="523"/>
      <c r="Q691" s="473">
        <f t="shared" si="21"/>
        <v>506591.00640000007</v>
      </c>
      <c r="R691" s="522"/>
    </row>
    <row r="692" spans="1:18" s="524" customFormat="1" ht="14.45" customHeight="1" x14ac:dyDescent="0.25">
      <c r="A692" s="522"/>
      <c r="B692" s="522">
        <v>1</v>
      </c>
      <c r="C692" s="522">
        <v>113</v>
      </c>
      <c r="D692" s="472" t="s">
        <v>2124</v>
      </c>
      <c r="E692" s="547">
        <v>12</v>
      </c>
      <c r="F692" s="522"/>
      <c r="G692" s="523">
        <v>423089.00160000002</v>
      </c>
      <c r="H692" s="523"/>
      <c r="I692" s="523"/>
      <c r="J692" s="523"/>
      <c r="K692" s="523"/>
      <c r="L692" s="523"/>
      <c r="M692" s="523"/>
      <c r="N692" s="523"/>
      <c r="O692" s="523"/>
      <c r="P692" s="523"/>
      <c r="Q692" s="473">
        <f t="shared" si="21"/>
        <v>423089.00160000002</v>
      </c>
      <c r="R692" s="522"/>
    </row>
    <row r="693" spans="1:18" s="524" customFormat="1" ht="14.45" customHeight="1" x14ac:dyDescent="0.25">
      <c r="A693" s="522"/>
      <c r="B693" s="522">
        <v>1</v>
      </c>
      <c r="C693" s="522">
        <v>111</v>
      </c>
      <c r="D693" s="472" t="s">
        <v>2123</v>
      </c>
      <c r="E693" s="547">
        <v>1</v>
      </c>
      <c r="F693" s="522"/>
      <c r="G693" s="523">
        <v>1420416</v>
      </c>
      <c r="H693" s="523"/>
      <c r="I693" s="523"/>
      <c r="J693" s="523"/>
      <c r="K693" s="523"/>
      <c r="L693" s="523"/>
      <c r="M693" s="523"/>
      <c r="N693" s="523"/>
      <c r="O693" s="523"/>
      <c r="P693" s="523"/>
      <c r="Q693" s="473">
        <f t="shared" si="21"/>
        <v>1420416</v>
      </c>
      <c r="R693" s="522"/>
    </row>
    <row r="694" spans="1:18" s="524" customFormat="1" ht="14.45" customHeight="1" x14ac:dyDescent="0.25">
      <c r="A694" s="522"/>
      <c r="B694" s="522">
        <v>1</v>
      </c>
      <c r="C694" s="522">
        <v>113</v>
      </c>
      <c r="D694" s="472" t="s">
        <v>1816</v>
      </c>
      <c r="E694" s="547">
        <v>3</v>
      </c>
      <c r="F694" s="522"/>
      <c r="G694" s="523">
        <v>467860.00320000004</v>
      </c>
      <c r="H694" s="523"/>
      <c r="I694" s="523"/>
      <c r="J694" s="523"/>
      <c r="K694" s="523"/>
      <c r="L694" s="523"/>
      <c r="M694" s="523"/>
      <c r="N694" s="523"/>
      <c r="O694" s="523"/>
      <c r="P694" s="523"/>
      <c r="Q694" s="473">
        <f t="shared" si="21"/>
        <v>467860.00320000004</v>
      </c>
      <c r="R694" s="522"/>
    </row>
    <row r="695" spans="1:18" s="524" customFormat="1" ht="14.45" customHeight="1" x14ac:dyDescent="0.25">
      <c r="A695" s="522"/>
      <c r="B695" s="522">
        <v>1</v>
      </c>
      <c r="C695" s="522">
        <v>113</v>
      </c>
      <c r="D695" s="472" t="s">
        <v>1828</v>
      </c>
      <c r="E695" s="547">
        <v>4</v>
      </c>
      <c r="F695" s="522"/>
      <c r="G695" s="523">
        <v>415288.00079999998</v>
      </c>
      <c r="H695" s="523"/>
      <c r="I695" s="523"/>
      <c r="J695" s="523"/>
      <c r="K695" s="523"/>
      <c r="L695" s="523"/>
      <c r="M695" s="523"/>
      <c r="N695" s="523"/>
      <c r="O695" s="523"/>
      <c r="P695" s="523"/>
      <c r="Q695" s="473">
        <f t="shared" si="21"/>
        <v>415288.00079999998</v>
      </c>
      <c r="R695" s="522"/>
    </row>
    <row r="696" spans="1:18" s="524" customFormat="1" ht="14.45" customHeight="1" x14ac:dyDescent="0.25">
      <c r="A696" s="522"/>
      <c r="B696" s="522">
        <v>1</v>
      </c>
      <c r="C696" s="522">
        <v>113</v>
      </c>
      <c r="D696" s="522" t="s">
        <v>1254</v>
      </c>
      <c r="E696" s="547">
        <v>24</v>
      </c>
      <c r="F696" s="522"/>
      <c r="G696" s="523">
        <v>246537.65999999997</v>
      </c>
      <c r="H696" s="523"/>
      <c r="I696" s="523"/>
      <c r="J696" s="523"/>
      <c r="K696" s="523"/>
      <c r="L696" s="523"/>
      <c r="M696" s="523"/>
      <c r="N696" s="523"/>
      <c r="O696" s="523"/>
      <c r="P696" s="523"/>
      <c r="Q696" s="473">
        <f t="shared" si="21"/>
        <v>246537.65999999997</v>
      </c>
      <c r="R696" s="522"/>
    </row>
    <row r="697" spans="1:18" s="524" customFormat="1" ht="14.45" customHeight="1" x14ac:dyDescent="0.25">
      <c r="A697" s="522"/>
      <c r="B697" s="522">
        <v>1</v>
      </c>
      <c r="C697" s="522">
        <v>113</v>
      </c>
      <c r="D697" s="472" t="s">
        <v>1830</v>
      </c>
      <c r="E697" s="547">
        <v>32</v>
      </c>
      <c r="F697" s="522"/>
      <c r="G697" s="523">
        <v>108388.75200000001</v>
      </c>
      <c r="H697" s="523"/>
      <c r="I697" s="523"/>
      <c r="J697" s="523"/>
      <c r="K697" s="523"/>
      <c r="L697" s="523"/>
      <c r="M697" s="523"/>
      <c r="N697" s="523"/>
      <c r="O697" s="523"/>
      <c r="P697" s="523"/>
      <c r="Q697" s="473">
        <f t="shared" si="21"/>
        <v>108388.75200000001</v>
      </c>
      <c r="R697" s="522"/>
    </row>
    <row r="698" spans="1:18" s="524" customFormat="1" ht="14.45" customHeight="1" x14ac:dyDescent="0.25">
      <c r="A698" s="522"/>
      <c r="B698" s="522">
        <v>1</v>
      </c>
      <c r="C698" s="522">
        <v>132</v>
      </c>
      <c r="D698" s="472" t="s">
        <v>1818</v>
      </c>
      <c r="E698" s="547">
        <v>18</v>
      </c>
      <c r="F698" s="522"/>
      <c r="G698" s="523">
        <v>137050.50646686347</v>
      </c>
      <c r="H698" s="523"/>
      <c r="I698" s="523"/>
      <c r="J698" s="523"/>
      <c r="K698" s="523"/>
      <c r="L698" s="523"/>
      <c r="M698" s="523"/>
      <c r="N698" s="523"/>
      <c r="O698" s="523"/>
      <c r="P698" s="523"/>
      <c r="Q698" s="473">
        <f t="shared" si="21"/>
        <v>137050.50646686347</v>
      </c>
      <c r="R698" s="522"/>
    </row>
    <row r="699" spans="1:18" s="524" customFormat="1" ht="14.45" customHeight="1" x14ac:dyDescent="0.25">
      <c r="A699" s="522"/>
      <c r="B699" s="522">
        <v>1</v>
      </c>
      <c r="C699" s="522">
        <v>132</v>
      </c>
      <c r="D699" s="472" t="s">
        <v>1819</v>
      </c>
      <c r="E699" s="547">
        <v>7</v>
      </c>
      <c r="F699" s="522"/>
      <c r="G699" s="523">
        <v>65963.138647975124</v>
      </c>
      <c r="H699" s="523"/>
      <c r="I699" s="523"/>
      <c r="J699" s="523"/>
      <c r="K699" s="523"/>
      <c r="L699" s="523"/>
      <c r="M699" s="523"/>
      <c r="N699" s="523"/>
      <c r="O699" s="523"/>
      <c r="P699" s="523"/>
      <c r="Q699" s="473">
        <f t="shared" si="21"/>
        <v>65963.138647975124</v>
      </c>
      <c r="R699" s="522"/>
    </row>
    <row r="700" spans="1:18" s="524" customFormat="1" ht="14.45" customHeight="1" x14ac:dyDescent="0.25">
      <c r="A700" s="522"/>
      <c r="B700" s="522">
        <v>1</v>
      </c>
      <c r="C700" s="522">
        <v>132</v>
      </c>
      <c r="D700" s="472" t="s">
        <v>1820</v>
      </c>
      <c r="E700" s="547">
        <v>13</v>
      </c>
      <c r="F700" s="522"/>
      <c r="G700" s="523">
        <v>99634.602782691029</v>
      </c>
      <c r="H700" s="523"/>
      <c r="I700" s="523"/>
      <c r="J700" s="523"/>
      <c r="K700" s="523"/>
      <c r="L700" s="523"/>
      <c r="M700" s="523"/>
      <c r="N700" s="523"/>
      <c r="O700" s="523"/>
      <c r="P700" s="523"/>
      <c r="Q700" s="473">
        <f t="shared" si="21"/>
        <v>99634.602782691029</v>
      </c>
      <c r="R700" s="522"/>
    </row>
    <row r="701" spans="1:18" s="524" customFormat="1" ht="14.45" customHeight="1" x14ac:dyDescent="0.25">
      <c r="A701" s="522"/>
      <c r="B701" s="522">
        <v>1</v>
      </c>
      <c r="C701" s="522">
        <v>132</v>
      </c>
      <c r="D701" s="472" t="s">
        <v>1929</v>
      </c>
      <c r="E701" s="547">
        <v>15</v>
      </c>
      <c r="F701" s="522"/>
      <c r="G701" s="523">
        <v>41466.173799832992</v>
      </c>
      <c r="H701" s="523"/>
      <c r="I701" s="523"/>
      <c r="J701" s="523"/>
      <c r="K701" s="523"/>
      <c r="L701" s="523"/>
      <c r="M701" s="523"/>
      <c r="N701" s="523"/>
      <c r="O701" s="523"/>
      <c r="P701" s="523"/>
      <c r="Q701" s="473">
        <f t="shared" si="21"/>
        <v>41466.173799832992</v>
      </c>
      <c r="R701" s="522"/>
    </row>
    <row r="702" spans="1:18" s="524" customFormat="1" ht="14.45" customHeight="1" x14ac:dyDescent="0.25">
      <c r="A702" s="522"/>
      <c r="B702" s="522">
        <v>1</v>
      </c>
      <c r="C702" s="522">
        <v>132</v>
      </c>
      <c r="D702" s="522" t="s">
        <v>1917</v>
      </c>
      <c r="E702" s="547">
        <v>5</v>
      </c>
      <c r="F702" s="522"/>
      <c r="G702" s="523">
        <v>15961.189284798433</v>
      </c>
      <c r="H702" s="523"/>
      <c r="I702" s="523"/>
      <c r="J702" s="523"/>
      <c r="K702" s="523"/>
      <c r="L702" s="523"/>
      <c r="M702" s="523"/>
      <c r="N702" s="523"/>
      <c r="O702" s="523"/>
      <c r="P702" s="523"/>
      <c r="Q702" s="473">
        <f t="shared" si="21"/>
        <v>15961.189284798433</v>
      </c>
      <c r="R702" s="522"/>
    </row>
    <row r="703" spans="1:18" s="524" customFormat="1" ht="14.45" customHeight="1" x14ac:dyDescent="0.25">
      <c r="A703" s="522"/>
      <c r="B703" s="522">
        <v>1</v>
      </c>
      <c r="C703" s="522">
        <v>132</v>
      </c>
      <c r="D703" s="472" t="s">
        <v>1817</v>
      </c>
      <c r="E703" s="547">
        <v>31</v>
      </c>
      <c r="F703" s="522"/>
      <c r="G703" s="523">
        <v>27110.691365898885</v>
      </c>
      <c r="H703" s="523"/>
      <c r="I703" s="523"/>
      <c r="J703" s="523"/>
      <c r="K703" s="523"/>
      <c r="L703" s="523"/>
      <c r="M703" s="523"/>
      <c r="N703" s="523"/>
      <c r="O703" s="523"/>
      <c r="P703" s="523"/>
      <c r="Q703" s="473">
        <f t="shared" si="21"/>
        <v>27110.691365898885</v>
      </c>
      <c r="R703" s="522"/>
    </row>
    <row r="704" spans="1:18" s="524" customFormat="1" ht="14.45" customHeight="1" x14ac:dyDescent="0.25">
      <c r="A704" s="522"/>
      <c r="B704" s="522">
        <v>1</v>
      </c>
      <c r="C704" s="522">
        <v>132</v>
      </c>
      <c r="D704" s="472" t="s">
        <v>1821</v>
      </c>
      <c r="E704" s="547">
        <v>22</v>
      </c>
      <c r="F704" s="522"/>
      <c r="G704" s="523">
        <v>42682.504750695341</v>
      </c>
      <c r="H704" s="523"/>
      <c r="I704" s="523"/>
      <c r="J704" s="523"/>
      <c r="K704" s="523"/>
      <c r="L704" s="523"/>
      <c r="M704" s="523"/>
      <c r="N704" s="523"/>
      <c r="O704" s="523"/>
      <c r="P704" s="523"/>
      <c r="Q704" s="473">
        <f t="shared" si="21"/>
        <v>42682.504750695341</v>
      </c>
      <c r="R704" s="522"/>
    </row>
    <row r="705" spans="1:18" s="524" customFormat="1" ht="14.45" customHeight="1" x14ac:dyDescent="0.25">
      <c r="A705" s="522"/>
      <c r="B705" s="522">
        <v>1</v>
      </c>
      <c r="C705" s="522">
        <v>132</v>
      </c>
      <c r="D705" s="472" t="s">
        <v>1822</v>
      </c>
      <c r="E705" s="547">
        <v>25</v>
      </c>
      <c r="F705" s="522"/>
      <c r="G705" s="523">
        <v>114722.45649086355</v>
      </c>
      <c r="H705" s="523"/>
      <c r="I705" s="523"/>
      <c r="J705" s="523"/>
      <c r="K705" s="523"/>
      <c r="L705" s="523"/>
      <c r="M705" s="523"/>
      <c r="N705" s="523"/>
      <c r="O705" s="523"/>
      <c r="P705" s="523"/>
      <c r="Q705" s="473">
        <f t="shared" si="21"/>
        <v>114722.45649086355</v>
      </c>
      <c r="R705" s="522"/>
    </row>
    <row r="706" spans="1:18" s="524" customFormat="1" ht="14.45" customHeight="1" x14ac:dyDescent="0.25">
      <c r="A706" s="522"/>
      <c r="B706" s="522">
        <v>1</v>
      </c>
      <c r="C706" s="522">
        <v>132</v>
      </c>
      <c r="D706" s="472" t="s">
        <v>2118</v>
      </c>
      <c r="E706" s="547">
        <v>11</v>
      </c>
      <c r="F706" s="522"/>
      <c r="G706" s="523">
        <v>175441.73417973521</v>
      </c>
      <c r="H706" s="523"/>
      <c r="I706" s="523"/>
      <c r="J706" s="523"/>
      <c r="K706" s="523"/>
      <c r="L706" s="523"/>
      <c r="M706" s="523"/>
      <c r="N706" s="523"/>
      <c r="O706" s="523"/>
      <c r="P706" s="523"/>
      <c r="Q706" s="473">
        <f t="shared" si="21"/>
        <v>175441.73417973521</v>
      </c>
      <c r="R706" s="522"/>
    </row>
    <row r="707" spans="1:18" s="524" customFormat="1" ht="14.45" customHeight="1" x14ac:dyDescent="0.25">
      <c r="A707" s="522"/>
      <c r="B707" s="522">
        <v>1</v>
      </c>
      <c r="C707" s="522">
        <v>132</v>
      </c>
      <c r="D707" s="472" t="s">
        <v>1804</v>
      </c>
      <c r="E707" s="547">
        <v>26</v>
      </c>
      <c r="F707" s="522"/>
      <c r="G707" s="523">
        <v>10122.433145058949</v>
      </c>
      <c r="H707" s="523"/>
      <c r="I707" s="523"/>
      <c r="J707" s="523"/>
      <c r="K707" s="523"/>
      <c r="L707" s="523"/>
      <c r="M707" s="523"/>
      <c r="N707" s="523"/>
      <c r="O707" s="523"/>
      <c r="P707" s="523"/>
      <c r="Q707" s="473">
        <f t="shared" si="21"/>
        <v>10122.433145058949</v>
      </c>
      <c r="R707" s="522"/>
    </row>
    <row r="708" spans="1:18" s="524" customFormat="1" ht="14.45" customHeight="1" x14ac:dyDescent="0.25">
      <c r="A708" s="522"/>
      <c r="B708" s="522">
        <v>1</v>
      </c>
      <c r="C708" s="522">
        <v>132</v>
      </c>
      <c r="D708" s="472" t="s">
        <v>2119</v>
      </c>
      <c r="E708" s="547">
        <v>23</v>
      </c>
      <c r="F708" s="522"/>
      <c r="G708" s="523">
        <v>29642.20557195742</v>
      </c>
      <c r="H708" s="523"/>
      <c r="I708" s="523"/>
      <c r="J708" s="523"/>
      <c r="K708" s="523"/>
      <c r="L708" s="523"/>
      <c r="M708" s="523"/>
      <c r="N708" s="523"/>
      <c r="O708" s="523"/>
      <c r="P708" s="523"/>
      <c r="Q708" s="473">
        <f t="shared" si="21"/>
        <v>29642.20557195742</v>
      </c>
      <c r="R708" s="522"/>
    </row>
    <row r="709" spans="1:18" s="524" customFormat="1" ht="14.45" customHeight="1" x14ac:dyDescent="0.25">
      <c r="A709" s="522"/>
      <c r="B709" s="522">
        <v>1</v>
      </c>
      <c r="C709" s="522">
        <v>132</v>
      </c>
      <c r="D709" s="472" t="s">
        <v>1814</v>
      </c>
      <c r="E709" s="547">
        <v>14</v>
      </c>
      <c r="F709" s="522"/>
      <c r="G709" s="523">
        <v>594872.46007114532</v>
      </c>
      <c r="H709" s="523"/>
      <c r="I709" s="523"/>
      <c r="J709" s="523"/>
      <c r="K709" s="523"/>
      <c r="L709" s="523"/>
      <c r="M709" s="523"/>
      <c r="N709" s="523"/>
      <c r="O709" s="523"/>
      <c r="P709" s="523"/>
      <c r="Q709" s="473">
        <f t="shared" si="21"/>
        <v>594872.46007114532</v>
      </c>
      <c r="R709" s="522"/>
    </row>
    <row r="710" spans="1:18" s="524" customFormat="1" ht="14.45" customHeight="1" x14ac:dyDescent="0.25">
      <c r="A710" s="522"/>
      <c r="B710" s="522">
        <v>1</v>
      </c>
      <c r="C710" s="522">
        <v>132</v>
      </c>
      <c r="D710" s="472" t="s">
        <v>1979</v>
      </c>
      <c r="E710" s="547">
        <v>8</v>
      </c>
      <c r="F710" s="522"/>
      <c r="G710" s="523">
        <v>531120.17980313383</v>
      </c>
      <c r="H710" s="523"/>
      <c r="I710" s="523"/>
      <c r="J710" s="523"/>
      <c r="K710" s="523"/>
      <c r="L710" s="523"/>
      <c r="M710" s="523"/>
      <c r="N710" s="523"/>
      <c r="O710" s="523"/>
      <c r="P710" s="523"/>
      <c r="Q710" s="473">
        <f t="shared" ref="Q710:Q755" si="22">SUM(G710:P710)</f>
        <v>531120.17980313383</v>
      </c>
      <c r="R710" s="522"/>
    </row>
    <row r="711" spans="1:18" s="524" customFormat="1" ht="14.45" customHeight="1" x14ac:dyDescent="0.25">
      <c r="A711" s="522"/>
      <c r="B711" s="522">
        <v>1</v>
      </c>
      <c r="C711" s="522">
        <v>132</v>
      </c>
      <c r="D711" s="472" t="s">
        <v>1834</v>
      </c>
      <c r="E711" s="547">
        <v>2</v>
      </c>
      <c r="F711" s="522"/>
      <c r="G711" s="523">
        <v>83294.880427135184</v>
      </c>
      <c r="H711" s="523"/>
      <c r="I711" s="523"/>
      <c r="J711" s="523"/>
      <c r="K711" s="523"/>
      <c r="L711" s="523"/>
      <c r="M711" s="523"/>
      <c r="N711" s="523"/>
      <c r="O711" s="523"/>
      <c r="P711" s="523"/>
      <c r="Q711" s="473">
        <f t="shared" si="22"/>
        <v>83294.880427135184</v>
      </c>
      <c r="R711" s="522"/>
    </row>
    <row r="712" spans="1:18" s="524" customFormat="1" ht="14.45" customHeight="1" x14ac:dyDescent="0.25">
      <c r="A712" s="522"/>
      <c r="B712" s="522">
        <v>1</v>
      </c>
      <c r="C712" s="522">
        <v>132</v>
      </c>
      <c r="D712" s="472" t="s">
        <v>2122</v>
      </c>
      <c r="E712" s="547">
        <v>9</v>
      </c>
      <c r="F712" s="522"/>
      <c r="G712" s="523">
        <v>210427.88582550321</v>
      </c>
      <c r="H712" s="523"/>
      <c r="I712" s="523"/>
      <c r="J712" s="523"/>
      <c r="K712" s="523"/>
      <c r="L712" s="523"/>
      <c r="M712" s="523"/>
      <c r="N712" s="523"/>
      <c r="O712" s="523"/>
      <c r="P712" s="523"/>
      <c r="Q712" s="473">
        <f t="shared" si="22"/>
        <v>210427.88582550321</v>
      </c>
      <c r="R712" s="522"/>
    </row>
    <row r="713" spans="1:18" s="524" customFormat="1" ht="14.45" customHeight="1" x14ac:dyDescent="0.25">
      <c r="A713" s="522"/>
      <c r="B713" s="522">
        <v>1</v>
      </c>
      <c r="C713" s="522">
        <v>132</v>
      </c>
      <c r="D713" s="472" t="s">
        <v>1825</v>
      </c>
      <c r="E713" s="547">
        <v>16</v>
      </c>
      <c r="F713" s="522"/>
      <c r="G713" s="523">
        <v>268291.94528645545</v>
      </c>
      <c r="H713" s="523"/>
      <c r="I713" s="523"/>
      <c r="J713" s="523"/>
      <c r="K713" s="523"/>
      <c r="L713" s="523"/>
      <c r="M713" s="523"/>
      <c r="N713" s="523"/>
      <c r="O713" s="523"/>
      <c r="P713" s="523"/>
      <c r="Q713" s="473">
        <f t="shared" si="22"/>
        <v>268291.94528645545</v>
      </c>
      <c r="R713" s="522"/>
    </row>
    <row r="714" spans="1:18" s="524" customFormat="1" ht="14.45" customHeight="1" x14ac:dyDescent="0.25">
      <c r="A714" s="522"/>
      <c r="B714" s="522">
        <v>1</v>
      </c>
      <c r="C714" s="522">
        <v>132</v>
      </c>
      <c r="D714" s="522" t="s">
        <v>1788</v>
      </c>
      <c r="E714" s="547">
        <v>132</v>
      </c>
      <c r="F714" s="522"/>
      <c r="G714" s="523">
        <v>76335.798412708857</v>
      </c>
      <c r="H714" s="523"/>
      <c r="I714" s="523"/>
      <c r="J714" s="523"/>
      <c r="K714" s="523"/>
      <c r="L714" s="523"/>
      <c r="M714" s="523"/>
      <c r="N714" s="523"/>
      <c r="O714" s="523"/>
      <c r="P714" s="523"/>
      <c r="Q714" s="473">
        <f t="shared" si="22"/>
        <v>76335.798412708857</v>
      </c>
      <c r="R714" s="522"/>
    </row>
    <row r="715" spans="1:18" s="524" customFormat="1" ht="14.45" customHeight="1" x14ac:dyDescent="0.25">
      <c r="A715" s="522"/>
      <c r="B715" s="522">
        <v>1</v>
      </c>
      <c r="C715" s="522">
        <v>132</v>
      </c>
      <c r="D715" s="472" t="s">
        <v>2124</v>
      </c>
      <c r="E715" s="547">
        <v>12</v>
      </c>
      <c r="F715" s="522"/>
      <c r="G715" s="523">
        <v>63753.276960607036</v>
      </c>
      <c r="H715" s="523"/>
      <c r="I715" s="523"/>
      <c r="J715" s="523"/>
      <c r="K715" s="523"/>
      <c r="L715" s="523"/>
      <c r="M715" s="523"/>
      <c r="N715" s="523"/>
      <c r="O715" s="523"/>
      <c r="P715" s="523"/>
      <c r="Q715" s="473">
        <f t="shared" si="22"/>
        <v>63753.276960607036</v>
      </c>
      <c r="R715" s="522"/>
    </row>
    <row r="716" spans="1:18" s="524" customFormat="1" ht="14.45" customHeight="1" x14ac:dyDescent="0.25">
      <c r="A716" s="522"/>
      <c r="B716" s="522">
        <v>1</v>
      </c>
      <c r="C716" s="522">
        <v>132</v>
      </c>
      <c r="D716" s="472" t="s">
        <v>2123</v>
      </c>
      <c r="E716" s="547">
        <v>1</v>
      </c>
      <c r="F716" s="522"/>
      <c r="G716" s="523">
        <v>214035.75679069984</v>
      </c>
      <c r="H716" s="523"/>
      <c r="I716" s="523"/>
      <c r="J716" s="523"/>
      <c r="K716" s="523"/>
      <c r="L716" s="523"/>
      <c r="M716" s="523"/>
      <c r="N716" s="523"/>
      <c r="O716" s="523"/>
      <c r="P716" s="523"/>
      <c r="Q716" s="473">
        <f t="shared" si="22"/>
        <v>214035.75679069984</v>
      </c>
      <c r="R716" s="522"/>
    </row>
    <row r="717" spans="1:18" s="524" customFormat="1" ht="14.45" customHeight="1" x14ac:dyDescent="0.25">
      <c r="A717" s="522"/>
      <c r="B717" s="522">
        <v>1</v>
      </c>
      <c r="C717" s="522">
        <v>132</v>
      </c>
      <c r="D717" s="472" t="s">
        <v>1816</v>
      </c>
      <c r="E717" s="547">
        <v>3</v>
      </c>
      <c r="F717" s="522"/>
      <c r="G717" s="523">
        <v>70499.607056673005</v>
      </c>
      <c r="H717" s="523"/>
      <c r="I717" s="523"/>
      <c r="J717" s="523"/>
      <c r="K717" s="523"/>
      <c r="L717" s="523"/>
      <c r="M717" s="523"/>
      <c r="N717" s="523"/>
      <c r="O717" s="523"/>
      <c r="P717" s="523"/>
      <c r="Q717" s="473">
        <f t="shared" si="22"/>
        <v>70499.607056673005</v>
      </c>
      <c r="R717" s="522"/>
    </row>
    <row r="718" spans="1:18" s="524" customFormat="1" ht="14.45" customHeight="1" x14ac:dyDescent="0.25">
      <c r="A718" s="522"/>
      <c r="B718" s="522">
        <v>1</v>
      </c>
      <c r="C718" s="522">
        <v>132</v>
      </c>
      <c r="D718" s="472" t="s">
        <v>1828</v>
      </c>
      <c r="E718" s="547">
        <v>4</v>
      </c>
      <c r="F718" s="522"/>
      <c r="G718" s="523">
        <v>62577.781112944911</v>
      </c>
      <c r="H718" s="523"/>
      <c r="I718" s="523"/>
      <c r="J718" s="523"/>
      <c r="K718" s="523"/>
      <c r="L718" s="523"/>
      <c r="M718" s="523"/>
      <c r="N718" s="523"/>
      <c r="O718" s="523"/>
      <c r="P718" s="523"/>
      <c r="Q718" s="473">
        <f t="shared" si="22"/>
        <v>62577.781112944911</v>
      </c>
      <c r="R718" s="522"/>
    </row>
    <row r="719" spans="1:18" s="524" customFormat="1" ht="14.45" customHeight="1" x14ac:dyDescent="0.25">
      <c r="A719" s="522"/>
      <c r="B719" s="522">
        <v>1</v>
      </c>
      <c r="C719" s="522">
        <v>132</v>
      </c>
      <c r="D719" s="522" t="s">
        <v>1254</v>
      </c>
      <c r="E719" s="547">
        <v>24</v>
      </c>
      <c r="F719" s="522"/>
      <c r="G719" s="523">
        <v>37149.591834721832</v>
      </c>
      <c r="H719" s="523"/>
      <c r="I719" s="523"/>
      <c r="J719" s="523"/>
      <c r="K719" s="523"/>
      <c r="L719" s="523"/>
      <c r="M719" s="523"/>
      <c r="N719" s="523"/>
      <c r="O719" s="523"/>
      <c r="P719" s="523"/>
      <c r="Q719" s="473">
        <f t="shared" si="22"/>
        <v>37149.591834721832</v>
      </c>
      <c r="R719" s="522"/>
    </row>
    <row r="720" spans="1:18" s="524" customFormat="1" ht="14.45" customHeight="1" x14ac:dyDescent="0.25">
      <c r="A720" s="522"/>
      <c r="B720" s="522">
        <v>1</v>
      </c>
      <c r="C720" s="522">
        <v>132</v>
      </c>
      <c r="D720" s="472" t="s">
        <v>1830</v>
      </c>
      <c r="E720" s="547">
        <v>32</v>
      </c>
      <c r="F720" s="522"/>
      <c r="G720" s="523">
        <v>16332.587468684866</v>
      </c>
      <c r="H720" s="523"/>
      <c r="I720" s="523"/>
      <c r="J720" s="523"/>
      <c r="K720" s="523"/>
      <c r="L720" s="523"/>
      <c r="M720" s="523"/>
      <c r="N720" s="523"/>
      <c r="O720" s="523"/>
      <c r="P720" s="523"/>
      <c r="Q720" s="473">
        <f t="shared" si="22"/>
        <v>16332.587468684866</v>
      </c>
      <c r="R720" s="522"/>
    </row>
    <row r="721" spans="1:18" s="524" customFormat="1" ht="14.45" customHeight="1" x14ac:dyDescent="0.25">
      <c r="A721" s="522"/>
      <c r="B721" s="522">
        <v>1</v>
      </c>
      <c r="C721" s="522">
        <v>122</v>
      </c>
      <c r="D721" s="472" t="s">
        <v>1819</v>
      </c>
      <c r="E721" s="547">
        <v>7</v>
      </c>
      <c r="F721" s="522"/>
      <c r="G721" s="523">
        <v>214891.92720000001</v>
      </c>
      <c r="H721" s="523"/>
      <c r="I721" s="523"/>
      <c r="J721" s="523"/>
      <c r="K721" s="523"/>
      <c r="L721" s="523"/>
      <c r="M721" s="523"/>
      <c r="N721" s="523"/>
      <c r="O721" s="523"/>
      <c r="P721" s="523"/>
      <c r="Q721" s="473">
        <f t="shared" si="22"/>
        <v>214891.92720000001</v>
      </c>
      <c r="R721" s="522"/>
    </row>
    <row r="722" spans="1:18" s="524" customFormat="1" ht="14.45" customHeight="1" x14ac:dyDescent="0.25">
      <c r="A722" s="522"/>
      <c r="B722" s="522">
        <v>1</v>
      </c>
      <c r="C722" s="522">
        <v>122</v>
      </c>
      <c r="D722" s="472" t="s">
        <v>1929</v>
      </c>
      <c r="E722" s="547">
        <v>15</v>
      </c>
      <c r="F722" s="522"/>
      <c r="G722" s="523">
        <v>299034</v>
      </c>
      <c r="H722" s="523"/>
      <c r="I722" s="523"/>
      <c r="J722" s="523"/>
      <c r="K722" s="523"/>
      <c r="L722" s="523"/>
      <c r="M722" s="523"/>
      <c r="N722" s="523"/>
      <c r="O722" s="523"/>
      <c r="P722" s="523"/>
      <c r="Q722" s="473">
        <f t="shared" si="22"/>
        <v>299034</v>
      </c>
      <c r="R722" s="522"/>
    </row>
    <row r="723" spans="1:18" s="524" customFormat="1" ht="14.45" customHeight="1" x14ac:dyDescent="0.25">
      <c r="A723" s="522"/>
      <c r="B723" s="522">
        <v>1</v>
      </c>
      <c r="C723" s="522">
        <v>122</v>
      </c>
      <c r="D723" s="472" t="s">
        <v>1817</v>
      </c>
      <c r="E723" s="547">
        <v>31</v>
      </c>
      <c r="F723" s="522"/>
      <c r="G723" s="523">
        <v>151536.50400000002</v>
      </c>
      <c r="H723" s="523"/>
      <c r="I723" s="523"/>
      <c r="J723" s="523"/>
      <c r="K723" s="523"/>
      <c r="L723" s="523"/>
      <c r="M723" s="523"/>
      <c r="N723" s="523"/>
      <c r="O723" s="523"/>
      <c r="P723" s="523"/>
      <c r="Q723" s="473">
        <f t="shared" si="22"/>
        <v>151536.50400000002</v>
      </c>
      <c r="R723" s="522"/>
    </row>
    <row r="724" spans="1:18" s="524" customFormat="1" ht="14.45" customHeight="1" x14ac:dyDescent="0.25">
      <c r="A724" s="522"/>
      <c r="B724" s="522">
        <v>1</v>
      </c>
      <c r="C724" s="522">
        <v>122</v>
      </c>
      <c r="D724" s="472" t="s">
        <v>1821</v>
      </c>
      <c r="E724" s="547">
        <v>22</v>
      </c>
      <c r="F724" s="522"/>
      <c r="G724" s="523">
        <v>173340</v>
      </c>
      <c r="H724" s="523"/>
      <c r="I724" s="523"/>
      <c r="J724" s="523"/>
      <c r="K724" s="523"/>
      <c r="L724" s="523"/>
      <c r="M724" s="523"/>
      <c r="N724" s="523"/>
      <c r="O724" s="523"/>
      <c r="P724" s="523"/>
      <c r="Q724" s="473">
        <f t="shared" si="22"/>
        <v>173340</v>
      </c>
      <c r="R724" s="522"/>
    </row>
    <row r="725" spans="1:18" s="524" customFormat="1" ht="14.45" customHeight="1" x14ac:dyDescent="0.25">
      <c r="A725" s="522"/>
      <c r="B725" s="522">
        <v>1</v>
      </c>
      <c r="C725" s="522">
        <v>122</v>
      </c>
      <c r="D725" s="472" t="s">
        <v>2118</v>
      </c>
      <c r="E725" s="547">
        <v>11</v>
      </c>
      <c r="F725" s="522"/>
      <c r="G725" s="523">
        <v>314667.20160000003</v>
      </c>
      <c r="H725" s="523"/>
      <c r="I725" s="523"/>
      <c r="J725" s="523"/>
      <c r="K725" s="523"/>
      <c r="L725" s="523"/>
      <c r="M725" s="523"/>
      <c r="N725" s="523"/>
      <c r="O725" s="523"/>
      <c r="P725" s="523"/>
      <c r="Q725" s="473">
        <f t="shared" si="22"/>
        <v>314667.20160000003</v>
      </c>
      <c r="R725" s="522"/>
    </row>
    <row r="726" spans="1:18" s="524" customFormat="1" ht="14.45" customHeight="1" x14ac:dyDescent="0.25">
      <c r="A726" s="522"/>
      <c r="B726" s="522">
        <v>1</v>
      </c>
      <c r="C726" s="522">
        <v>122</v>
      </c>
      <c r="D726" s="472" t="s">
        <v>1804</v>
      </c>
      <c r="E726" s="547">
        <v>26</v>
      </c>
      <c r="F726" s="522"/>
      <c r="G726" s="523">
        <v>28566</v>
      </c>
      <c r="H726" s="523"/>
      <c r="I726" s="523"/>
      <c r="J726" s="523"/>
      <c r="K726" s="523"/>
      <c r="L726" s="523"/>
      <c r="M726" s="523"/>
      <c r="N726" s="523"/>
      <c r="O726" s="523"/>
      <c r="P726" s="523"/>
      <c r="Q726" s="473">
        <f t="shared" si="22"/>
        <v>28566</v>
      </c>
      <c r="R726" s="522"/>
    </row>
    <row r="727" spans="1:18" s="524" customFormat="1" ht="14.45" customHeight="1" x14ac:dyDescent="0.25">
      <c r="A727" s="522"/>
      <c r="B727" s="522">
        <v>1</v>
      </c>
      <c r="C727" s="522">
        <v>122</v>
      </c>
      <c r="D727" s="472" t="s">
        <v>2119</v>
      </c>
      <c r="E727" s="547">
        <v>23</v>
      </c>
      <c r="F727" s="522"/>
      <c r="G727" s="523">
        <v>100254.444</v>
      </c>
      <c r="H727" s="523"/>
      <c r="I727" s="523"/>
      <c r="J727" s="523"/>
      <c r="K727" s="523"/>
      <c r="L727" s="523"/>
      <c r="M727" s="523"/>
      <c r="N727" s="523"/>
      <c r="O727" s="523"/>
      <c r="P727" s="523"/>
      <c r="Q727" s="473">
        <f t="shared" si="22"/>
        <v>100254.444</v>
      </c>
      <c r="R727" s="522"/>
    </row>
    <row r="728" spans="1:18" s="524" customFormat="1" ht="14.45" customHeight="1" x14ac:dyDescent="0.25">
      <c r="A728" s="522"/>
      <c r="B728" s="522">
        <v>1</v>
      </c>
      <c r="C728" s="522">
        <v>122</v>
      </c>
      <c r="D728" s="472" t="s">
        <v>1814</v>
      </c>
      <c r="E728" s="547">
        <v>14</v>
      </c>
      <c r="F728" s="522"/>
      <c r="G728" s="523">
        <v>238395.8676</v>
      </c>
      <c r="H728" s="523"/>
      <c r="I728" s="523"/>
      <c r="J728" s="523"/>
      <c r="K728" s="523"/>
      <c r="L728" s="523"/>
      <c r="M728" s="523"/>
      <c r="N728" s="523"/>
      <c r="O728" s="523"/>
      <c r="P728" s="523"/>
      <c r="Q728" s="473">
        <f t="shared" si="22"/>
        <v>238395.8676</v>
      </c>
      <c r="R728" s="522"/>
    </row>
    <row r="729" spans="1:18" s="524" customFormat="1" ht="14.45" customHeight="1" x14ac:dyDescent="0.25">
      <c r="A729" s="522"/>
      <c r="B729" s="522">
        <v>1</v>
      </c>
      <c r="C729" s="522">
        <v>122</v>
      </c>
      <c r="D729" s="472" t="s">
        <v>1979</v>
      </c>
      <c r="E729" s="547">
        <v>8</v>
      </c>
      <c r="F729" s="522"/>
      <c r="G729" s="470">
        <v>216320.54</v>
      </c>
      <c r="H729" s="523"/>
      <c r="I729" s="523"/>
      <c r="J729" s="523"/>
      <c r="K729" s="523"/>
      <c r="L729" s="523"/>
      <c r="M729" s="523"/>
      <c r="N729" s="523"/>
      <c r="O729" s="523"/>
      <c r="P729" s="523"/>
      <c r="Q729" s="473">
        <f t="shared" si="22"/>
        <v>216320.54</v>
      </c>
      <c r="R729" s="522"/>
    </row>
    <row r="730" spans="1:18" s="524" customFormat="1" ht="14.45" customHeight="1" x14ac:dyDescent="0.25">
      <c r="A730" s="522"/>
      <c r="B730" s="522">
        <v>1</v>
      </c>
      <c r="C730" s="522">
        <v>122</v>
      </c>
      <c r="D730" s="472" t="s">
        <v>1834</v>
      </c>
      <c r="E730" s="547">
        <v>2</v>
      </c>
      <c r="F730" s="522"/>
      <c r="G730" s="523">
        <v>186379.46400000001</v>
      </c>
      <c r="H730" s="523"/>
      <c r="I730" s="523"/>
      <c r="J730" s="523"/>
      <c r="K730" s="523"/>
      <c r="L730" s="523"/>
      <c r="M730" s="523"/>
      <c r="N730" s="523"/>
      <c r="O730" s="523"/>
      <c r="P730" s="523"/>
      <c r="Q730" s="473">
        <f t="shared" si="22"/>
        <v>186379.46400000001</v>
      </c>
      <c r="R730" s="522"/>
    </row>
    <row r="731" spans="1:18" s="524" customFormat="1" ht="14.45" customHeight="1" x14ac:dyDescent="0.25">
      <c r="A731" s="522"/>
      <c r="B731" s="522">
        <v>1</v>
      </c>
      <c r="C731" s="522">
        <v>122</v>
      </c>
      <c r="D731" s="472" t="s">
        <v>2122</v>
      </c>
      <c r="E731" s="547">
        <v>9</v>
      </c>
      <c r="F731" s="522"/>
      <c r="G731" s="523">
        <v>109422.45000000001</v>
      </c>
      <c r="H731" s="523"/>
      <c r="I731" s="523"/>
      <c r="J731" s="523"/>
      <c r="K731" s="523"/>
      <c r="L731" s="523"/>
      <c r="M731" s="523"/>
      <c r="N731" s="523"/>
      <c r="O731" s="523"/>
      <c r="P731" s="523"/>
      <c r="Q731" s="473">
        <f t="shared" si="22"/>
        <v>109422.45000000001</v>
      </c>
      <c r="R731" s="522"/>
    </row>
    <row r="732" spans="1:18" s="524" customFormat="1" ht="14.45" customHeight="1" x14ac:dyDescent="0.25">
      <c r="A732" s="522"/>
      <c r="B732" s="522">
        <v>1</v>
      </c>
      <c r="C732" s="522">
        <v>122</v>
      </c>
      <c r="D732" s="472" t="s">
        <v>1825</v>
      </c>
      <c r="E732" s="547">
        <v>16</v>
      </c>
      <c r="F732" s="522"/>
      <c r="G732" s="523">
        <v>109422.45000000001</v>
      </c>
      <c r="H732" s="523"/>
      <c r="I732" s="523"/>
      <c r="J732" s="523"/>
      <c r="K732" s="523"/>
      <c r="L732" s="523"/>
      <c r="M732" s="523"/>
      <c r="N732" s="523"/>
      <c r="O732" s="523"/>
      <c r="P732" s="523"/>
      <c r="Q732" s="473">
        <f t="shared" si="22"/>
        <v>109422.45000000001</v>
      </c>
      <c r="R732" s="522"/>
    </row>
    <row r="733" spans="1:18" s="524" customFormat="1" ht="14.45" customHeight="1" x14ac:dyDescent="0.25">
      <c r="A733" s="522"/>
      <c r="B733" s="522">
        <v>1</v>
      </c>
      <c r="C733" s="522">
        <v>122</v>
      </c>
      <c r="D733" s="472" t="s">
        <v>2124</v>
      </c>
      <c r="E733" s="547">
        <v>12</v>
      </c>
      <c r="F733" s="522"/>
      <c r="G733" s="523">
        <v>71676.024000000005</v>
      </c>
      <c r="H733" s="523"/>
      <c r="I733" s="523"/>
      <c r="J733" s="523"/>
      <c r="K733" s="523"/>
      <c r="L733" s="523"/>
      <c r="M733" s="523"/>
      <c r="N733" s="523"/>
      <c r="O733" s="523"/>
      <c r="P733" s="523"/>
      <c r="Q733" s="473">
        <f t="shared" si="22"/>
        <v>71676.024000000005</v>
      </c>
      <c r="R733" s="522"/>
    </row>
    <row r="734" spans="1:18" s="524" customFormat="1" ht="14.45" customHeight="1" x14ac:dyDescent="0.25">
      <c r="A734" s="522"/>
      <c r="B734" s="522">
        <v>1</v>
      </c>
      <c r="C734" s="522">
        <v>122</v>
      </c>
      <c r="D734" s="472" t="s">
        <v>1827</v>
      </c>
      <c r="E734" s="547">
        <v>27</v>
      </c>
      <c r="F734" s="522"/>
      <c r="G734" s="523">
        <v>321202.20959999994</v>
      </c>
      <c r="H734" s="523"/>
      <c r="I734" s="523"/>
      <c r="J734" s="523"/>
      <c r="K734" s="523"/>
      <c r="L734" s="523"/>
      <c r="M734" s="523"/>
      <c r="N734" s="523"/>
      <c r="O734" s="523"/>
      <c r="P734" s="523"/>
      <c r="Q734" s="473">
        <f t="shared" si="22"/>
        <v>321202.20959999994</v>
      </c>
      <c r="R734" s="522"/>
    </row>
    <row r="735" spans="1:18" s="524" customFormat="1" ht="14.45" customHeight="1" x14ac:dyDescent="0.25">
      <c r="A735" s="522"/>
      <c r="B735" s="522">
        <v>1</v>
      </c>
      <c r="C735" s="522">
        <v>122</v>
      </c>
      <c r="D735" s="472" t="s">
        <v>1828</v>
      </c>
      <c r="E735" s="547">
        <v>4</v>
      </c>
      <c r="F735" s="522"/>
      <c r="G735" s="523">
        <v>178849.902</v>
      </c>
      <c r="H735" s="523"/>
      <c r="I735" s="523"/>
      <c r="J735" s="523"/>
      <c r="K735" s="523"/>
      <c r="L735" s="523"/>
      <c r="M735" s="523"/>
      <c r="N735" s="523"/>
      <c r="O735" s="523"/>
      <c r="P735" s="523"/>
      <c r="Q735" s="473">
        <f t="shared" si="22"/>
        <v>178849.902</v>
      </c>
      <c r="R735" s="522"/>
    </row>
    <row r="736" spans="1:18" s="524" customFormat="1" ht="14.45" customHeight="1" x14ac:dyDescent="0.25">
      <c r="A736" s="522"/>
      <c r="B736" s="522">
        <v>1</v>
      </c>
      <c r="C736" s="522">
        <v>132</v>
      </c>
      <c r="D736" s="472" t="s">
        <v>1819</v>
      </c>
      <c r="E736" s="547">
        <v>7</v>
      </c>
      <c r="F736" s="522"/>
      <c r="G736" s="523">
        <v>32381.046303663134</v>
      </c>
      <c r="H736" s="523"/>
      <c r="I736" s="523"/>
      <c r="J736" s="523"/>
      <c r="K736" s="523"/>
      <c r="L736" s="523"/>
      <c r="M736" s="523"/>
      <c r="N736" s="523"/>
      <c r="O736" s="523"/>
      <c r="P736" s="523"/>
      <c r="Q736" s="473">
        <f t="shared" si="22"/>
        <v>32381.046303663134</v>
      </c>
      <c r="R736" s="522"/>
    </row>
    <row r="737" spans="1:18" s="524" customFormat="1" ht="14.45" customHeight="1" x14ac:dyDescent="0.25">
      <c r="A737" s="522"/>
      <c r="B737" s="522">
        <v>1</v>
      </c>
      <c r="C737" s="522">
        <v>132</v>
      </c>
      <c r="D737" s="472" t="s">
        <v>1929</v>
      </c>
      <c r="E737" s="547">
        <v>15</v>
      </c>
      <c r="F737" s="522"/>
      <c r="G737" s="523">
        <v>45060.01656989933</v>
      </c>
      <c r="H737" s="523"/>
      <c r="I737" s="523"/>
      <c r="J737" s="523"/>
      <c r="K737" s="523"/>
      <c r="L737" s="523"/>
      <c r="M737" s="523"/>
      <c r="N737" s="523"/>
      <c r="O737" s="523"/>
      <c r="P737" s="523"/>
      <c r="Q737" s="473">
        <f t="shared" si="22"/>
        <v>45060.01656989933</v>
      </c>
      <c r="R737" s="522"/>
    </row>
    <row r="738" spans="1:18" s="524" customFormat="1" ht="14.45" customHeight="1" x14ac:dyDescent="0.25">
      <c r="A738" s="522"/>
      <c r="B738" s="522">
        <v>1</v>
      </c>
      <c r="C738" s="522">
        <v>132</v>
      </c>
      <c r="D738" s="472" t="s">
        <v>1817</v>
      </c>
      <c r="E738" s="547">
        <v>31</v>
      </c>
      <c r="F738" s="522"/>
      <c r="G738" s="523">
        <v>22834.317773847175</v>
      </c>
      <c r="H738" s="523"/>
      <c r="I738" s="523"/>
      <c r="J738" s="523"/>
      <c r="K738" s="523"/>
      <c r="L738" s="523"/>
      <c r="M738" s="523"/>
      <c r="N738" s="523"/>
      <c r="O738" s="523"/>
      <c r="P738" s="523"/>
      <c r="Q738" s="473">
        <f t="shared" si="22"/>
        <v>22834.317773847175</v>
      </c>
      <c r="R738" s="522"/>
    </row>
    <row r="739" spans="1:18" s="524" customFormat="1" ht="14.45" customHeight="1" x14ac:dyDescent="0.25">
      <c r="A739" s="522"/>
      <c r="B739" s="522">
        <v>1</v>
      </c>
      <c r="C739" s="522">
        <v>132</v>
      </c>
      <c r="D739" s="472" t="s">
        <v>1821</v>
      </c>
      <c r="E739" s="547">
        <v>22</v>
      </c>
      <c r="F739" s="522"/>
      <c r="G739" s="523">
        <v>26119.783276237318</v>
      </c>
      <c r="H739" s="523"/>
      <c r="I739" s="523"/>
      <c r="J739" s="523"/>
      <c r="K739" s="523"/>
      <c r="L739" s="523"/>
      <c r="M739" s="523"/>
      <c r="N739" s="523"/>
      <c r="O739" s="523"/>
      <c r="P739" s="523"/>
      <c r="Q739" s="473">
        <f t="shared" si="22"/>
        <v>26119.783276237318</v>
      </c>
      <c r="R739" s="522"/>
    </row>
    <row r="740" spans="1:18" s="524" customFormat="1" ht="14.45" customHeight="1" x14ac:dyDescent="0.25">
      <c r="A740" s="522"/>
      <c r="B740" s="522">
        <v>1</v>
      </c>
      <c r="C740" s="522">
        <v>132</v>
      </c>
      <c r="D740" s="472" t="s">
        <v>2118</v>
      </c>
      <c r="E740" s="547">
        <v>11</v>
      </c>
      <c r="F740" s="522"/>
      <c r="G740" s="523">
        <v>47415.709645390998</v>
      </c>
      <c r="H740" s="523"/>
      <c r="I740" s="523"/>
      <c r="J740" s="523"/>
      <c r="K740" s="523"/>
      <c r="L740" s="523"/>
      <c r="M740" s="523"/>
      <c r="N740" s="523"/>
      <c r="O740" s="523"/>
      <c r="P740" s="523"/>
      <c r="Q740" s="473">
        <f t="shared" si="22"/>
        <v>47415.709645390998</v>
      </c>
      <c r="R740" s="522"/>
    </row>
    <row r="741" spans="1:18" s="524" customFormat="1" ht="14.45" customHeight="1" x14ac:dyDescent="0.25">
      <c r="A741" s="522"/>
      <c r="B741" s="522">
        <v>1</v>
      </c>
      <c r="C741" s="522">
        <v>132</v>
      </c>
      <c r="D741" s="472" t="s">
        <v>1804</v>
      </c>
      <c r="E741" s="547">
        <v>26</v>
      </c>
      <c r="F741" s="522"/>
      <c r="G741" s="523">
        <v>4304.4751878908228</v>
      </c>
      <c r="H741" s="523"/>
      <c r="I741" s="523"/>
      <c r="J741" s="523"/>
      <c r="K741" s="523"/>
      <c r="L741" s="523"/>
      <c r="M741" s="523"/>
      <c r="N741" s="523"/>
      <c r="O741" s="523"/>
      <c r="P741" s="523"/>
      <c r="Q741" s="473">
        <f t="shared" si="22"/>
        <v>4304.4751878908228</v>
      </c>
      <c r="R741" s="522"/>
    </row>
    <row r="742" spans="1:18" s="524" customFormat="1" ht="14.45" customHeight="1" x14ac:dyDescent="0.25">
      <c r="A742" s="522"/>
      <c r="B742" s="522">
        <v>1</v>
      </c>
      <c r="C742" s="522">
        <v>132</v>
      </c>
      <c r="D742" s="472" t="s">
        <v>2119</v>
      </c>
      <c r="E742" s="547">
        <v>23</v>
      </c>
      <c r="F742" s="522"/>
      <c r="G742" s="523">
        <v>15106.867138338934</v>
      </c>
      <c r="H742" s="523"/>
      <c r="I742" s="523"/>
      <c r="J742" s="523"/>
      <c r="K742" s="523"/>
      <c r="L742" s="523"/>
      <c r="M742" s="523"/>
      <c r="N742" s="523"/>
      <c r="O742" s="523"/>
      <c r="P742" s="523"/>
      <c r="Q742" s="473">
        <f t="shared" si="22"/>
        <v>15106.867138338934</v>
      </c>
      <c r="R742" s="522"/>
    </row>
    <row r="743" spans="1:18" s="524" customFormat="1" ht="14.45" customHeight="1" x14ac:dyDescent="0.25">
      <c r="A743" s="522"/>
      <c r="B743" s="522">
        <v>1</v>
      </c>
      <c r="C743" s="522">
        <v>132</v>
      </c>
      <c r="D743" s="472" t="s">
        <v>1814</v>
      </c>
      <c r="E743" s="547">
        <v>14</v>
      </c>
      <c r="F743" s="522"/>
      <c r="G743" s="523">
        <v>35922.743715602664</v>
      </c>
      <c r="H743" s="523"/>
      <c r="I743" s="523"/>
      <c r="J743" s="523"/>
      <c r="K743" s="523"/>
      <c r="L743" s="523"/>
      <c r="M743" s="523"/>
      <c r="N743" s="523"/>
      <c r="O743" s="523"/>
      <c r="P743" s="523"/>
      <c r="Q743" s="473">
        <f t="shared" si="22"/>
        <v>35922.743715602664</v>
      </c>
      <c r="R743" s="522"/>
    </row>
    <row r="744" spans="1:18" s="524" customFormat="1" ht="14.45" customHeight="1" x14ac:dyDescent="0.25">
      <c r="A744" s="522"/>
      <c r="B744" s="522">
        <v>1</v>
      </c>
      <c r="C744" s="522">
        <v>132</v>
      </c>
      <c r="D744" s="472" t="s">
        <v>1979</v>
      </c>
      <c r="E744" s="547">
        <v>8</v>
      </c>
      <c r="F744" s="522"/>
      <c r="G744" s="523">
        <v>190959.19859550378</v>
      </c>
      <c r="H744" s="523"/>
      <c r="I744" s="523"/>
      <c r="J744" s="523"/>
      <c r="K744" s="523"/>
      <c r="L744" s="523"/>
      <c r="M744" s="523"/>
      <c r="N744" s="523"/>
      <c r="O744" s="523"/>
      <c r="P744" s="523"/>
      <c r="Q744" s="473">
        <f t="shared" si="22"/>
        <v>190959.19859550378</v>
      </c>
      <c r="R744" s="522"/>
    </row>
    <row r="745" spans="1:18" s="524" customFormat="1" ht="14.45" customHeight="1" x14ac:dyDescent="0.25">
      <c r="A745" s="522"/>
      <c r="B745" s="522">
        <v>1</v>
      </c>
      <c r="C745" s="522">
        <v>132</v>
      </c>
      <c r="D745" s="472" t="s">
        <v>1834</v>
      </c>
      <c r="E745" s="547">
        <v>2</v>
      </c>
      <c r="F745" s="522"/>
      <c r="G745" s="523">
        <v>28084.638322494953</v>
      </c>
      <c r="H745" s="523"/>
      <c r="I745" s="523"/>
      <c r="J745" s="523"/>
      <c r="K745" s="523"/>
      <c r="L745" s="523"/>
      <c r="M745" s="523"/>
      <c r="N745" s="523"/>
      <c r="O745" s="523"/>
      <c r="P745" s="523"/>
      <c r="Q745" s="473">
        <f t="shared" si="22"/>
        <v>28084.638322494953</v>
      </c>
      <c r="R745" s="522"/>
    </row>
    <row r="746" spans="1:18" s="524" customFormat="1" ht="14.45" customHeight="1" x14ac:dyDescent="0.25">
      <c r="A746" s="522"/>
      <c r="B746" s="522">
        <v>1</v>
      </c>
      <c r="C746" s="522">
        <v>132</v>
      </c>
      <c r="D746" s="472" t="s">
        <v>2122</v>
      </c>
      <c r="E746" s="547">
        <v>9</v>
      </c>
      <c r="F746" s="522"/>
      <c r="G746" s="523">
        <v>16488.350522412104</v>
      </c>
      <c r="H746" s="523"/>
      <c r="I746" s="523"/>
      <c r="J746" s="523"/>
      <c r="K746" s="523"/>
      <c r="L746" s="523"/>
      <c r="M746" s="523"/>
      <c r="N746" s="523"/>
      <c r="O746" s="523"/>
      <c r="P746" s="523"/>
      <c r="Q746" s="473">
        <f t="shared" si="22"/>
        <v>16488.350522412104</v>
      </c>
      <c r="R746" s="522"/>
    </row>
    <row r="747" spans="1:18" s="524" customFormat="1" ht="14.45" customHeight="1" x14ac:dyDescent="0.25">
      <c r="A747" s="522"/>
      <c r="B747" s="522">
        <v>1</v>
      </c>
      <c r="C747" s="522">
        <v>132</v>
      </c>
      <c r="D747" s="472" t="s">
        <v>1825</v>
      </c>
      <c r="E747" s="547">
        <v>16</v>
      </c>
      <c r="F747" s="522"/>
      <c r="G747" s="523">
        <v>16488.350522412104</v>
      </c>
      <c r="H747" s="523"/>
      <c r="I747" s="523"/>
      <c r="J747" s="523"/>
      <c r="K747" s="523"/>
      <c r="L747" s="523"/>
      <c r="M747" s="523"/>
      <c r="N747" s="523"/>
      <c r="O747" s="523"/>
      <c r="P747" s="523"/>
      <c r="Q747" s="473">
        <f t="shared" si="22"/>
        <v>16488.350522412104</v>
      </c>
      <c r="R747" s="522"/>
    </row>
    <row r="748" spans="1:18" s="524" customFormat="1" ht="14.45" customHeight="1" x14ac:dyDescent="0.25">
      <c r="A748" s="522"/>
      <c r="B748" s="522">
        <v>1</v>
      </c>
      <c r="C748" s="522">
        <v>132</v>
      </c>
      <c r="D748" s="472" t="s">
        <v>2124</v>
      </c>
      <c r="E748" s="547">
        <v>12</v>
      </c>
      <c r="F748" s="522"/>
      <c r="G748" s="523">
        <v>10800.520439496855</v>
      </c>
      <c r="H748" s="523"/>
      <c r="I748" s="523"/>
      <c r="J748" s="523"/>
      <c r="K748" s="523"/>
      <c r="L748" s="523"/>
      <c r="M748" s="523"/>
      <c r="N748" s="523"/>
      <c r="O748" s="523"/>
      <c r="P748" s="523"/>
      <c r="Q748" s="473">
        <f t="shared" si="22"/>
        <v>10800.520439496855</v>
      </c>
      <c r="R748" s="522"/>
    </row>
    <row r="749" spans="1:18" s="524" customFormat="1" ht="14.45" customHeight="1" x14ac:dyDescent="0.25">
      <c r="A749" s="522"/>
      <c r="B749" s="522">
        <v>1</v>
      </c>
      <c r="C749" s="522">
        <v>132</v>
      </c>
      <c r="D749" s="472" t="s">
        <v>1827</v>
      </c>
      <c r="E749" s="547">
        <v>27</v>
      </c>
      <c r="F749" s="522"/>
      <c r="G749" s="523">
        <v>48400.439036578711</v>
      </c>
      <c r="H749" s="523"/>
      <c r="I749" s="523"/>
      <c r="J749" s="523"/>
      <c r="K749" s="523"/>
      <c r="L749" s="523"/>
      <c r="M749" s="523"/>
      <c r="N749" s="523"/>
      <c r="O749" s="523"/>
      <c r="P749" s="523"/>
      <c r="Q749" s="473">
        <f t="shared" si="22"/>
        <v>48400.439036578711</v>
      </c>
      <c r="R749" s="522"/>
    </row>
    <row r="750" spans="1:18" s="524" customFormat="1" ht="14.45" customHeight="1" x14ac:dyDescent="0.25">
      <c r="A750" s="522"/>
      <c r="B750" s="522">
        <v>1</v>
      </c>
      <c r="C750" s="522">
        <v>132</v>
      </c>
      <c r="D750" s="472" t="s">
        <v>1828</v>
      </c>
      <c r="E750" s="547">
        <v>4</v>
      </c>
      <c r="F750" s="522"/>
      <c r="G750" s="523">
        <v>26950.044301466962</v>
      </c>
      <c r="H750" s="523"/>
      <c r="I750" s="523"/>
      <c r="J750" s="523"/>
      <c r="K750" s="523"/>
      <c r="L750" s="523"/>
      <c r="M750" s="523"/>
      <c r="N750" s="523"/>
      <c r="O750" s="523"/>
      <c r="P750" s="523"/>
      <c r="Q750" s="473">
        <f t="shared" si="22"/>
        <v>26950.044301466962</v>
      </c>
      <c r="R750" s="522"/>
    </row>
    <row r="751" spans="1:18" s="524" customFormat="1" ht="14.45" customHeight="1" x14ac:dyDescent="0.25">
      <c r="A751" s="522"/>
      <c r="B751" s="522">
        <v>1</v>
      </c>
      <c r="C751" s="522">
        <v>113</v>
      </c>
      <c r="D751" s="472" t="s">
        <v>1814</v>
      </c>
      <c r="E751" s="547">
        <v>14</v>
      </c>
      <c r="F751" s="522"/>
      <c r="G751" s="523">
        <v>769151</v>
      </c>
      <c r="H751" s="523"/>
      <c r="I751" s="523"/>
      <c r="J751" s="523"/>
      <c r="K751" s="523"/>
      <c r="L751" s="523"/>
      <c r="M751" s="523"/>
      <c r="N751" s="523"/>
      <c r="O751" s="523"/>
      <c r="P751" s="523"/>
      <c r="Q751" s="473">
        <f t="shared" si="22"/>
        <v>769151</v>
      </c>
      <c r="R751" s="522"/>
    </row>
    <row r="752" spans="1:18" s="524" customFormat="1" ht="14.45" customHeight="1" x14ac:dyDescent="0.25">
      <c r="A752" s="522"/>
      <c r="B752" s="522">
        <v>1</v>
      </c>
      <c r="C752" s="522">
        <v>113</v>
      </c>
      <c r="D752" s="472" t="s">
        <v>2122</v>
      </c>
      <c r="E752" s="547">
        <v>9</v>
      </c>
      <c r="F752" s="522"/>
      <c r="G752" s="523">
        <v>121361</v>
      </c>
      <c r="H752" s="523"/>
      <c r="I752" s="523"/>
      <c r="J752" s="523"/>
      <c r="K752" s="523"/>
      <c r="L752" s="523"/>
      <c r="M752" s="523"/>
      <c r="N752" s="523"/>
      <c r="O752" s="523"/>
      <c r="P752" s="523"/>
      <c r="Q752" s="473">
        <f t="shared" si="22"/>
        <v>121361</v>
      </c>
      <c r="R752" s="522"/>
    </row>
    <row r="753" spans="1:18" s="524" customFormat="1" ht="14.45" customHeight="1" x14ac:dyDescent="0.25">
      <c r="A753" s="522"/>
      <c r="B753" s="522">
        <v>1</v>
      </c>
      <c r="C753" s="522">
        <v>132</v>
      </c>
      <c r="D753" s="472" t="s">
        <v>1814</v>
      </c>
      <c r="E753" s="547">
        <v>14</v>
      </c>
      <c r="F753" s="522"/>
      <c r="G753" s="523">
        <v>115899.72</v>
      </c>
      <c r="H753" s="523"/>
      <c r="I753" s="523"/>
      <c r="J753" s="523"/>
      <c r="K753" s="523"/>
      <c r="L753" s="523"/>
      <c r="M753" s="523"/>
      <c r="N753" s="523"/>
      <c r="O753" s="523"/>
      <c r="P753" s="523"/>
      <c r="Q753" s="473">
        <f t="shared" si="22"/>
        <v>115899.72</v>
      </c>
      <c r="R753" s="522"/>
    </row>
    <row r="754" spans="1:18" s="524" customFormat="1" ht="14.45" customHeight="1" x14ac:dyDescent="0.25">
      <c r="A754" s="522"/>
      <c r="B754" s="522">
        <v>4</v>
      </c>
      <c r="C754" s="522">
        <v>451</v>
      </c>
      <c r="D754" s="522" t="s">
        <v>1979</v>
      </c>
      <c r="E754" s="547">
        <v>8</v>
      </c>
      <c r="F754" s="522" t="s">
        <v>2121</v>
      </c>
      <c r="G754" s="523">
        <v>73918</v>
      </c>
      <c r="H754" s="523"/>
      <c r="I754" s="523"/>
      <c r="J754" s="523"/>
      <c r="K754" s="523"/>
      <c r="L754" s="523"/>
      <c r="M754" s="523"/>
      <c r="N754" s="523"/>
      <c r="O754" s="523"/>
      <c r="P754" s="523"/>
      <c r="Q754" s="473">
        <f t="shared" si="22"/>
        <v>73918</v>
      </c>
      <c r="R754" s="522"/>
    </row>
    <row r="755" spans="1:18" s="524" customFormat="1" ht="14.45" customHeight="1" x14ac:dyDescent="0.25">
      <c r="A755" s="522"/>
      <c r="B755" s="522">
        <v>1</v>
      </c>
      <c r="C755" s="522">
        <v>132</v>
      </c>
      <c r="D755" s="472" t="s">
        <v>2122</v>
      </c>
      <c r="E755" s="547">
        <v>9</v>
      </c>
      <c r="F755" s="522"/>
      <c r="G755" s="523">
        <v>18287.310000000001</v>
      </c>
      <c r="H755" s="523"/>
      <c r="I755" s="523"/>
      <c r="J755" s="523"/>
      <c r="K755" s="523"/>
      <c r="L755" s="523"/>
      <c r="M755" s="523"/>
      <c r="N755" s="523"/>
      <c r="O755" s="523"/>
      <c r="P755" s="523"/>
      <c r="Q755" s="473">
        <f t="shared" si="22"/>
        <v>18287.310000000001</v>
      </c>
      <c r="R755" s="522"/>
    </row>
    <row r="756" spans="1:18" ht="14.45" customHeight="1" x14ac:dyDescent="0.25">
      <c r="A756" s="549"/>
      <c r="B756" s="549"/>
      <c r="C756" s="549"/>
      <c r="D756" s="549"/>
      <c r="E756" s="549"/>
      <c r="F756" s="548" t="s">
        <v>2126</v>
      </c>
      <c r="G756" s="470">
        <f t="shared" ref="G756:Q756" si="23">SUM(G5:G755)</f>
        <v>51022603.100328013</v>
      </c>
      <c r="H756" s="470">
        <f t="shared" si="23"/>
        <v>0</v>
      </c>
      <c r="I756" s="470">
        <f t="shared" si="23"/>
        <v>4395281</v>
      </c>
      <c r="J756" s="470">
        <f t="shared" si="23"/>
        <v>7670594.3735767007</v>
      </c>
      <c r="K756" s="470">
        <f t="shared" si="23"/>
        <v>0</v>
      </c>
      <c r="L756" s="470">
        <f t="shared" si="23"/>
        <v>450951</v>
      </c>
      <c r="M756" s="470">
        <f t="shared" si="23"/>
        <v>0</v>
      </c>
      <c r="N756" s="470">
        <f t="shared" si="23"/>
        <v>3000000</v>
      </c>
      <c r="O756" s="470">
        <f t="shared" si="23"/>
        <v>6500000</v>
      </c>
      <c r="P756" s="470">
        <f t="shared" si="23"/>
        <v>0</v>
      </c>
      <c r="Q756" s="470">
        <f t="shared" si="23"/>
        <v>72506827.156000018</v>
      </c>
      <c r="R756" s="549"/>
    </row>
    <row r="757" spans="1:18" x14ac:dyDescent="0.25">
      <c r="Q757" s="485"/>
    </row>
    <row r="758" spans="1:18" x14ac:dyDescent="0.25">
      <c r="G758" s="521"/>
      <c r="H758" s="521"/>
      <c r="I758" s="521"/>
      <c r="J758" s="521"/>
      <c r="K758" s="521"/>
      <c r="L758" s="521"/>
      <c r="M758" s="521"/>
      <c r="N758" s="521"/>
      <c r="O758" s="521"/>
      <c r="P758" s="521"/>
      <c r="Q758" s="521"/>
    </row>
    <row r="759" spans="1:18" x14ac:dyDescent="0.25">
      <c r="Q759" s="455"/>
      <c r="R759" s="455"/>
    </row>
    <row r="760" spans="1:18" x14ac:dyDescent="0.25">
      <c r="Q760" s="521"/>
    </row>
    <row r="761" spans="1:18" x14ac:dyDescent="0.25">
      <c r="Q761" s="455"/>
    </row>
  </sheetData>
  <mergeCells count="11">
    <mergeCell ref="O3:O4"/>
    <mergeCell ref="P3:P4"/>
    <mergeCell ref="Q3:Q4"/>
    <mergeCell ref="R3:R4"/>
    <mergeCell ref="D3:D4"/>
    <mergeCell ref="E3:E4"/>
    <mergeCell ref="F3:F4"/>
    <mergeCell ref="G3:G4"/>
    <mergeCell ref="H3:H4"/>
    <mergeCell ref="I3:L3"/>
    <mergeCell ref="M3:N3"/>
  </mergeCells>
  <pageMargins left="0.7" right="0.7" top="0.75" bottom="0.75" header="0.3" footer="0.3"/>
  <pageSetup scale="54" fitToHeight="0" orientation="landscape" verticalDpi="0"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T431"/>
  <sheetViews>
    <sheetView showGridLines="0" topLeftCell="A3" workbookViewId="0">
      <selection activeCell="C14" sqref="C14"/>
    </sheetView>
  </sheetViews>
  <sheetFormatPr baseColWidth="10" defaultColWidth="0.28515625" defaultRowHeight="15" customHeight="1" zeroHeight="1" x14ac:dyDescent="0.25"/>
  <cols>
    <col min="1" max="1" width="9.42578125" style="37" customWidth="1"/>
    <col min="2" max="2" width="6.140625" style="37" customWidth="1"/>
    <col min="3" max="3" width="56.42578125" style="37" customWidth="1"/>
    <col min="4" max="4" width="31.42578125" style="32" customWidth="1"/>
    <col min="5" max="5" width="0.28515625" customWidth="1"/>
    <col min="6" max="14" width="0" hidden="1" customWidth="1"/>
    <col min="15" max="254" width="11.42578125" hidden="1" customWidth="1"/>
    <col min="255" max="255" width="0.85546875" customWidth="1"/>
  </cols>
  <sheetData>
    <row r="1" spans="1:5" s="330" customFormat="1" ht="27" customHeight="1" x14ac:dyDescent="0.25">
      <c r="A1" s="1015" t="s">
        <v>1776</v>
      </c>
      <c r="B1" s="1016"/>
      <c r="C1" s="1016"/>
      <c r="D1" s="1017"/>
    </row>
    <row r="2" spans="1:5" s="216" customFormat="1" ht="24" customHeight="1" x14ac:dyDescent="0.25">
      <c r="A2" s="1012" t="str">
        <f>'Objetivos PMD'!$B$3</f>
        <v>Municipio:  MASCOTA JALISCO</v>
      </c>
      <c r="B2" s="1013"/>
      <c r="C2" s="1013"/>
      <c r="D2" s="1014"/>
    </row>
    <row r="3" spans="1:5" s="216" customFormat="1" ht="6.75" customHeight="1" x14ac:dyDescent="0.25">
      <c r="A3" s="317"/>
      <c r="D3" s="333"/>
    </row>
    <row r="4" spans="1:5" s="319" customFormat="1" ht="15.75" x14ac:dyDescent="0.25">
      <c r="A4" s="1008" t="s">
        <v>759</v>
      </c>
      <c r="B4" s="1010" t="s">
        <v>760</v>
      </c>
      <c r="C4" s="1010" t="s">
        <v>761</v>
      </c>
      <c r="D4" s="334" t="s">
        <v>1307</v>
      </c>
      <c r="E4" s="318"/>
    </row>
    <row r="5" spans="1:5" s="321" customFormat="1" ht="15.75" x14ac:dyDescent="0.25">
      <c r="A5" s="1009"/>
      <c r="B5" s="1011"/>
      <c r="C5" s="1011"/>
      <c r="D5" s="335" t="s">
        <v>345</v>
      </c>
      <c r="E5" s="320"/>
    </row>
    <row r="6" spans="1:5" s="324" customFormat="1" ht="25.5" customHeight="1" x14ac:dyDescent="0.25">
      <c r="A6" s="322" t="s">
        <v>762</v>
      </c>
      <c r="B6" s="314">
        <v>0</v>
      </c>
      <c r="C6" s="315" t="s">
        <v>763</v>
      </c>
      <c r="D6" s="331">
        <v>0</v>
      </c>
      <c r="E6" s="320"/>
    </row>
    <row r="7" spans="1:5" s="324" customFormat="1" ht="25.5" customHeight="1" x14ac:dyDescent="0.25">
      <c r="A7" s="322" t="s">
        <v>764</v>
      </c>
      <c r="B7" s="314">
        <v>0</v>
      </c>
      <c r="C7" s="315" t="s">
        <v>765</v>
      </c>
      <c r="D7" s="332">
        <v>0</v>
      </c>
      <c r="E7" s="320"/>
    </row>
    <row r="8" spans="1:5" s="324" customFormat="1" ht="25.5" customHeight="1" x14ac:dyDescent="0.25">
      <c r="A8" s="322" t="s">
        <v>766</v>
      </c>
      <c r="B8" s="314">
        <v>0</v>
      </c>
      <c r="C8" s="315" t="s">
        <v>767</v>
      </c>
      <c r="D8" s="332">
        <v>0</v>
      </c>
      <c r="E8" s="320"/>
    </row>
    <row r="9" spans="1:5" s="324" customFormat="1" ht="25.5" customHeight="1" x14ac:dyDescent="0.25">
      <c r="A9" s="322" t="s">
        <v>768</v>
      </c>
      <c r="B9" s="314">
        <v>1</v>
      </c>
      <c r="C9" s="315" t="s">
        <v>769</v>
      </c>
      <c r="D9" s="332">
        <v>1769452</v>
      </c>
      <c r="E9" s="320"/>
    </row>
    <row r="10" spans="1:5" s="324" customFormat="1" ht="25.5" customHeight="1" x14ac:dyDescent="0.25">
      <c r="A10" s="322" t="s">
        <v>768</v>
      </c>
      <c r="B10" s="314">
        <v>2</v>
      </c>
      <c r="C10" s="315" t="s">
        <v>1308</v>
      </c>
      <c r="D10" s="332">
        <v>5429691</v>
      </c>
      <c r="E10" s="320"/>
    </row>
    <row r="11" spans="1:5" s="324" customFormat="1" ht="25.5" customHeight="1" x14ac:dyDescent="0.25">
      <c r="A11" s="322" t="s">
        <v>768</v>
      </c>
      <c r="B11" s="314">
        <v>3</v>
      </c>
      <c r="C11" s="315" t="s">
        <v>1786</v>
      </c>
      <c r="D11" s="332">
        <v>609160</v>
      </c>
      <c r="E11" s="323">
        <v>8</v>
      </c>
    </row>
    <row r="12" spans="1:5" s="324" customFormat="1" ht="25.5" customHeight="1" x14ac:dyDescent="0.25">
      <c r="A12" s="322" t="s">
        <v>768</v>
      </c>
      <c r="B12" s="314">
        <v>4</v>
      </c>
      <c r="C12" s="315" t="s">
        <v>1309</v>
      </c>
      <c r="D12" s="332">
        <v>3268966</v>
      </c>
      <c r="E12" s="323"/>
    </row>
    <row r="13" spans="1:5" s="324" customFormat="1" ht="25.5" customHeight="1" x14ac:dyDescent="0.25">
      <c r="A13" s="322" t="s">
        <v>768</v>
      </c>
      <c r="B13" s="314">
        <v>5</v>
      </c>
      <c r="C13" s="315" t="s">
        <v>1787</v>
      </c>
      <c r="D13" s="332">
        <v>209589</v>
      </c>
      <c r="E13" s="323"/>
    </row>
    <row r="14" spans="1:5" s="324" customFormat="1" ht="25.5" customHeight="1" x14ac:dyDescent="0.25">
      <c r="A14" s="322" t="s">
        <v>768</v>
      </c>
      <c r="B14" s="314">
        <v>6</v>
      </c>
      <c r="C14" s="315" t="s">
        <v>1788</v>
      </c>
      <c r="D14" s="332">
        <v>697527</v>
      </c>
      <c r="E14" s="323"/>
    </row>
    <row r="15" spans="1:5" s="324" customFormat="1" ht="25.5" customHeight="1" x14ac:dyDescent="0.25">
      <c r="A15" s="322" t="s">
        <v>768</v>
      </c>
      <c r="B15" s="314">
        <v>7</v>
      </c>
      <c r="C15" s="315" t="s">
        <v>1789</v>
      </c>
      <c r="D15" s="332">
        <v>1102491</v>
      </c>
      <c r="E15" s="323"/>
    </row>
    <row r="16" spans="1:5" s="324" customFormat="1" ht="25.5" customHeight="1" x14ac:dyDescent="0.25">
      <c r="A16" s="322" t="s">
        <v>768</v>
      </c>
      <c r="B16" s="314">
        <v>8</v>
      </c>
      <c r="C16" s="315" t="s">
        <v>1790</v>
      </c>
      <c r="D16" s="332">
        <v>7457714</v>
      </c>
      <c r="E16" s="323"/>
    </row>
    <row r="17" spans="1:5" s="324" customFormat="1" ht="25.5" customHeight="1" x14ac:dyDescent="0.25">
      <c r="A17" s="322" t="s">
        <v>768</v>
      </c>
      <c r="B17" s="314">
        <v>9</v>
      </c>
      <c r="C17" s="316" t="s">
        <v>1791</v>
      </c>
      <c r="D17" s="332">
        <v>1872460</v>
      </c>
      <c r="E17" s="323"/>
    </row>
    <row r="18" spans="1:5" s="324" customFormat="1" ht="25.5" customHeight="1" x14ac:dyDescent="0.25">
      <c r="A18" s="322" t="s">
        <v>768</v>
      </c>
      <c r="B18" s="314">
        <v>10</v>
      </c>
      <c r="C18" s="315" t="s">
        <v>1792</v>
      </c>
      <c r="D18" s="332">
        <v>0</v>
      </c>
      <c r="E18" s="323"/>
    </row>
    <row r="19" spans="1:5" s="324" customFormat="1" ht="25.5" customHeight="1" x14ac:dyDescent="0.25">
      <c r="A19" s="322" t="s">
        <v>768</v>
      </c>
      <c r="B19" s="314">
        <v>11</v>
      </c>
      <c r="C19" s="315" t="s">
        <v>1793</v>
      </c>
      <c r="D19" s="332">
        <v>593367</v>
      </c>
      <c r="E19" s="323"/>
    </row>
    <row r="20" spans="1:5" s="324" customFormat="1" ht="25.5" customHeight="1" x14ac:dyDescent="0.25">
      <c r="A20" s="322" t="s">
        <v>768</v>
      </c>
      <c r="B20" s="314">
        <v>12</v>
      </c>
      <c r="C20" s="315" t="s">
        <v>1794</v>
      </c>
      <c r="D20" s="332">
        <v>0</v>
      </c>
      <c r="E20" s="323"/>
    </row>
    <row r="21" spans="1:5" s="324" customFormat="1" ht="25.5" customHeight="1" x14ac:dyDescent="0.25">
      <c r="A21" s="322" t="s">
        <v>768</v>
      </c>
      <c r="B21" s="314">
        <v>13</v>
      </c>
      <c r="C21" s="315" t="s">
        <v>1795</v>
      </c>
      <c r="D21" s="332">
        <v>0</v>
      </c>
      <c r="E21" s="323"/>
    </row>
    <row r="22" spans="1:5" s="324" customFormat="1" ht="25.5" customHeight="1" x14ac:dyDescent="0.25">
      <c r="A22" s="322" t="s">
        <v>768</v>
      </c>
      <c r="B22" s="314">
        <v>14</v>
      </c>
      <c r="C22" s="315" t="s">
        <v>2114</v>
      </c>
      <c r="D22" s="332">
        <v>0</v>
      </c>
      <c r="E22" s="323"/>
    </row>
    <row r="23" spans="1:5" s="324" customFormat="1" ht="25.5" customHeight="1" x14ac:dyDescent="0.25">
      <c r="A23" s="322" t="s">
        <v>768</v>
      </c>
      <c r="B23" s="314">
        <v>15</v>
      </c>
      <c r="C23" s="315" t="s">
        <v>1916</v>
      </c>
      <c r="D23" s="332">
        <v>0</v>
      </c>
      <c r="E23" s="323"/>
    </row>
    <row r="24" spans="1:5" s="324" customFormat="1" ht="25.5" customHeight="1" x14ac:dyDescent="0.25">
      <c r="A24" s="322" t="s">
        <v>768</v>
      </c>
      <c r="B24" s="314">
        <v>16</v>
      </c>
      <c r="C24" s="315" t="s">
        <v>1796</v>
      </c>
      <c r="D24" s="332">
        <v>0</v>
      </c>
      <c r="E24" s="323"/>
    </row>
    <row r="25" spans="1:5" s="324" customFormat="1" ht="25.5" customHeight="1" x14ac:dyDescent="0.25">
      <c r="A25" s="322" t="s">
        <v>768</v>
      </c>
      <c r="B25" s="314">
        <v>17</v>
      </c>
      <c r="C25" s="315" t="s">
        <v>1797</v>
      </c>
      <c r="D25" s="332">
        <v>0</v>
      </c>
      <c r="E25" s="323"/>
    </row>
    <row r="26" spans="1:5" s="324" customFormat="1" ht="25.5" customHeight="1" x14ac:dyDescent="0.25">
      <c r="A26" s="322" t="s">
        <v>768</v>
      </c>
      <c r="B26" s="314">
        <v>18</v>
      </c>
      <c r="C26" s="315" t="s">
        <v>1798</v>
      </c>
      <c r="D26" s="331">
        <v>0</v>
      </c>
      <c r="E26" s="323"/>
    </row>
    <row r="27" spans="1:5" s="324" customFormat="1" ht="25.5" customHeight="1" x14ac:dyDescent="0.25">
      <c r="A27" s="322" t="s">
        <v>768</v>
      </c>
      <c r="B27" s="314">
        <v>19</v>
      </c>
      <c r="C27" s="315" t="s">
        <v>1799</v>
      </c>
      <c r="D27" s="331">
        <v>0</v>
      </c>
      <c r="E27" s="323"/>
    </row>
    <row r="28" spans="1:5" s="324" customFormat="1" ht="25.5" customHeight="1" x14ac:dyDescent="0.25">
      <c r="A28" s="322"/>
      <c r="B28" s="314">
        <v>20</v>
      </c>
      <c r="C28" s="315" t="s">
        <v>1800</v>
      </c>
      <c r="D28" s="331">
        <v>0</v>
      </c>
      <c r="E28" s="323"/>
    </row>
    <row r="29" spans="1:5" s="324" customFormat="1" ht="25.5" customHeight="1" x14ac:dyDescent="0.25">
      <c r="A29" s="322"/>
      <c r="B29" s="314">
        <v>21</v>
      </c>
      <c r="C29" s="315" t="s">
        <v>1801</v>
      </c>
      <c r="D29" s="331">
        <v>0</v>
      </c>
      <c r="E29" s="323"/>
    </row>
    <row r="30" spans="1:5" s="324" customFormat="1" ht="25.5" customHeight="1" x14ac:dyDescent="0.25">
      <c r="A30" s="322"/>
      <c r="B30" s="314">
        <v>22</v>
      </c>
      <c r="C30" s="315" t="s">
        <v>1802</v>
      </c>
      <c r="D30" s="331">
        <v>0</v>
      </c>
      <c r="E30" s="323"/>
    </row>
    <row r="31" spans="1:5" s="324" customFormat="1" ht="25.5" customHeight="1" x14ac:dyDescent="0.25">
      <c r="A31" s="322"/>
      <c r="B31" s="314">
        <v>23</v>
      </c>
      <c r="C31" s="315" t="s">
        <v>1803</v>
      </c>
      <c r="D31" s="331">
        <v>0</v>
      </c>
      <c r="E31" s="323"/>
    </row>
    <row r="32" spans="1:5" s="324" customFormat="1" ht="25.5" customHeight="1" x14ac:dyDescent="0.25">
      <c r="A32" s="322"/>
      <c r="B32" s="314">
        <v>24</v>
      </c>
      <c r="C32" s="315" t="s">
        <v>1254</v>
      </c>
      <c r="D32" s="331">
        <v>0</v>
      </c>
      <c r="E32" s="323"/>
    </row>
    <row r="33" spans="1:5" s="324" customFormat="1" ht="25.5" customHeight="1" x14ac:dyDescent="0.25">
      <c r="A33" s="322"/>
      <c r="B33" s="314">
        <v>25</v>
      </c>
      <c r="C33" s="315" t="s">
        <v>1983</v>
      </c>
      <c r="D33" s="331">
        <v>0</v>
      </c>
      <c r="E33" s="323"/>
    </row>
    <row r="34" spans="1:5" s="324" customFormat="1" ht="25.5" customHeight="1" x14ac:dyDescent="0.25">
      <c r="A34" s="322"/>
      <c r="B34" s="314">
        <v>26</v>
      </c>
      <c r="C34" s="315" t="s">
        <v>2115</v>
      </c>
      <c r="D34" s="331">
        <v>0</v>
      </c>
      <c r="E34" s="323"/>
    </row>
    <row r="35" spans="1:5" s="324" customFormat="1" ht="25.5" customHeight="1" x14ac:dyDescent="0.25">
      <c r="A35" s="322"/>
      <c r="B35" s="314">
        <v>27</v>
      </c>
      <c r="C35" s="315" t="s">
        <v>2116</v>
      </c>
      <c r="D35" s="331">
        <v>0</v>
      </c>
      <c r="E35" s="323"/>
    </row>
    <row r="36" spans="1:5" s="324" customFormat="1" ht="25.5" customHeight="1" x14ac:dyDescent="0.25">
      <c r="A36" s="322"/>
      <c r="B36" s="314">
        <v>28</v>
      </c>
      <c r="C36" s="315" t="s">
        <v>1806</v>
      </c>
      <c r="D36" s="331">
        <v>0</v>
      </c>
      <c r="E36" s="323"/>
    </row>
    <row r="37" spans="1:5" s="324" customFormat="1" ht="25.5" customHeight="1" x14ac:dyDescent="0.25">
      <c r="A37" s="322"/>
      <c r="B37" s="314">
        <v>29</v>
      </c>
      <c r="C37" s="315" t="s">
        <v>2117</v>
      </c>
      <c r="D37" s="331">
        <v>0</v>
      </c>
      <c r="E37" s="323"/>
    </row>
    <row r="38" spans="1:5" s="324" customFormat="1" ht="25.5" customHeight="1" x14ac:dyDescent="0.25">
      <c r="A38" s="322"/>
      <c r="B38" s="314">
        <v>30</v>
      </c>
      <c r="C38" s="315" t="s">
        <v>1807</v>
      </c>
      <c r="D38" s="331">
        <v>0</v>
      </c>
      <c r="E38" s="323"/>
    </row>
    <row r="39" spans="1:5" s="324" customFormat="1" ht="25.5" customHeight="1" x14ac:dyDescent="0.25">
      <c r="A39" s="322"/>
      <c r="B39" s="314">
        <v>31</v>
      </c>
      <c r="C39" s="315" t="s">
        <v>1808</v>
      </c>
      <c r="D39" s="331">
        <v>0</v>
      </c>
      <c r="E39" s="323"/>
    </row>
    <row r="40" spans="1:5" s="324" customFormat="1" ht="25.5" customHeight="1" x14ac:dyDescent="0.25">
      <c r="A40" s="322"/>
      <c r="B40" s="314">
        <v>31</v>
      </c>
      <c r="C40" s="315" t="s">
        <v>1919</v>
      </c>
      <c r="D40" s="331">
        <v>0</v>
      </c>
      <c r="E40" s="323"/>
    </row>
    <row r="41" spans="1:5" s="329" customFormat="1" ht="25.5" customHeight="1" thickBot="1" x14ac:dyDescent="0.3">
      <c r="A41" s="325"/>
      <c r="B41" s="326"/>
      <c r="C41" s="327" t="s">
        <v>1</v>
      </c>
      <c r="D41" s="336">
        <f>SUM(D6:D40)</f>
        <v>23010417</v>
      </c>
      <c r="E41" s="328"/>
    </row>
    <row r="42" spans="1:5" ht="3" customHeight="1" x14ac:dyDescent="0.25">
      <c r="A42" s="34"/>
      <c r="B42" s="34"/>
      <c r="C42" s="35"/>
    </row>
    <row r="43" spans="1:5" ht="25.5" hidden="1" customHeight="1" x14ac:dyDescent="0.25">
      <c r="A43" s="34"/>
      <c r="B43" s="34"/>
      <c r="C43" s="35"/>
    </row>
    <row r="44" spans="1:5" ht="25.5" hidden="1" customHeight="1" x14ac:dyDescent="0.25">
      <c r="A44" s="34"/>
      <c r="B44" s="34"/>
      <c r="C44" s="35"/>
    </row>
    <row r="45" spans="1:5" ht="25.5" hidden="1" customHeight="1" x14ac:dyDescent="0.25">
      <c r="A45" s="34"/>
      <c r="B45" s="34"/>
      <c r="C45" s="35"/>
    </row>
    <row r="46" spans="1:5" ht="25.5" hidden="1" customHeight="1" x14ac:dyDescent="0.25">
      <c r="A46" s="34"/>
      <c r="B46" s="34"/>
      <c r="C46" s="35"/>
    </row>
    <row r="47" spans="1:5" s="32" customFormat="1" ht="25.5" hidden="1" customHeight="1" x14ac:dyDescent="0.25">
      <c r="A47" s="34"/>
      <c r="B47" s="34"/>
      <c r="C47" s="35"/>
    </row>
    <row r="48" spans="1:5" s="32" customFormat="1" ht="25.5" hidden="1" customHeight="1" x14ac:dyDescent="0.25">
      <c r="A48" s="34"/>
      <c r="B48" s="34"/>
      <c r="C48" s="35"/>
    </row>
    <row r="49" spans="1:3" s="32" customFormat="1" ht="25.5" hidden="1" customHeight="1" x14ac:dyDescent="0.25">
      <c r="A49" s="34"/>
      <c r="B49" s="34"/>
      <c r="C49" s="35"/>
    </row>
    <row r="50" spans="1:3" s="32" customFormat="1" ht="25.5" hidden="1" customHeight="1" x14ac:dyDescent="0.25">
      <c r="A50" s="34"/>
      <c r="B50" s="34"/>
      <c r="C50" s="36"/>
    </row>
    <row r="51" spans="1:3" s="32" customFormat="1" ht="25.5" hidden="1" customHeight="1" x14ac:dyDescent="0.25">
      <c r="A51" s="34"/>
      <c r="B51" s="34"/>
      <c r="C51" s="35"/>
    </row>
    <row r="52" spans="1:3" s="32" customFormat="1" ht="25.5" hidden="1" customHeight="1" x14ac:dyDescent="0.25">
      <c r="A52" s="34"/>
      <c r="B52" s="34"/>
      <c r="C52" s="35"/>
    </row>
    <row r="53" spans="1:3" s="32" customFormat="1" ht="25.5" hidden="1" customHeight="1" x14ac:dyDescent="0.25">
      <c r="A53" s="34"/>
      <c r="B53" s="34"/>
      <c r="C53" s="35"/>
    </row>
    <row r="54" spans="1:3" s="32" customFormat="1" ht="25.5" hidden="1" customHeight="1" x14ac:dyDescent="0.25">
      <c r="A54" s="34"/>
      <c r="B54" s="34"/>
      <c r="C54" s="36"/>
    </row>
    <row r="55" spans="1:3" s="32" customFormat="1" ht="25.5" hidden="1" customHeight="1" x14ac:dyDescent="0.25">
      <c r="A55" s="34"/>
      <c r="B55" s="34"/>
      <c r="C55" s="35"/>
    </row>
    <row r="56" spans="1:3" s="32" customFormat="1" ht="25.5" hidden="1" customHeight="1" x14ac:dyDescent="0.25">
      <c r="A56" s="34"/>
      <c r="B56" s="34"/>
      <c r="C56" s="35"/>
    </row>
    <row r="57" spans="1:3" s="32" customFormat="1" ht="25.5" hidden="1" customHeight="1" x14ac:dyDescent="0.25">
      <c r="A57" s="34"/>
      <c r="B57" s="34"/>
      <c r="C57" s="35"/>
    </row>
    <row r="58" spans="1:3" s="32" customFormat="1" ht="25.5" hidden="1" customHeight="1" x14ac:dyDescent="0.25">
      <c r="A58" s="34"/>
      <c r="B58" s="34"/>
      <c r="C58" s="35"/>
    </row>
    <row r="59" spans="1:3" s="32" customFormat="1" ht="25.5" hidden="1" customHeight="1" x14ac:dyDescent="0.25">
      <c r="A59" s="34"/>
      <c r="B59" s="34"/>
      <c r="C59" s="35"/>
    </row>
    <row r="60" spans="1:3" s="32" customFormat="1" ht="25.5" hidden="1" customHeight="1" x14ac:dyDescent="0.25">
      <c r="A60" s="34"/>
      <c r="B60" s="34"/>
      <c r="C60" s="35"/>
    </row>
    <row r="61" spans="1:3" s="32" customFormat="1" ht="25.5" hidden="1" customHeight="1" x14ac:dyDescent="0.25">
      <c r="A61" s="34"/>
      <c r="B61" s="34"/>
      <c r="C61" s="35"/>
    </row>
    <row r="62" spans="1:3" s="32" customFormat="1" ht="25.5" hidden="1" customHeight="1" x14ac:dyDescent="0.25">
      <c r="A62" s="34"/>
      <c r="B62" s="34"/>
      <c r="C62" s="35"/>
    </row>
    <row r="63" spans="1:3" s="32" customFormat="1" ht="25.5" hidden="1" customHeight="1" x14ac:dyDescent="0.25">
      <c r="A63" s="34"/>
      <c r="B63" s="34"/>
      <c r="C63" s="35"/>
    </row>
    <row r="64" spans="1:3" s="32" customFormat="1" ht="25.5" hidden="1" customHeight="1" x14ac:dyDescent="0.25">
      <c r="A64" s="34"/>
      <c r="B64" s="34"/>
      <c r="C64" s="36"/>
    </row>
    <row r="65" spans="1:3" s="32" customFormat="1" ht="25.5" hidden="1" customHeight="1" x14ac:dyDescent="0.25">
      <c r="A65" s="34"/>
      <c r="B65" s="34"/>
      <c r="C65" s="35"/>
    </row>
    <row r="66" spans="1:3" s="32" customFormat="1" ht="25.5" hidden="1" customHeight="1" x14ac:dyDescent="0.25">
      <c r="A66" s="34"/>
      <c r="B66" s="34"/>
      <c r="C66" s="35"/>
    </row>
    <row r="67" spans="1:3" s="32" customFormat="1" ht="25.5" hidden="1" customHeight="1" x14ac:dyDescent="0.25">
      <c r="A67" s="34"/>
      <c r="B67" s="34"/>
      <c r="C67" s="35"/>
    </row>
    <row r="68" spans="1:3" s="32" customFormat="1" ht="25.5" hidden="1" customHeight="1" x14ac:dyDescent="0.25">
      <c r="A68" s="34"/>
      <c r="B68" s="34"/>
      <c r="C68" s="35"/>
    </row>
    <row r="69" spans="1:3" s="32" customFormat="1" ht="25.5" hidden="1" customHeight="1" x14ac:dyDescent="0.25">
      <c r="A69" s="34"/>
      <c r="B69" s="34"/>
      <c r="C69" s="35"/>
    </row>
    <row r="70" spans="1:3" s="32" customFormat="1" ht="25.5" hidden="1" customHeight="1" x14ac:dyDescent="0.25">
      <c r="A70" s="34"/>
      <c r="B70" s="34"/>
      <c r="C70" s="35"/>
    </row>
    <row r="71" spans="1:3" s="32" customFormat="1" ht="25.5" hidden="1" customHeight="1" x14ac:dyDescent="0.25">
      <c r="A71" s="34"/>
      <c r="B71" s="34"/>
      <c r="C71" s="35"/>
    </row>
    <row r="72" spans="1:3" s="32" customFormat="1" ht="25.5" hidden="1" customHeight="1" x14ac:dyDescent="0.25">
      <c r="A72" s="34"/>
      <c r="B72" s="34"/>
      <c r="C72" s="35"/>
    </row>
    <row r="73" spans="1:3" s="32" customFormat="1" ht="25.5" hidden="1" customHeight="1" x14ac:dyDescent="0.25">
      <c r="A73" s="34"/>
      <c r="B73" s="34"/>
      <c r="C73" s="35"/>
    </row>
    <row r="74" spans="1:3" s="32" customFormat="1" ht="25.5" hidden="1" customHeight="1" x14ac:dyDescent="0.25">
      <c r="A74" s="34"/>
      <c r="B74" s="34"/>
      <c r="C74" s="36"/>
    </row>
    <row r="75" spans="1:3" s="32" customFormat="1" ht="25.5" hidden="1" customHeight="1" x14ac:dyDescent="0.25">
      <c r="A75" s="34"/>
      <c r="B75" s="34"/>
      <c r="C75" s="35"/>
    </row>
    <row r="76" spans="1:3" s="32" customFormat="1" ht="25.5" hidden="1" customHeight="1" x14ac:dyDescent="0.25">
      <c r="A76" s="34"/>
      <c r="B76" s="34"/>
      <c r="C76" s="35"/>
    </row>
    <row r="77" spans="1:3" s="32" customFormat="1" ht="25.5" hidden="1" customHeight="1" x14ac:dyDescent="0.25">
      <c r="A77" s="34"/>
      <c r="B77" s="34"/>
      <c r="C77" s="35"/>
    </row>
    <row r="78" spans="1:3" s="32" customFormat="1" ht="25.5" hidden="1" customHeight="1" x14ac:dyDescent="0.25">
      <c r="A78" s="34"/>
      <c r="B78" s="34"/>
      <c r="C78" s="35"/>
    </row>
    <row r="79" spans="1:3" s="32" customFormat="1" ht="25.5" hidden="1" customHeight="1" x14ac:dyDescent="0.25">
      <c r="A79" s="34"/>
      <c r="B79" s="34"/>
      <c r="C79" s="35"/>
    </row>
    <row r="80" spans="1:3" s="32" customFormat="1" ht="25.5" hidden="1" customHeight="1" x14ac:dyDescent="0.25">
      <c r="A80" s="34"/>
      <c r="B80" s="34"/>
      <c r="C80" s="35"/>
    </row>
    <row r="81" spans="1:3" s="32" customFormat="1" ht="25.5" hidden="1" customHeight="1" x14ac:dyDescent="0.25">
      <c r="A81" s="34"/>
      <c r="B81" s="34"/>
      <c r="C81" s="35"/>
    </row>
    <row r="82" spans="1:3" s="32" customFormat="1" ht="25.5" hidden="1" customHeight="1" x14ac:dyDescent="0.25">
      <c r="A82" s="34"/>
      <c r="B82" s="34"/>
      <c r="C82" s="36"/>
    </row>
    <row r="83" spans="1:3" s="32" customFormat="1" ht="25.5" hidden="1" customHeight="1" x14ac:dyDescent="0.25">
      <c r="A83" s="34"/>
      <c r="B83" s="34"/>
      <c r="C83" s="35"/>
    </row>
    <row r="84" spans="1:3" s="32" customFormat="1" ht="25.5" hidden="1" customHeight="1" x14ac:dyDescent="0.25">
      <c r="A84" s="34"/>
      <c r="B84" s="34"/>
      <c r="C84" s="35"/>
    </row>
    <row r="85" spans="1:3" s="32" customFormat="1" ht="25.5" hidden="1" customHeight="1" x14ac:dyDescent="0.25">
      <c r="A85" s="34"/>
      <c r="B85" s="34"/>
      <c r="C85" s="36"/>
    </row>
    <row r="86" spans="1:3" s="32" customFormat="1" ht="25.5" hidden="1" customHeight="1" x14ac:dyDescent="0.25">
      <c r="A86" s="34"/>
      <c r="B86" s="34"/>
      <c r="C86" s="35"/>
    </row>
    <row r="87" spans="1:3" s="32" customFormat="1" ht="25.5" hidden="1" customHeight="1" x14ac:dyDescent="0.25">
      <c r="A87" s="34"/>
      <c r="B87" s="34"/>
      <c r="C87" s="35"/>
    </row>
    <row r="88" spans="1:3" s="32" customFormat="1" ht="25.5" hidden="1" customHeight="1" x14ac:dyDescent="0.25">
      <c r="A88" s="34"/>
      <c r="B88" s="34"/>
      <c r="C88" s="35"/>
    </row>
    <row r="89" spans="1:3" s="32" customFormat="1" ht="25.5" hidden="1" customHeight="1" x14ac:dyDescent="0.25">
      <c r="A89" s="34"/>
      <c r="B89" s="34"/>
      <c r="C89" s="35"/>
    </row>
    <row r="90" spans="1:3" s="32" customFormat="1" ht="25.5" hidden="1" customHeight="1" x14ac:dyDescent="0.25">
      <c r="A90" s="34"/>
      <c r="B90" s="34"/>
      <c r="C90" s="35"/>
    </row>
    <row r="91" spans="1:3" s="32" customFormat="1" ht="25.5" hidden="1" customHeight="1" x14ac:dyDescent="0.25">
      <c r="A91" s="34"/>
      <c r="B91" s="34"/>
      <c r="C91" s="36"/>
    </row>
    <row r="92" spans="1:3" s="32" customFormat="1" ht="25.5" hidden="1" customHeight="1" x14ac:dyDescent="0.25">
      <c r="A92" s="34"/>
      <c r="B92" s="34"/>
      <c r="C92" s="35"/>
    </row>
    <row r="93" spans="1:3" s="32" customFormat="1" ht="25.5" hidden="1" customHeight="1" x14ac:dyDescent="0.25">
      <c r="A93" s="34"/>
      <c r="B93" s="34"/>
      <c r="C93" s="35"/>
    </row>
    <row r="94" spans="1:3" s="32" customFormat="1" ht="25.5" hidden="1" customHeight="1" x14ac:dyDescent="0.25">
      <c r="A94" s="34"/>
      <c r="B94" s="34"/>
      <c r="C94" s="35"/>
    </row>
    <row r="95" spans="1:3" s="32" customFormat="1" ht="25.5" hidden="1" customHeight="1" x14ac:dyDescent="0.25">
      <c r="A95" s="34"/>
      <c r="B95" s="34"/>
      <c r="C95" s="36"/>
    </row>
    <row r="96" spans="1:3" s="32" customFormat="1" ht="25.5" hidden="1" customHeight="1" x14ac:dyDescent="0.25">
      <c r="A96" s="34"/>
      <c r="B96" s="34"/>
      <c r="C96" s="35"/>
    </row>
    <row r="97" spans="1:3" s="32" customFormat="1" ht="25.5" hidden="1" customHeight="1" x14ac:dyDescent="0.25">
      <c r="A97" s="34"/>
      <c r="B97" s="34"/>
      <c r="C97" s="35"/>
    </row>
    <row r="98" spans="1:3" s="32" customFormat="1" ht="25.5" hidden="1" customHeight="1" x14ac:dyDescent="0.25">
      <c r="A98" s="34"/>
      <c r="B98" s="34"/>
      <c r="C98" s="35"/>
    </row>
    <row r="99" spans="1:3" s="32" customFormat="1" ht="25.5" hidden="1" customHeight="1" x14ac:dyDescent="0.25">
      <c r="A99" s="34"/>
      <c r="B99" s="34"/>
      <c r="C99" s="35"/>
    </row>
    <row r="100" spans="1:3" s="32" customFormat="1" ht="25.5" hidden="1" customHeight="1" x14ac:dyDescent="0.25">
      <c r="A100" s="34"/>
      <c r="B100" s="34"/>
      <c r="C100" s="35"/>
    </row>
    <row r="101" spans="1:3" s="32" customFormat="1" ht="25.5" hidden="1" customHeight="1" x14ac:dyDescent="0.25">
      <c r="A101" s="34"/>
      <c r="B101" s="34"/>
      <c r="C101" s="35"/>
    </row>
    <row r="102" spans="1:3" s="32" customFormat="1" ht="25.5" hidden="1" customHeight="1" x14ac:dyDescent="0.25">
      <c r="A102" s="34"/>
      <c r="B102" s="34"/>
      <c r="C102" s="35"/>
    </row>
    <row r="103" spans="1:3" s="32" customFormat="1" ht="25.5" hidden="1" customHeight="1" x14ac:dyDescent="0.25">
      <c r="A103" s="34"/>
      <c r="B103" s="34"/>
      <c r="C103" s="35"/>
    </row>
    <row r="104" spans="1:3" s="32" customFormat="1" ht="25.5" hidden="1" customHeight="1" x14ac:dyDescent="0.25">
      <c r="A104" s="34"/>
      <c r="B104" s="34"/>
      <c r="C104" s="35"/>
    </row>
    <row r="105" spans="1:3" s="32" customFormat="1" ht="25.5" hidden="1" customHeight="1" x14ac:dyDescent="0.25">
      <c r="A105" s="34"/>
      <c r="B105" s="34"/>
      <c r="C105" s="36"/>
    </row>
    <row r="106" spans="1:3" s="32" customFormat="1" ht="25.5" hidden="1" customHeight="1" x14ac:dyDescent="0.25">
      <c r="A106" s="34"/>
      <c r="B106" s="34"/>
      <c r="C106" s="36"/>
    </row>
    <row r="107" spans="1:3" s="32" customFormat="1" ht="25.5" hidden="1" customHeight="1" x14ac:dyDescent="0.25">
      <c r="A107" s="34"/>
      <c r="B107" s="34"/>
      <c r="C107" s="35"/>
    </row>
    <row r="108" spans="1:3" s="32" customFormat="1" ht="25.5" hidden="1" customHeight="1" x14ac:dyDescent="0.25">
      <c r="A108" s="34"/>
      <c r="B108" s="34"/>
      <c r="C108" s="35"/>
    </row>
    <row r="109" spans="1:3" s="32" customFormat="1" ht="25.5" hidden="1" customHeight="1" x14ac:dyDescent="0.25">
      <c r="A109" s="34"/>
      <c r="B109" s="34"/>
      <c r="C109" s="35"/>
    </row>
    <row r="110" spans="1:3" s="32" customFormat="1" ht="25.5" hidden="1" customHeight="1" x14ac:dyDescent="0.25">
      <c r="A110" s="34"/>
      <c r="B110" s="34"/>
      <c r="C110" s="35"/>
    </row>
    <row r="111" spans="1:3" s="32" customFormat="1" ht="25.5" hidden="1" customHeight="1" x14ac:dyDescent="0.25">
      <c r="A111" s="34"/>
      <c r="B111" s="34"/>
      <c r="C111" s="35"/>
    </row>
    <row r="112" spans="1:3" s="32" customFormat="1" ht="25.5" hidden="1" customHeight="1" x14ac:dyDescent="0.25">
      <c r="A112" s="34"/>
      <c r="B112" s="34"/>
      <c r="C112" s="35"/>
    </row>
    <row r="113" spans="1:3" s="32" customFormat="1" ht="25.5" hidden="1" customHeight="1" x14ac:dyDescent="0.25">
      <c r="A113" s="34"/>
      <c r="B113" s="34"/>
      <c r="C113" s="35"/>
    </row>
    <row r="114" spans="1:3" s="32" customFormat="1" ht="25.5" hidden="1" customHeight="1" x14ac:dyDescent="0.25">
      <c r="A114" s="34"/>
      <c r="B114" s="34"/>
      <c r="C114" s="35"/>
    </row>
    <row r="115" spans="1:3" s="32" customFormat="1" ht="25.5" hidden="1" customHeight="1" x14ac:dyDescent="0.25">
      <c r="A115" s="34"/>
      <c r="B115" s="34"/>
      <c r="C115" s="35"/>
    </row>
    <row r="116" spans="1:3" s="32" customFormat="1" ht="25.5" hidden="1" customHeight="1" x14ac:dyDescent="0.25">
      <c r="A116" s="34"/>
      <c r="B116" s="34"/>
      <c r="C116" s="36"/>
    </row>
    <row r="117" spans="1:3" s="32" customFormat="1" ht="25.5" hidden="1" customHeight="1" x14ac:dyDescent="0.25">
      <c r="A117" s="34"/>
      <c r="B117" s="34"/>
      <c r="C117" s="35"/>
    </row>
    <row r="118" spans="1:3" s="32" customFormat="1" ht="25.5" hidden="1" customHeight="1" x14ac:dyDescent="0.25">
      <c r="A118" s="34"/>
      <c r="B118" s="34"/>
      <c r="C118" s="35"/>
    </row>
    <row r="119" spans="1:3" s="32" customFormat="1" ht="25.5" hidden="1" customHeight="1" x14ac:dyDescent="0.25">
      <c r="A119" s="34"/>
      <c r="B119" s="34"/>
      <c r="C119" s="35"/>
    </row>
    <row r="120" spans="1:3" s="32" customFormat="1" ht="25.5" hidden="1" customHeight="1" x14ac:dyDescent="0.25">
      <c r="A120" s="34"/>
      <c r="B120" s="34"/>
      <c r="C120" s="35"/>
    </row>
    <row r="121" spans="1:3" s="32" customFormat="1" ht="25.5" hidden="1" customHeight="1" x14ac:dyDescent="0.25">
      <c r="A121" s="34"/>
      <c r="B121" s="34"/>
      <c r="C121" s="35"/>
    </row>
    <row r="122" spans="1:3" s="32" customFormat="1" ht="25.5" hidden="1" customHeight="1" x14ac:dyDescent="0.25">
      <c r="A122" s="34"/>
      <c r="B122" s="34"/>
      <c r="C122" s="35"/>
    </row>
    <row r="123" spans="1:3" s="32" customFormat="1" ht="25.5" hidden="1" customHeight="1" x14ac:dyDescent="0.25">
      <c r="A123" s="34"/>
      <c r="B123" s="34"/>
      <c r="C123" s="35"/>
    </row>
    <row r="124" spans="1:3" s="32" customFormat="1" ht="25.5" hidden="1" customHeight="1" x14ac:dyDescent="0.25">
      <c r="A124" s="34"/>
      <c r="B124" s="34"/>
      <c r="C124" s="35"/>
    </row>
    <row r="125" spans="1:3" s="32" customFormat="1" ht="25.5" hidden="1" customHeight="1" x14ac:dyDescent="0.25">
      <c r="A125" s="34"/>
      <c r="B125" s="34"/>
      <c r="C125" s="35"/>
    </row>
    <row r="126" spans="1:3" s="32" customFormat="1" ht="25.5" hidden="1" customHeight="1" x14ac:dyDescent="0.25">
      <c r="A126" s="34"/>
      <c r="B126" s="34"/>
      <c r="C126" s="36"/>
    </row>
    <row r="127" spans="1:3" s="32" customFormat="1" ht="25.5" hidden="1" customHeight="1" x14ac:dyDescent="0.25">
      <c r="A127" s="34"/>
      <c r="B127" s="34"/>
      <c r="C127" s="35"/>
    </row>
    <row r="128" spans="1:3" s="32" customFormat="1" ht="25.5" hidden="1" customHeight="1" x14ac:dyDescent="0.25">
      <c r="A128" s="34"/>
      <c r="B128" s="34"/>
      <c r="C128" s="35"/>
    </row>
    <row r="129" spans="1:3" s="32" customFormat="1" ht="25.5" hidden="1" customHeight="1" x14ac:dyDescent="0.25">
      <c r="A129" s="34"/>
      <c r="B129" s="34"/>
      <c r="C129" s="35"/>
    </row>
    <row r="130" spans="1:3" s="32" customFormat="1" ht="25.5" hidden="1" customHeight="1" x14ac:dyDescent="0.25">
      <c r="A130" s="34"/>
      <c r="B130" s="34"/>
      <c r="C130" s="35"/>
    </row>
    <row r="131" spans="1:3" s="32" customFormat="1" ht="25.5" hidden="1" customHeight="1" x14ac:dyDescent="0.25">
      <c r="A131" s="34"/>
      <c r="B131" s="34"/>
      <c r="C131" s="35"/>
    </row>
    <row r="132" spans="1:3" s="32" customFormat="1" ht="25.5" hidden="1" customHeight="1" x14ac:dyDescent="0.25">
      <c r="A132" s="34"/>
      <c r="B132" s="34"/>
      <c r="C132" s="35"/>
    </row>
    <row r="133" spans="1:3" s="32" customFormat="1" ht="25.5" hidden="1" customHeight="1" x14ac:dyDescent="0.25">
      <c r="A133" s="34"/>
      <c r="B133" s="34"/>
      <c r="C133" s="35"/>
    </row>
    <row r="134" spans="1:3" s="32" customFormat="1" ht="25.5" hidden="1" customHeight="1" x14ac:dyDescent="0.25">
      <c r="A134" s="34"/>
      <c r="B134" s="34"/>
      <c r="C134" s="35"/>
    </row>
    <row r="135" spans="1:3" s="32" customFormat="1" ht="25.5" hidden="1" customHeight="1" x14ac:dyDescent="0.25">
      <c r="A135" s="34"/>
      <c r="B135" s="34"/>
      <c r="C135" s="35"/>
    </row>
    <row r="136" spans="1:3" s="32" customFormat="1" ht="25.5" hidden="1" customHeight="1" x14ac:dyDescent="0.25">
      <c r="A136" s="34"/>
      <c r="B136" s="34"/>
      <c r="C136" s="36"/>
    </row>
    <row r="137" spans="1:3" s="32" customFormat="1" ht="25.5" hidden="1" customHeight="1" x14ac:dyDescent="0.25">
      <c r="A137" s="34"/>
      <c r="B137" s="34"/>
      <c r="C137" s="35"/>
    </row>
    <row r="138" spans="1:3" s="32" customFormat="1" ht="25.5" hidden="1" customHeight="1" x14ac:dyDescent="0.25">
      <c r="A138" s="34"/>
      <c r="B138" s="34"/>
      <c r="C138" s="35"/>
    </row>
    <row r="139" spans="1:3" s="32" customFormat="1" ht="25.5" hidden="1" customHeight="1" x14ac:dyDescent="0.25">
      <c r="A139" s="34"/>
      <c r="B139" s="34"/>
      <c r="C139" s="35"/>
    </row>
    <row r="140" spans="1:3" s="32" customFormat="1" ht="25.5" hidden="1" customHeight="1" x14ac:dyDescent="0.25">
      <c r="A140" s="34"/>
      <c r="B140" s="34"/>
      <c r="C140" s="35"/>
    </row>
    <row r="141" spans="1:3" s="32" customFormat="1" ht="25.5" hidden="1" customHeight="1" x14ac:dyDescent="0.25">
      <c r="A141" s="34"/>
      <c r="B141" s="34"/>
      <c r="C141" s="35"/>
    </row>
    <row r="142" spans="1:3" s="32" customFormat="1" ht="25.5" hidden="1" customHeight="1" x14ac:dyDescent="0.25">
      <c r="A142" s="34"/>
      <c r="B142" s="34"/>
      <c r="C142" s="35"/>
    </row>
    <row r="143" spans="1:3" s="32" customFormat="1" ht="25.5" hidden="1" customHeight="1" x14ac:dyDescent="0.25">
      <c r="A143" s="34"/>
      <c r="B143" s="34"/>
      <c r="C143" s="35"/>
    </row>
    <row r="144" spans="1:3" s="32" customFormat="1" ht="25.5" hidden="1" customHeight="1" x14ac:dyDescent="0.25">
      <c r="A144" s="34"/>
      <c r="B144" s="34"/>
      <c r="C144" s="35"/>
    </row>
    <row r="145" spans="1:3" s="32" customFormat="1" ht="25.5" hidden="1" customHeight="1" x14ac:dyDescent="0.25">
      <c r="A145" s="34"/>
      <c r="B145" s="34"/>
      <c r="C145" s="35"/>
    </row>
    <row r="146" spans="1:3" s="32" customFormat="1" ht="25.5" hidden="1" customHeight="1" x14ac:dyDescent="0.25">
      <c r="A146" s="34"/>
      <c r="B146" s="34"/>
      <c r="C146" s="36"/>
    </row>
    <row r="147" spans="1:3" s="32" customFormat="1" ht="25.5" hidden="1" customHeight="1" x14ac:dyDescent="0.25">
      <c r="A147" s="34"/>
      <c r="B147" s="34"/>
      <c r="C147" s="35"/>
    </row>
    <row r="148" spans="1:3" s="32" customFormat="1" ht="25.5" hidden="1" customHeight="1" x14ac:dyDescent="0.25">
      <c r="A148" s="34"/>
      <c r="B148" s="34"/>
      <c r="C148" s="35"/>
    </row>
    <row r="149" spans="1:3" s="32" customFormat="1" ht="25.5" hidden="1" customHeight="1" x14ac:dyDescent="0.25">
      <c r="A149" s="34"/>
      <c r="B149" s="34"/>
      <c r="C149" s="35"/>
    </row>
    <row r="150" spans="1:3" s="32" customFormat="1" ht="25.5" hidden="1" customHeight="1" x14ac:dyDescent="0.25">
      <c r="A150" s="34"/>
      <c r="B150" s="34"/>
      <c r="C150" s="35"/>
    </row>
    <row r="151" spans="1:3" s="32" customFormat="1" ht="25.5" hidden="1" customHeight="1" x14ac:dyDescent="0.25">
      <c r="A151" s="34"/>
      <c r="B151" s="34"/>
      <c r="C151" s="35"/>
    </row>
    <row r="152" spans="1:3" s="32" customFormat="1" ht="25.5" hidden="1" customHeight="1" x14ac:dyDescent="0.25">
      <c r="A152" s="34"/>
      <c r="B152" s="34"/>
      <c r="C152" s="35"/>
    </row>
    <row r="153" spans="1:3" s="32" customFormat="1" ht="25.5" hidden="1" customHeight="1" x14ac:dyDescent="0.25">
      <c r="A153" s="34"/>
      <c r="B153" s="34"/>
      <c r="C153" s="35"/>
    </row>
    <row r="154" spans="1:3" s="32" customFormat="1" ht="25.5" hidden="1" customHeight="1" x14ac:dyDescent="0.25">
      <c r="A154" s="34"/>
      <c r="B154" s="34"/>
      <c r="C154" s="35"/>
    </row>
    <row r="155" spans="1:3" s="32" customFormat="1" ht="25.5" hidden="1" customHeight="1" x14ac:dyDescent="0.25">
      <c r="A155" s="34"/>
      <c r="B155" s="34"/>
      <c r="C155" s="35"/>
    </row>
    <row r="156" spans="1:3" s="32" customFormat="1" ht="25.5" hidden="1" customHeight="1" x14ac:dyDescent="0.25">
      <c r="A156" s="34"/>
      <c r="B156" s="34"/>
      <c r="C156" s="36"/>
    </row>
    <row r="157" spans="1:3" s="32" customFormat="1" ht="25.5" hidden="1" customHeight="1" x14ac:dyDescent="0.25">
      <c r="A157" s="34"/>
      <c r="B157" s="34"/>
      <c r="C157" s="35"/>
    </row>
    <row r="158" spans="1:3" s="32" customFormat="1" ht="25.5" hidden="1" customHeight="1" x14ac:dyDescent="0.25">
      <c r="A158" s="34"/>
      <c r="B158" s="34"/>
      <c r="C158" s="35"/>
    </row>
    <row r="159" spans="1:3" s="32" customFormat="1" ht="25.5" hidden="1" customHeight="1" x14ac:dyDescent="0.25">
      <c r="A159" s="34"/>
      <c r="B159" s="34"/>
      <c r="C159" s="35"/>
    </row>
    <row r="160" spans="1:3" s="32" customFormat="1" ht="25.5" hidden="1" customHeight="1" x14ac:dyDescent="0.25">
      <c r="A160" s="34"/>
      <c r="B160" s="34"/>
      <c r="C160" s="35"/>
    </row>
    <row r="161" spans="1:3" s="32" customFormat="1" ht="25.5" hidden="1" customHeight="1" x14ac:dyDescent="0.25">
      <c r="A161" s="34"/>
      <c r="B161" s="34"/>
      <c r="C161" s="35"/>
    </row>
    <row r="162" spans="1:3" s="32" customFormat="1" ht="25.5" hidden="1" customHeight="1" x14ac:dyDescent="0.25">
      <c r="A162" s="34"/>
      <c r="B162" s="34"/>
      <c r="C162" s="35"/>
    </row>
    <row r="163" spans="1:3" s="32" customFormat="1" ht="25.5" hidden="1" customHeight="1" x14ac:dyDescent="0.25">
      <c r="A163" s="34"/>
      <c r="B163" s="34"/>
      <c r="C163" s="35"/>
    </row>
    <row r="164" spans="1:3" s="32" customFormat="1" ht="25.5" hidden="1" customHeight="1" x14ac:dyDescent="0.25">
      <c r="A164" s="34"/>
      <c r="B164" s="34"/>
      <c r="C164" s="36"/>
    </row>
    <row r="165" spans="1:3" s="32" customFormat="1" ht="25.5" hidden="1" customHeight="1" x14ac:dyDescent="0.25">
      <c r="A165" s="34"/>
      <c r="B165" s="34"/>
      <c r="C165" s="35"/>
    </row>
    <row r="166" spans="1:3" s="32" customFormat="1" ht="25.5" hidden="1" customHeight="1" x14ac:dyDescent="0.25">
      <c r="A166" s="34"/>
      <c r="B166" s="34"/>
      <c r="C166" s="35"/>
    </row>
    <row r="167" spans="1:3" s="32" customFormat="1" ht="25.5" hidden="1" customHeight="1" x14ac:dyDescent="0.25">
      <c r="A167" s="34"/>
      <c r="B167" s="34"/>
      <c r="C167" s="35"/>
    </row>
    <row r="168" spans="1:3" s="32" customFormat="1" ht="25.5" hidden="1" customHeight="1" x14ac:dyDescent="0.25">
      <c r="A168" s="34"/>
      <c r="B168" s="34"/>
      <c r="C168" s="35"/>
    </row>
    <row r="169" spans="1:3" s="32" customFormat="1" ht="25.5" hidden="1" customHeight="1" x14ac:dyDescent="0.25">
      <c r="A169" s="34"/>
      <c r="B169" s="34"/>
      <c r="C169" s="35"/>
    </row>
    <row r="170" spans="1:3" s="32" customFormat="1" ht="25.5" hidden="1" customHeight="1" x14ac:dyDescent="0.25">
      <c r="A170" s="34"/>
      <c r="B170" s="34"/>
      <c r="C170" s="35"/>
    </row>
    <row r="171" spans="1:3" s="32" customFormat="1" ht="25.5" hidden="1" customHeight="1" x14ac:dyDescent="0.25">
      <c r="A171" s="34"/>
      <c r="B171" s="34"/>
      <c r="C171" s="35"/>
    </row>
    <row r="172" spans="1:3" s="32" customFormat="1" ht="25.5" hidden="1" customHeight="1" x14ac:dyDescent="0.25">
      <c r="A172" s="34"/>
      <c r="B172" s="34"/>
      <c r="C172" s="35"/>
    </row>
    <row r="173" spans="1:3" s="32" customFormat="1" ht="25.5" hidden="1" customHeight="1" x14ac:dyDescent="0.25">
      <c r="A173" s="34"/>
      <c r="B173" s="34"/>
      <c r="C173" s="35"/>
    </row>
    <row r="174" spans="1:3" s="32" customFormat="1" ht="25.5" hidden="1" customHeight="1" x14ac:dyDescent="0.25">
      <c r="A174" s="34"/>
      <c r="B174" s="34"/>
      <c r="C174" s="36"/>
    </row>
    <row r="175" spans="1:3" s="32" customFormat="1" ht="25.5" hidden="1" customHeight="1" x14ac:dyDescent="0.25">
      <c r="A175" s="34"/>
      <c r="B175" s="34"/>
      <c r="C175" s="35"/>
    </row>
    <row r="176" spans="1:3" s="32" customFormat="1" ht="25.5" hidden="1" customHeight="1" x14ac:dyDescent="0.25">
      <c r="A176" s="34"/>
      <c r="B176" s="34"/>
      <c r="C176" s="35"/>
    </row>
    <row r="177" spans="1:3" s="32" customFormat="1" ht="25.5" hidden="1" customHeight="1" x14ac:dyDescent="0.25">
      <c r="A177" s="34"/>
      <c r="B177" s="34"/>
      <c r="C177" s="35"/>
    </row>
    <row r="178" spans="1:3" s="32" customFormat="1" ht="25.5" hidden="1" customHeight="1" x14ac:dyDescent="0.25">
      <c r="A178" s="34"/>
      <c r="B178" s="34"/>
      <c r="C178" s="35"/>
    </row>
    <row r="179" spans="1:3" s="32" customFormat="1" ht="25.5" hidden="1" customHeight="1" x14ac:dyDescent="0.25">
      <c r="A179" s="34"/>
      <c r="B179" s="34"/>
      <c r="C179" s="35"/>
    </row>
    <row r="180" spans="1:3" s="32" customFormat="1" ht="25.5" hidden="1" customHeight="1" x14ac:dyDescent="0.25">
      <c r="A180" s="34"/>
      <c r="B180" s="34"/>
      <c r="C180" s="36"/>
    </row>
    <row r="181" spans="1:3" s="32" customFormat="1" ht="25.5" hidden="1" customHeight="1" x14ac:dyDescent="0.25">
      <c r="A181" s="34"/>
      <c r="B181" s="34"/>
      <c r="C181" s="35"/>
    </row>
    <row r="182" spans="1:3" s="32" customFormat="1" ht="25.5" hidden="1" customHeight="1" x14ac:dyDescent="0.25">
      <c r="A182" s="34"/>
      <c r="B182" s="34"/>
      <c r="C182" s="35"/>
    </row>
    <row r="183" spans="1:3" s="32" customFormat="1" ht="25.5" hidden="1" customHeight="1" x14ac:dyDescent="0.25">
      <c r="A183" s="34"/>
      <c r="B183" s="34"/>
      <c r="C183" s="35"/>
    </row>
    <row r="184" spans="1:3" s="32" customFormat="1" ht="25.5" hidden="1" customHeight="1" x14ac:dyDescent="0.25">
      <c r="A184" s="34"/>
      <c r="B184" s="34"/>
      <c r="C184" s="35"/>
    </row>
    <row r="185" spans="1:3" s="32" customFormat="1" ht="25.5" hidden="1" customHeight="1" x14ac:dyDescent="0.25">
      <c r="A185" s="34"/>
      <c r="B185" s="34"/>
      <c r="C185" s="35"/>
    </row>
    <row r="186" spans="1:3" s="32" customFormat="1" ht="25.5" hidden="1" customHeight="1" x14ac:dyDescent="0.25">
      <c r="A186" s="34"/>
      <c r="B186" s="34"/>
      <c r="C186" s="35"/>
    </row>
    <row r="187" spans="1:3" s="32" customFormat="1" ht="25.5" hidden="1" customHeight="1" x14ac:dyDescent="0.25">
      <c r="A187" s="34"/>
      <c r="B187" s="34"/>
      <c r="C187" s="35"/>
    </row>
    <row r="188" spans="1:3" s="32" customFormat="1" ht="25.5" hidden="1" customHeight="1" x14ac:dyDescent="0.25">
      <c r="A188" s="34"/>
      <c r="B188" s="34"/>
      <c r="C188" s="36"/>
    </row>
    <row r="189" spans="1:3" s="32" customFormat="1" ht="25.5" hidden="1" customHeight="1" x14ac:dyDescent="0.25">
      <c r="A189" s="34"/>
      <c r="B189" s="34"/>
      <c r="C189" s="35"/>
    </row>
    <row r="190" spans="1:3" s="32" customFormat="1" ht="25.5" hidden="1" customHeight="1" x14ac:dyDescent="0.25">
      <c r="A190" s="34"/>
      <c r="B190" s="34"/>
      <c r="C190" s="35"/>
    </row>
    <row r="191" spans="1:3" s="32" customFormat="1" ht="25.5" hidden="1" customHeight="1" x14ac:dyDescent="0.25">
      <c r="A191" s="34"/>
      <c r="B191" s="34"/>
      <c r="C191" s="35"/>
    </row>
    <row r="192" spans="1:3" s="32" customFormat="1" ht="25.5" hidden="1" customHeight="1" x14ac:dyDescent="0.25">
      <c r="A192" s="34"/>
      <c r="B192" s="34"/>
      <c r="C192" s="35"/>
    </row>
    <row r="193" spans="1:3" s="32" customFormat="1" ht="25.5" hidden="1" customHeight="1" x14ac:dyDescent="0.25">
      <c r="A193" s="34"/>
      <c r="B193" s="34"/>
      <c r="C193" s="35"/>
    </row>
    <row r="194" spans="1:3" s="32" customFormat="1" ht="25.5" hidden="1" customHeight="1" x14ac:dyDescent="0.25">
      <c r="A194" s="34"/>
      <c r="B194" s="34"/>
      <c r="C194" s="35"/>
    </row>
    <row r="195" spans="1:3" s="32" customFormat="1" ht="25.5" hidden="1" customHeight="1" x14ac:dyDescent="0.25">
      <c r="A195" s="34"/>
      <c r="B195" s="34"/>
      <c r="C195" s="35"/>
    </row>
    <row r="196" spans="1:3" s="32" customFormat="1" ht="25.5" hidden="1" customHeight="1" x14ac:dyDescent="0.25">
      <c r="A196" s="34"/>
      <c r="B196" s="34"/>
      <c r="C196" s="35"/>
    </row>
    <row r="197" spans="1:3" s="32" customFormat="1" ht="25.5" hidden="1" customHeight="1" x14ac:dyDescent="0.25">
      <c r="A197" s="34"/>
      <c r="B197" s="34"/>
      <c r="C197" s="35"/>
    </row>
    <row r="198" spans="1:3" s="32" customFormat="1" ht="25.5" hidden="1" customHeight="1" x14ac:dyDescent="0.25">
      <c r="A198" s="34"/>
      <c r="B198" s="34"/>
      <c r="C198" s="35"/>
    </row>
    <row r="199" spans="1:3" s="32" customFormat="1" ht="25.5" hidden="1" customHeight="1" x14ac:dyDescent="0.25">
      <c r="A199" s="34"/>
      <c r="B199" s="34"/>
      <c r="C199" s="36"/>
    </row>
    <row r="200" spans="1:3" s="32" customFormat="1" ht="25.5" hidden="1" customHeight="1" x14ac:dyDescent="0.25">
      <c r="A200" s="34"/>
      <c r="B200" s="34"/>
      <c r="C200" s="35"/>
    </row>
    <row r="201" spans="1:3" s="32" customFormat="1" ht="25.5" hidden="1" customHeight="1" x14ac:dyDescent="0.25">
      <c r="A201" s="34"/>
      <c r="B201" s="34"/>
      <c r="C201" s="35"/>
    </row>
    <row r="202" spans="1:3" s="32" customFormat="1" ht="25.5" hidden="1" customHeight="1" x14ac:dyDescent="0.25">
      <c r="A202" s="34"/>
      <c r="B202" s="34"/>
      <c r="C202" s="35"/>
    </row>
    <row r="203" spans="1:3" s="32" customFormat="1" ht="25.5" hidden="1" customHeight="1" x14ac:dyDescent="0.25">
      <c r="A203" s="34"/>
      <c r="B203" s="34"/>
      <c r="C203" s="35"/>
    </row>
    <row r="204" spans="1:3" s="32" customFormat="1" ht="25.5" hidden="1" customHeight="1" x14ac:dyDescent="0.25">
      <c r="A204" s="34"/>
      <c r="B204" s="34"/>
      <c r="C204" s="35"/>
    </row>
    <row r="205" spans="1:3" s="32" customFormat="1" ht="25.5" hidden="1" customHeight="1" x14ac:dyDescent="0.25">
      <c r="A205" s="34"/>
      <c r="B205" s="34"/>
      <c r="C205" s="36"/>
    </row>
    <row r="206" spans="1:3" s="32" customFormat="1" ht="25.5" hidden="1" customHeight="1" x14ac:dyDescent="0.25">
      <c r="A206" s="34"/>
      <c r="B206" s="34"/>
      <c r="C206" s="35"/>
    </row>
    <row r="207" spans="1:3" s="32" customFormat="1" ht="25.5" hidden="1" customHeight="1" x14ac:dyDescent="0.25">
      <c r="A207" s="34"/>
      <c r="B207" s="34"/>
      <c r="C207" s="35"/>
    </row>
    <row r="208" spans="1:3" s="32" customFormat="1" ht="25.5" hidden="1" customHeight="1" x14ac:dyDescent="0.25">
      <c r="A208" s="34"/>
      <c r="B208" s="34"/>
      <c r="C208" s="35"/>
    </row>
    <row r="209" spans="1:3" s="32" customFormat="1" ht="25.5" hidden="1" customHeight="1" x14ac:dyDescent="0.25">
      <c r="A209" s="34"/>
      <c r="B209" s="34"/>
      <c r="C209" s="35"/>
    </row>
    <row r="210" spans="1:3" s="32" customFormat="1" ht="25.5" hidden="1" customHeight="1" x14ac:dyDescent="0.25">
      <c r="A210" s="34"/>
      <c r="B210" s="34"/>
      <c r="C210" s="35"/>
    </row>
    <row r="211" spans="1:3" s="32" customFormat="1" ht="25.5" hidden="1" customHeight="1" x14ac:dyDescent="0.25">
      <c r="A211" s="34"/>
      <c r="B211" s="34"/>
      <c r="C211" s="35"/>
    </row>
    <row r="212" spans="1:3" s="32" customFormat="1" ht="25.5" hidden="1" customHeight="1" x14ac:dyDescent="0.25">
      <c r="A212" s="34"/>
      <c r="B212" s="34"/>
      <c r="C212" s="35"/>
    </row>
    <row r="213" spans="1:3" s="32" customFormat="1" ht="25.5" hidden="1" customHeight="1" x14ac:dyDescent="0.25">
      <c r="A213" s="34"/>
      <c r="B213" s="34"/>
      <c r="C213" s="36"/>
    </row>
    <row r="214" spans="1:3" s="32" customFormat="1" ht="25.5" hidden="1" customHeight="1" x14ac:dyDescent="0.25">
      <c r="A214" s="34"/>
      <c r="B214" s="34"/>
      <c r="C214" s="35"/>
    </row>
    <row r="215" spans="1:3" s="32" customFormat="1" ht="25.5" hidden="1" customHeight="1" x14ac:dyDescent="0.25">
      <c r="A215" s="34"/>
      <c r="B215" s="34"/>
      <c r="C215" s="35"/>
    </row>
    <row r="216" spans="1:3" s="32" customFormat="1" ht="25.5" hidden="1" customHeight="1" x14ac:dyDescent="0.25">
      <c r="A216" s="34"/>
      <c r="B216" s="34"/>
      <c r="C216" s="35"/>
    </row>
    <row r="217" spans="1:3" s="32" customFormat="1" ht="25.5" hidden="1" customHeight="1" x14ac:dyDescent="0.25">
      <c r="A217" s="34"/>
      <c r="B217" s="34"/>
      <c r="C217" s="35"/>
    </row>
    <row r="218" spans="1:3" s="32" customFormat="1" ht="25.5" hidden="1" customHeight="1" x14ac:dyDescent="0.25">
      <c r="A218" s="34"/>
      <c r="B218" s="34"/>
      <c r="C218" s="35"/>
    </row>
    <row r="219" spans="1:3" s="32" customFormat="1" ht="25.5" hidden="1" customHeight="1" x14ac:dyDescent="0.25">
      <c r="A219" s="34"/>
      <c r="B219" s="34"/>
      <c r="C219" s="35"/>
    </row>
    <row r="220" spans="1:3" s="32" customFormat="1" ht="25.5" hidden="1" customHeight="1" x14ac:dyDescent="0.25">
      <c r="A220" s="34"/>
      <c r="B220" s="34"/>
      <c r="C220" s="35"/>
    </row>
    <row r="221" spans="1:3" s="32" customFormat="1" ht="25.5" hidden="1" customHeight="1" x14ac:dyDescent="0.25">
      <c r="A221" s="34"/>
      <c r="B221" s="34"/>
      <c r="C221" s="35"/>
    </row>
    <row r="222" spans="1:3" s="32" customFormat="1" ht="25.5" hidden="1" customHeight="1" x14ac:dyDescent="0.25">
      <c r="A222" s="34"/>
      <c r="B222" s="34"/>
      <c r="C222" s="36"/>
    </row>
    <row r="223" spans="1:3" s="32" customFormat="1" ht="25.5" hidden="1" customHeight="1" x14ac:dyDescent="0.25">
      <c r="A223" s="34"/>
      <c r="B223" s="34"/>
      <c r="C223" s="35"/>
    </row>
    <row r="224" spans="1:3" s="32" customFormat="1" ht="25.5" hidden="1" customHeight="1" x14ac:dyDescent="0.25">
      <c r="A224" s="34"/>
      <c r="B224" s="34"/>
      <c r="C224" s="35"/>
    </row>
    <row r="225" spans="1:3" s="32" customFormat="1" ht="25.5" hidden="1" customHeight="1" x14ac:dyDescent="0.25">
      <c r="A225" s="34"/>
      <c r="B225" s="34"/>
      <c r="C225" s="36"/>
    </row>
    <row r="226" spans="1:3" s="32" customFormat="1" ht="25.5" hidden="1" customHeight="1" x14ac:dyDescent="0.25">
      <c r="A226" s="34"/>
      <c r="B226" s="34"/>
      <c r="C226" s="35"/>
    </row>
    <row r="227" spans="1:3" s="32" customFormat="1" ht="25.5" hidden="1" customHeight="1" x14ac:dyDescent="0.25">
      <c r="A227" s="34"/>
      <c r="B227" s="34"/>
      <c r="C227" s="35"/>
    </row>
    <row r="228" spans="1:3" s="32" customFormat="1" ht="25.5" hidden="1" customHeight="1" x14ac:dyDescent="0.25">
      <c r="A228" s="34"/>
      <c r="B228" s="34"/>
      <c r="C228" s="35"/>
    </row>
    <row r="229" spans="1:3" s="32" customFormat="1" ht="25.5" hidden="1" customHeight="1" x14ac:dyDescent="0.25">
      <c r="A229" s="34"/>
      <c r="B229" s="34"/>
      <c r="C229" s="35"/>
    </row>
    <row r="230" spans="1:3" s="32" customFormat="1" ht="25.5" hidden="1" customHeight="1" x14ac:dyDescent="0.25">
      <c r="A230" s="34"/>
      <c r="B230" s="34"/>
      <c r="C230" s="35"/>
    </row>
    <row r="231" spans="1:3" s="32" customFormat="1" ht="25.5" hidden="1" customHeight="1" x14ac:dyDescent="0.25">
      <c r="A231" s="34"/>
      <c r="B231" s="34"/>
      <c r="C231" s="35"/>
    </row>
    <row r="232" spans="1:3" s="32" customFormat="1" ht="25.5" hidden="1" customHeight="1" x14ac:dyDescent="0.25">
      <c r="A232" s="34"/>
      <c r="B232" s="34"/>
      <c r="C232" s="36"/>
    </row>
    <row r="233" spans="1:3" s="32" customFormat="1" ht="25.5" hidden="1" customHeight="1" x14ac:dyDescent="0.25">
      <c r="A233" s="34"/>
      <c r="B233" s="34"/>
      <c r="C233" s="35"/>
    </row>
    <row r="234" spans="1:3" s="32" customFormat="1" ht="25.5" hidden="1" customHeight="1" x14ac:dyDescent="0.25">
      <c r="A234" s="34"/>
      <c r="B234" s="34"/>
      <c r="C234" s="35"/>
    </row>
    <row r="235" spans="1:3" s="32" customFormat="1" ht="25.5" hidden="1" customHeight="1" x14ac:dyDescent="0.25">
      <c r="A235" s="34"/>
      <c r="B235" s="34"/>
      <c r="C235" s="35"/>
    </row>
    <row r="236" spans="1:3" s="32" customFormat="1" ht="25.5" hidden="1" customHeight="1" x14ac:dyDescent="0.25">
      <c r="A236" s="34"/>
      <c r="B236" s="34"/>
      <c r="C236" s="36"/>
    </row>
    <row r="237" spans="1:3" s="32" customFormat="1" ht="25.5" hidden="1" customHeight="1" x14ac:dyDescent="0.25">
      <c r="A237" s="34"/>
      <c r="B237" s="34"/>
      <c r="C237" s="36"/>
    </row>
    <row r="238" spans="1:3" s="32" customFormat="1" ht="25.5" hidden="1" customHeight="1" x14ac:dyDescent="0.25">
      <c r="A238" s="34"/>
      <c r="B238" s="34"/>
      <c r="C238" s="35"/>
    </row>
    <row r="239" spans="1:3" s="32" customFormat="1" ht="25.5" hidden="1" customHeight="1" x14ac:dyDescent="0.25">
      <c r="A239" s="34"/>
      <c r="B239" s="34"/>
      <c r="C239" s="35"/>
    </row>
    <row r="240" spans="1:3" s="32" customFormat="1" ht="25.5" hidden="1" customHeight="1" x14ac:dyDescent="0.25">
      <c r="A240" s="34"/>
      <c r="B240" s="34"/>
      <c r="C240" s="35"/>
    </row>
    <row r="241" spans="1:3" s="32" customFormat="1" ht="25.5" hidden="1" customHeight="1" x14ac:dyDescent="0.25">
      <c r="A241" s="34"/>
      <c r="B241" s="34"/>
      <c r="C241" s="35"/>
    </row>
    <row r="242" spans="1:3" s="32" customFormat="1" ht="25.5" hidden="1" customHeight="1" x14ac:dyDescent="0.25">
      <c r="A242" s="34"/>
      <c r="B242" s="34"/>
      <c r="C242" s="35"/>
    </row>
    <row r="243" spans="1:3" s="32" customFormat="1" ht="25.5" hidden="1" customHeight="1" x14ac:dyDescent="0.25">
      <c r="A243" s="34"/>
      <c r="B243" s="34"/>
      <c r="C243" s="35"/>
    </row>
    <row r="244" spans="1:3" s="32" customFormat="1" ht="25.5" hidden="1" customHeight="1" x14ac:dyDescent="0.25">
      <c r="A244" s="34"/>
      <c r="B244" s="34"/>
      <c r="C244" s="36"/>
    </row>
    <row r="245" spans="1:3" s="32" customFormat="1" ht="25.5" hidden="1" customHeight="1" x14ac:dyDescent="0.25">
      <c r="A245" s="34"/>
      <c r="B245" s="34"/>
      <c r="C245" s="35"/>
    </row>
    <row r="246" spans="1:3" s="32" customFormat="1" ht="25.5" hidden="1" customHeight="1" x14ac:dyDescent="0.25">
      <c r="A246" s="34"/>
      <c r="B246" s="34"/>
      <c r="C246" s="35"/>
    </row>
    <row r="247" spans="1:3" s="32" customFormat="1" ht="25.5" hidden="1" customHeight="1" x14ac:dyDescent="0.25">
      <c r="A247" s="34"/>
      <c r="B247" s="34"/>
      <c r="C247" s="35"/>
    </row>
    <row r="248" spans="1:3" s="32" customFormat="1" ht="25.5" hidden="1" customHeight="1" x14ac:dyDescent="0.25">
      <c r="A248" s="34"/>
      <c r="B248" s="34"/>
      <c r="C248" s="35"/>
    </row>
    <row r="249" spans="1:3" s="32" customFormat="1" ht="25.5" hidden="1" customHeight="1" x14ac:dyDescent="0.25">
      <c r="A249" s="34"/>
      <c r="B249" s="34"/>
      <c r="C249" s="36"/>
    </row>
    <row r="250" spans="1:3" s="32" customFormat="1" ht="25.5" hidden="1" customHeight="1" x14ac:dyDescent="0.25">
      <c r="A250" s="34"/>
      <c r="B250" s="34"/>
      <c r="C250" s="35"/>
    </row>
    <row r="251" spans="1:3" s="32" customFormat="1" ht="25.5" hidden="1" customHeight="1" x14ac:dyDescent="0.25">
      <c r="A251" s="34"/>
      <c r="B251" s="34"/>
      <c r="C251" s="35"/>
    </row>
    <row r="252" spans="1:3" s="32" customFormat="1" ht="25.5" hidden="1" customHeight="1" x14ac:dyDescent="0.25">
      <c r="A252" s="34"/>
      <c r="B252" s="34"/>
      <c r="C252" s="36"/>
    </row>
    <row r="253" spans="1:3" s="32" customFormat="1" ht="25.5" hidden="1" customHeight="1" x14ac:dyDescent="0.25">
      <c r="A253" s="34"/>
      <c r="B253" s="34"/>
      <c r="C253" s="35"/>
    </row>
    <row r="254" spans="1:3" s="32" customFormat="1" ht="25.5" hidden="1" customHeight="1" x14ac:dyDescent="0.25">
      <c r="A254" s="34"/>
      <c r="B254" s="34"/>
      <c r="C254" s="35"/>
    </row>
    <row r="255" spans="1:3" s="32" customFormat="1" ht="25.5" hidden="1" customHeight="1" x14ac:dyDescent="0.25">
      <c r="A255" s="34"/>
      <c r="B255" s="34"/>
      <c r="C255" s="35"/>
    </row>
    <row r="256" spans="1:3" s="32" customFormat="1" ht="25.5" hidden="1" customHeight="1" x14ac:dyDescent="0.25">
      <c r="A256" s="34"/>
      <c r="B256" s="34"/>
      <c r="C256" s="35"/>
    </row>
    <row r="257" spans="1:3" s="32" customFormat="1" ht="25.5" hidden="1" customHeight="1" x14ac:dyDescent="0.25">
      <c r="A257" s="34"/>
      <c r="B257" s="34"/>
      <c r="C257" s="35"/>
    </row>
    <row r="258" spans="1:3" s="32" customFormat="1" ht="25.5" hidden="1" customHeight="1" x14ac:dyDescent="0.25">
      <c r="A258" s="34"/>
      <c r="B258" s="34"/>
      <c r="C258" s="35"/>
    </row>
    <row r="259" spans="1:3" s="32" customFormat="1" ht="25.5" hidden="1" customHeight="1" x14ac:dyDescent="0.25">
      <c r="A259" s="34"/>
      <c r="B259" s="34"/>
      <c r="C259" s="36"/>
    </row>
    <row r="260" spans="1:3" s="32" customFormat="1" ht="25.5" hidden="1" customHeight="1" x14ac:dyDescent="0.25">
      <c r="A260" s="34"/>
      <c r="B260" s="34"/>
      <c r="C260" s="35"/>
    </row>
    <row r="261" spans="1:3" s="32" customFormat="1" ht="25.5" hidden="1" customHeight="1" x14ac:dyDescent="0.25">
      <c r="A261" s="34"/>
      <c r="B261" s="34"/>
      <c r="C261" s="36"/>
    </row>
    <row r="262" spans="1:3" s="32" customFormat="1" ht="25.5" hidden="1" customHeight="1" x14ac:dyDescent="0.25">
      <c r="A262" s="34"/>
      <c r="B262" s="34"/>
      <c r="C262" s="35"/>
    </row>
    <row r="263" spans="1:3" s="32" customFormat="1" ht="25.5" hidden="1" customHeight="1" x14ac:dyDescent="0.25">
      <c r="A263" s="34"/>
      <c r="B263" s="34"/>
      <c r="C263" s="35"/>
    </row>
    <row r="264" spans="1:3" s="32" customFormat="1" ht="25.5" hidden="1" customHeight="1" x14ac:dyDescent="0.25">
      <c r="A264" s="34"/>
      <c r="B264" s="34"/>
      <c r="C264" s="35"/>
    </row>
    <row r="265" spans="1:3" s="32" customFormat="1" ht="25.5" hidden="1" customHeight="1" x14ac:dyDescent="0.25">
      <c r="A265" s="34"/>
      <c r="B265" s="34"/>
      <c r="C265" s="35"/>
    </row>
    <row r="266" spans="1:3" s="32" customFormat="1" ht="25.5" hidden="1" customHeight="1" x14ac:dyDescent="0.25">
      <c r="A266" s="34"/>
      <c r="B266" s="34"/>
      <c r="C266" s="35"/>
    </row>
    <row r="267" spans="1:3" s="32" customFormat="1" ht="25.5" hidden="1" customHeight="1" x14ac:dyDescent="0.25">
      <c r="A267" s="34"/>
      <c r="B267" s="34"/>
      <c r="C267" s="35"/>
    </row>
    <row r="268" spans="1:3" s="32" customFormat="1" ht="25.5" hidden="1" customHeight="1" x14ac:dyDescent="0.25">
      <c r="A268" s="34"/>
      <c r="B268" s="34"/>
      <c r="C268" s="35"/>
    </row>
    <row r="269" spans="1:3" s="32" customFormat="1" ht="25.5" hidden="1" customHeight="1" x14ac:dyDescent="0.25">
      <c r="A269" s="34"/>
      <c r="B269" s="34"/>
      <c r="C269" s="35"/>
    </row>
    <row r="270" spans="1:3" s="32" customFormat="1" ht="25.5" hidden="1" customHeight="1" x14ac:dyDescent="0.25">
      <c r="A270" s="34"/>
      <c r="B270" s="34"/>
      <c r="C270" s="36"/>
    </row>
    <row r="271" spans="1:3" s="32" customFormat="1" ht="25.5" hidden="1" customHeight="1" x14ac:dyDescent="0.25">
      <c r="A271" s="34"/>
      <c r="B271" s="34"/>
      <c r="C271" s="35"/>
    </row>
    <row r="272" spans="1:3" s="32" customFormat="1" ht="25.5" hidden="1" customHeight="1" x14ac:dyDescent="0.25">
      <c r="A272" s="34"/>
      <c r="B272" s="34"/>
      <c r="C272" s="35"/>
    </row>
    <row r="273" spans="1:3" s="32" customFormat="1" ht="25.5" hidden="1" customHeight="1" x14ac:dyDescent="0.25">
      <c r="A273" s="34"/>
      <c r="B273" s="34"/>
      <c r="C273" s="35"/>
    </row>
    <row r="274" spans="1:3" s="32" customFormat="1" ht="25.5" hidden="1" customHeight="1" x14ac:dyDescent="0.25">
      <c r="A274" s="34"/>
      <c r="B274" s="34"/>
      <c r="C274" s="35"/>
    </row>
    <row r="275" spans="1:3" s="32" customFormat="1" ht="25.5" hidden="1" customHeight="1" x14ac:dyDescent="0.25">
      <c r="A275" s="34"/>
      <c r="B275" s="34"/>
      <c r="C275" s="35"/>
    </row>
    <row r="276" spans="1:3" s="32" customFormat="1" ht="25.5" hidden="1" customHeight="1" x14ac:dyDescent="0.25">
      <c r="A276" s="34"/>
      <c r="B276" s="34"/>
      <c r="C276" s="35"/>
    </row>
    <row r="277" spans="1:3" s="32" customFormat="1" ht="25.5" hidden="1" customHeight="1" x14ac:dyDescent="0.25">
      <c r="A277" s="34"/>
      <c r="B277" s="34"/>
      <c r="C277" s="35"/>
    </row>
    <row r="278" spans="1:3" s="32" customFormat="1" ht="25.5" hidden="1" customHeight="1" x14ac:dyDescent="0.25">
      <c r="A278" s="34"/>
      <c r="B278" s="34"/>
      <c r="C278" s="35"/>
    </row>
    <row r="279" spans="1:3" s="32" customFormat="1" ht="25.5" hidden="1" customHeight="1" x14ac:dyDescent="0.25">
      <c r="A279" s="34"/>
      <c r="B279" s="34"/>
      <c r="C279" s="35"/>
    </row>
    <row r="280" spans="1:3" s="32" customFormat="1" ht="25.5" hidden="1" customHeight="1" x14ac:dyDescent="0.25">
      <c r="A280" s="34"/>
      <c r="B280" s="34"/>
      <c r="C280" s="36"/>
    </row>
    <row r="281" spans="1:3" s="32" customFormat="1" ht="25.5" hidden="1" customHeight="1" x14ac:dyDescent="0.25">
      <c r="A281" s="34"/>
      <c r="B281" s="34"/>
      <c r="C281" s="35"/>
    </row>
    <row r="282" spans="1:3" s="32" customFormat="1" ht="25.5" hidden="1" customHeight="1" x14ac:dyDescent="0.25">
      <c r="A282" s="34"/>
      <c r="B282" s="34"/>
      <c r="C282" s="35"/>
    </row>
    <row r="283" spans="1:3" s="32" customFormat="1" ht="25.5" hidden="1" customHeight="1" x14ac:dyDescent="0.25">
      <c r="A283" s="34"/>
      <c r="B283" s="34"/>
      <c r="C283" s="35"/>
    </row>
    <row r="284" spans="1:3" s="32" customFormat="1" ht="25.5" hidden="1" customHeight="1" x14ac:dyDescent="0.25">
      <c r="A284" s="34"/>
      <c r="B284" s="34"/>
      <c r="C284" s="35"/>
    </row>
    <row r="285" spans="1:3" s="32" customFormat="1" ht="25.5" hidden="1" customHeight="1" x14ac:dyDescent="0.25">
      <c r="A285" s="34"/>
      <c r="B285" s="34"/>
      <c r="C285" s="36"/>
    </row>
    <row r="286" spans="1:3" s="32" customFormat="1" ht="25.5" hidden="1" customHeight="1" x14ac:dyDescent="0.25">
      <c r="A286" s="34"/>
      <c r="B286" s="34"/>
      <c r="C286" s="35"/>
    </row>
    <row r="287" spans="1:3" s="32" customFormat="1" ht="25.5" hidden="1" customHeight="1" x14ac:dyDescent="0.25">
      <c r="A287" s="34"/>
      <c r="B287" s="34"/>
      <c r="C287" s="35"/>
    </row>
    <row r="288" spans="1:3" s="32" customFormat="1" ht="25.5" hidden="1" customHeight="1" x14ac:dyDescent="0.25">
      <c r="A288" s="34"/>
      <c r="B288" s="34"/>
      <c r="C288" s="35"/>
    </row>
    <row r="289" spans="1:3" s="32" customFormat="1" ht="25.5" hidden="1" customHeight="1" x14ac:dyDescent="0.25">
      <c r="A289" s="34"/>
      <c r="B289" s="34"/>
      <c r="C289" s="35"/>
    </row>
    <row r="290" spans="1:3" s="32" customFormat="1" ht="25.5" hidden="1" customHeight="1" x14ac:dyDescent="0.25">
      <c r="A290" s="34"/>
      <c r="B290" s="34"/>
      <c r="C290" s="35"/>
    </row>
    <row r="291" spans="1:3" s="32" customFormat="1" ht="25.5" hidden="1" customHeight="1" x14ac:dyDescent="0.25">
      <c r="A291" s="34"/>
      <c r="B291" s="34"/>
      <c r="C291" s="35"/>
    </row>
    <row r="292" spans="1:3" s="32" customFormat="1" ht="25.5" hidden="1" customHeight="1" x14ac:dyDescent="0.25">
      <c r="A292" s="34"/>
      <c r="B292" s="34"/>
      <c r="C292" s="35"/>
    </row>
    <row r="293" spans="1:3" s="32" customFormat="1" ht="25.5" hidden="1" customHeight="1" x14ac:dyDescent="0.25">
      <c r="A293" s="34"/>
      <c r="B293" s="34"/>
      <c r="C293" s="35"/>
    </row>
    <row r="294" spans="1:3" s="32" customFormat="1" ht="25.5" hidden="1" customHeight="1" x14ac:dyDescent="0.25">
      <c r="A294" s="34"/>
      <c r="B294" s="34"/>
      <c r="C294" s="35"/>
    </row>
    <row r="295" spans="1:3" s="32" customFormat="1" ht="25.5" hidden="1" customHeight="1" x14ac:dyDescent="0.25">
      <c r="A295" s="34"/>
      <c r="B295" s="34"/>
      <c r="C295" s="36"/>
    </row>
    <row r="296" spans="1:3" s="32" customFormat="1" ht="25.5" hidden="1" customHeight="1" x14ac:dyDescent="0.25">
      <c r="A296" s="34"/>
      <c r="B296" s="34"/>
      <c r="C296" s="36"/>
    </row>
    <row r="297" spans="1:3" s="32" customFormat="1" ht="25.5" hidden="1" customHeight="1" x14ac:dyDescent="0.25">
      <c r="A297" s="34"/>
      <c r="B297" s="34"/>
      <c r="C297" s="35"/>
    </row>
    <row r="298" spans="1:3" s="32" customFormat="1" ht="25.5" hidden="1" customHeight="1" x14ac:dyDescent="0.25">
      <c r="A298" s="34"/>
      <c r="B298" s="34"/>
      <c r="C298" s="35"/>
    </row>
    <row r="299" spans="1:3" s="32" customFormat="1" ht="25.5" hidden="1" customHeight="1" x14ac:dyDescent="0.25">
      <c r="A299" s="34"/>
      <c r="B299" s="34"/>
      <c r="C299" s="35"/>
    </row>
    <row r="300" spans="1:3" s="32" customFormat="1" ht="25.5" hidden="1" customHeight="1" x14ac:dyDescent="0.25">
      <c r="A300" s="34"/>
      <c r="B300" s="34"/>
      <c r="C300" s="35"/>
    </row>
    <row r="301" spans="1:3" s="32" customFormat="1" ht="25.5" hidden="1" customHeight="1" x14ac:dyDescent="0.25">
      <c r="A301" s="34"/>
      <c r="B301" s="34"/>
      <c r="C301" s="35"/>
    </row>
    <row r="302" spans="1:3" s="32" customFormat="1" ht="25.5" hidden="1" customHeight="1" x14ac:dyDescent="0.25">
      <c r="A302" s="34"/>
      <c r="B302" s="34"/>
      <c r="C302" s="35"/>
    </row>
    <row r="303" spans="1:3" s="32" customFormat="1" ht="25.5" hidden="1" customHeight="1" x14ac:dyDescent="0.25">
      <c r="A303" s="34"/>
      <c r="B303" s="34"/>
      <c r="C303" s="35"/>
    </row>
    <row r="304" spans="1:3" s="32" customFormat="1" ht="25.5" hidden="1" customHeight="1" x14ac:dyDescent="0.25">
      <c r="A304" s="34"/>
      <c r="B304" s="34"/>
      <c r="C304" s="35"/>
    </row>
    <row r="305" spans="1:3" s="32" customFormat="1" ht="25.5" hidden="1" customHeight="1" x14ac:dyDescent="0.25">
      <c r="A305" s="34"/>
      <c r="B305" s="34"/>
      <c r="C305" s="36"/>
    </row>
    <row r="306" spans="1:3" s="32" customFormat="1" ht="25.5" hidden="1" customHeight="1" x14ac:dyDescent="0.25">
      <c r="A306" s="34"/>
      <c r="B306" s="34"/>
      <c r="C306" s="35"/>
    </row>
    <row r="307" spans="1:3" s="32" customFormat="1" ht="25.5" hidden="1" customHeight="1" x14ac:dyDescent="0.25">
      <c r="A307" s="34"/>
      <c r="B307" s="34"/>
      <c r="C307" s="35"/>
    </row>
    <row r="308" spans="1:3" s="32" customFormat="1" ht="25.5" hidden="1" customHeight="1" x14ac:dyDescent="0.25">
      <c r="A308" s="34"/>
      <c r="B308" s="34"/>
      <c r="C308" s="35"/>
    </row>
    <row r="309" spans="1:3" s="32" customFormat="1" ht="25.5" hidden="1" customHeight="1" x14ac:dyDescent="0.25">
      <c r="A309" s="34"/>
      <c r="B309" s="34"/>
      <c r="C309" s="35"/>
    </row>
    <row r="310" spans="1:3" s="32" customFormat="1" ht="25.5" hidden="1" customHeight="1" x14ac:dyDescent="0.25">
      <c r="A310" s="34"/>
      <c r="B310" s="34"/>
      <c r="C310" s="35"/>
    </row>
    <row r="311" spans="1:3" s="32" customFormat="1" ht="25.5" hidden="1" customHeight="1" x14ac:dyDescent="0.25">
      <c r="A311" s="34"/>
      <c r="B311" s="34"/>
      <c r="C311" s="35"/>
    </row>
    <row r="312" spans="1:3" s="32" customFormat="1" ht="25.5" hidden="1" customHeight="1" x14ac:dyDescent="0.25">
      <c r="A312" s="34"/>
      <c r="B312" s="34"/>
      <c r="C312" s="35"/>
    </row>
    <row r="313" spans="1:3" s="32" customFormat="1" ht="25.5" hidden="1" customHeight="1" x14ac:dyDescent="0.25">
      <c r="A313" s="34"/>
      <c r="B313" s="34"/>
      <c r="C313" s="35"/>
    </row>
    <row r="314" spans="1:3" s="32" customFormat="1" ht="25.5" hidden="1" customHeight="1" x14ac:dyDescent="0.25">
      <c r="A314" s="34"/>
      <c r="B314" s="34"/>
      <c r="C314" s="36"/>
    </row>
    <row r="315" spans="1:3" s="32" customFormat="1" ht="25.5" hidden="1" customHeight="1" x14ac:dyDescent="0.25">
      <c r="A315" s="34"/>
      <c r="B315" s="34"/>
      <c r="C315" s="35"/>
    </row>
    <row r="316" spans="1:3" s="32" customFormat="1" ht="25.5" hidden="1" customHeight="1" x14ac:dyDescent="0.25">
      <c r="A316" s="34"/>
      <c r="B316" s="34"/>
      <c r="C316" s="35"/>
    </row>
    <row r="317" spans="1:3" s="32" customFormat="1" ht="25.5" hidden="1" customHeight="1" x14ac:dyDescent="0.25">
      <c r="A317" s="34"/>
      <c r="B317" s="34"/>
      <c r="C317" s="36"/>
    </row>
    <row r="318" spans="1:3" s="32" customFormat="1" ht="25.5" hidden="1" customHeight="1" x14ac:dyDescent="0.25">
      <c r="A318" s="34"/>
      <c r="B318" s="34"/>
      <c r="C318" s="36"/>
    </row>
    <row r="319" spans="1:3" s="32" customFormat="1" ht="25.5" hidden="1" customHeight="1" x14ac:dyDescent="0.25">
      <c r="A319" s="34"/>
      <c r="B319" s="34"/>
      <c r="C319" s="35"/>
    </row>
    <row r="320" spans="1:3" s="32" customFormat="1" ht="25.5" hidden="1" customHeight="1" x14ac:dyDescent="0.25">
      <c r="A320" s="34"/>
      <c r="B320" s="34"/>
      <c r="C320" s="35"/>
    </row>
    <row r="321" spans="1:3" s="32" customFormat="1" ht="25.5" hidden="1" customHeight="1" x14ac:dyDescent="0.25">
      <c r="A321" s="34"/>
      <c r="B321" s="34"/>
      <c r="C321" s="35"/>
    </row>
    <row r="322" spans="1:3" s="32" customFormat="1" ht="25.5" hidden="1" customHeight="1" x14ac:dyDescent="0.25">
      <c r="A322" s="34"/>
      <c r="B322" s="34"/>
      <c r="C322" s="35"/>
    </row>
    <row r="323" spans="1:3" s="32" customFormat="1" ht="25.5" hidden="1" customHeight="1" x14ac:dyDescent="0.25">
      <c r="A323" s="34"/>
      <c r="B323" s="34"/>
      <c r="C323" s="35"/>
    </row>
    <row r="324" spans="1:3" s="32" customFormat="1" ht="25.5" hidden="1" customHeight="1" x14ac:dyDescent="0.25">
      <c r="A324" s="34"/>
      <c r="B324" s="34"/>
      <c r="C324" s="35"/>
    </row>
    <row r="325" spans="1:3" s="32" customFormat="1" ht="25.5" hidden="1" customHeight="1" x14ac:dyDescent="0.25">
      <c r="A325" s="34"/>
      <c r="B325" s="34"/>
      <c r="C325" s="35"/>
    </row>
    <row r="326" spans="1:3" s="32" customFormat="1" ht="25.5" hidden="1" customHeight="1" x14ac:dyDescent="0.25">
      <c r="A326" s="34"/>
      <c r="B326" s="34"/>
      <c r="C326" s="35"/>
    </row>
    <row r="327" spans="1:3" s="32" customFormat="1" ht="25.5" hidden="1" customHeight="1" x14ac:dyDescent="0.25">
      <c r="A327" s="34"/>
      <c r="B327" s="34"/>
      <c r="C327" s="35"/>
    </row>
    <row r="328" spans="1:3" s="32" customFormat="1" ht="25.5" hidden="1" customHeight="1" x14ac:dyDescent="0.25">
      <c r="A328" s="34"/>
      <c r="B328" s="34"/>
      <c r="C328" s="35"/>
    </row>
    <row r="329" spans="1:3" s="32" customFormat="1" ht="25.5" hidden="1" customHeight="1" x14ac:dyDescent="0.25">
      <c r="A329" s="34"/>
      <c r="B329" s="34"/>
      <c r="C329" s="35"/>
    </row>
    <row r="330" spans="1:3" s="32" customFormat="1" ht="25.5" hidden="1" customHeight="1" x14ac:dyDescent="0.25">
      <c r="A330" s="34"/>
      <c r="B330" s="34"/>
      <c r="C330" s="35"/>
    </row>
    <row r="331" spans="1:3" s="32" customFormat="1" ht="25.5" hidden="1" customHeight="1" x14ac:dyDescent="0.25">
      <c r="A331" s="34"/>
      <c r="B331" s="34"/>
      <c r="C331" s="36"/>
    </row>
    <row r="332" spans="1:3" s="32" customFormat="1" ht="25.5" hidden="1" customHeight="1" x14ac:dyDescent="0.25">
      <c r="A332" s="34"/>
      <c r="B332" s="34"/>
      <c r="C332" s="35"/>
    </row>
    <row r="333" spans="1:3" s="32" customFormat="1" ht="25.5" hidden="1" customHeight="1" x14ac:dyDescent="0.25">
      <c r="A333" s="34"/>
      <c r="B333" s="34"/>
      <c r="C333" s="35"/>
    </row>
    <row r="334" spans="1:3" s="32" customFormat="1" ht="25.5" hidden="1" customHeight="1" x14ac:dyDescent="0.25">
      <c r="A334" s="34"/>
      <c r="B334" s="34"/>
      <c r="C334" s="35"/>
    </row>
    <row r="335" spans="1:3" s="32" customFormat="1" ht="25.5" hidden="1" customHeight="1" x14ac:dyDescent="0.25">
      <c r="A335" s="34"/>
      <c r="B335" s="34"/>
      <c r="C335" s="35"/>
    </row>
    <row r="336" spans="1:3" s="32" customFormat="1" ht="25.5" hidden="1" customHeight="1" x14ac:dyDescent="0.25">
      <c r="A336" s="34"/>
      <c r="B336" s="34"/>
      <c r="C336" s="35"/>
    </row>
    <row r="337" spans="1:3" s="32" customFormat="1" ht="25.5" hidden="1" customHeight="1" x14ac:dyDescent="0.25">
      <c r="A337" s="34"/>
      <c r="B337" s="34"/>
      <c r="C337" s="35"/>
    </row>
    <row r="338" spans="1:3" s="32" customFormat="1" ht="25.5" hidden="1" customHeight="1" x14ac:dyDescent="0.25">
      <c r="A338" s="34"/>
      <c r="B338" s="34"/>
      <c r="C338" s="36"/>
    </row>
    <row r="339" spans="1:3" s="32" customFormat="1" ht="25.5" hidden="1" customHeight="1" x14ac:dyDescent="0.25">
      <c r="A339" s="34"/>
      <c r="B339" s="34"/>
      <c r="C339" s="35"/>
    </row>
    <row r="340" spans="1:3" s="32" customFormat="1" ht="25.5" hidden="1" customHeight="1" x14ac:dyDescent="0.25">
      <c r="A340" s="34"/>
      <c r="B340" s="34"/>
      <c r="C340" s="35"/>
    </row>
    <row r="341" spans="1:3" s="32" customFormat="1" ht="25.5" hidden="1" customHeight="1" x14ac:dyDescent="0.25">
      <c r="A341" s="34"/>
      <c r="B341" s="34"/>
      <c r="C341" s="35"/>
    </row>
    <row r="342" spans="1:3" s="32" customFormat="1" ht="25.5" hidden="1" customHeight="1" x14ac:dyDescent="0.25">
      <c r="A342" s="34"/>
      <c r="B342" s="34"/>
      <c r="C342" s="35"/>
    </row>
    <row r="343" spans="1:3" s="32" customFormat="1" ht="25.5" hidden="1" customHeight="1" x14ac:dyDescent="0.25">
      <c r="A343" s="34"/>
      <c r="B343" s="34"/>
      <c r="C343" s="35"/>
    </row>
    <row r="344" spans="1:3" s="32" customFormat="1" ht="25.5" hidden="1" customHeight="1" x14ac:dyDescent="0.25">
      <c r="A344" s="34"/>
      <c r="B344" s="34"/>
      <c r="C344" s="35"/>
    </row>
    <row r="345" spans="1:3" s="32" customFormat="1" ht="25.5" hidden="1" customHeight="1" x14ac:dyDescent="0.25">
      <c r="A345" s="34"/>
      <c r="B345" s="34"/>
      <c r="C345" s="35"/>
    </row>
    <row r="346" spans="1:3" s="32" customFormat="1" ht="25.5" hidden="1" customHeight="1" x14ac:dyDescent="0.25">
      <c r="A346" s="34"/>
      <c r="B346" s="34"/>
      <c r="C346" s="35"/>
    </row>
    <row r="347" spans="1:3" s="32" customFormat="1" ht="25.5" hidden="1" customHeight="1" x14ac:dyDescent="0.25">
      <c r="A347" s="34"/>
      <c r="B347" s="34"/>
      <c r="C347" s="35"/>
    </row>
    <row r="348" spans="1:3" s="32" customFormat="1" ht="25.5" hidden="1" customHeight="1" x14ac:dyDescent="0.25">
      <c r="A348" s="34"/>
      <c r="B348" s="34"/>
      <c r="C348" s="36"/>
    </row>
    <row r="349" spans="1:3" s="32" customFormat="1" ht="25.5" hidden="1" customHeight="1" x14ac:dyDescent="0.25">
      <c r="A349" s="34"/>
      <c r="B349" s="34"/>
      <c r="C349" s="35"/>
    </row>
    <row r="350" spans="1:3" s="32" customFormat="1" ht="25.5" hidden="1" customHeight="1" x14ac:dyDescent="0.25">
      <c r="A350" s="34"/>
      <c r="B350" s="34"/>
      <c r="C350" s="35"/>
    </row>
    <row r="351" spans="1:3" s="32" customFormat="1" ht="25.5" hidden="1" customHeight="1" x14ac:dyDescent="0.25">
      <c r="A351" s="34"/>
      <c r="B351" s="34"/>
      <c r="C351" s="35"/>
    </row>
    <row r="352" spans="1:3" s="32" customFormat="1" ht="25.5" hidden="1" customHeight="1" x14ac:dyDescent="0.25">
      <c r="A352" s="34"/>
      <c r="B352" s="34"/>
      <c r="C352" s="35"/>
    </row>
    <row r="353" spans="1:3" s="32" customFormat="1" ht="25.5" hidden="1" customHeight="1" x14ac:dyDescent="0.25">
      <c r="A353" s="34"/>
      <c r="B353" s="34"/>
      <c r="C353" s="35"/>
    </row>
    <row r="354" spans="1:3" s="32" customFormat="1" ht="25.5" hidden="1" customHeight="1" x14ac:dyDescent="0.25">
      <c r="A354" s="34"/>
      <c r="B354" s="34"/>
      <c r="C354" s="35"/>
    </row>
    <row r="355" spans="1:3" s="32" customFormat="1" ht="25.5" hidden="1" customHeight="1" x14ac:dyDescent="0.25">
      <c r="A355" s="34"/>
      <c r="B355" s="34"/>
      <c r="C355" s="35"/>
    </row>
    <row r="356" spans="1:3" s="32" customFormat="1" ht="25.5" hidden="1" customHeight="1" x14ac:dyDescent="0.25">
      <c r="A356" s="34"/>
      <c r="B356" s="34"/>
      <c r="C356" s="35"/>
    </row>
    <row r="357" spans="1:3" s="32" customFormat="1" ht="25.5" hidden="1" customHeight="1" x14ac:dyDescent="0.25">
      <c r="A357" s="34"/>
      <c r="B357" s="34"/>
      <c r="C357" s="35"/>
    </row>
    <row r="358" spans="1:3" s="32" customFormat="1" ht="25.5" hidden="1" customHeight="1" x14ac:dyDescent="0.25">
      <c r="A358" s="34"/>
      <c r="B358" s="34"/>
      <c r="C358" s="36"/>
    </row>
    <row r="359" spans="1:3" s="32" customFormat="1" ht="25.5" hidden="1" customHeight="1" x14ac:dyDescent="0.25">
      <c r="A359" s="34"/>
      <c r="B359" s="34"/>
      <c r="C359" s="35"/>
    </row>
    <row r="360" spans="1:3" s="32" customFormat="1" ht="25.5" hidden="1" customHeight="1" x14ac:dyDescent="0.25">
      <c r="A360" s="34"/>
      <c r="B360" s="34"/>
      <c r="C360" s="35"/>
    </row>
    <row r="361" spans="1:3" s="32" customFormat="1" ht="25.5" hidden="1" customHeight="1" x14ac:dyDescent="0.25">
      <c r="A361" s="34"/>
      <c r="B361" s="34"/>
      <c r="C361" s="36"/>
    </row>
    <row r="362" spans="1:3" s="32" customFormat="1" ht="25.5" hidden="1" customHeight="1" x14ac:dyDescent="0.25">
      <c r="A362" s="34"/>
      <c r="B362" s="34"/>
      <c r="C362" s="35"/>
    </row>
    <row r="363" spans="1:3" s="32" customFormat="1" ht="25.5" hidden="1" customHeight="1" x14ac:dyDescent="0.25">
      <c r="A363" s="34"/>
      <c r="B363" s="34"/>
      <c r="C363" s="35"/>
    </row>
    <row r="364" spans="1:3" s="32" customFormat="1" ht="25.5" hidden="1" customHeight="1" x14ac:dyDescent="0.25">
      <c r="A364" s="34"/>
      <c r="B364" s="34"/>
      <c r="C364" s="35"/>
    </row>
    <row r="365" spans="1:3" s="32" customFormat="1" ht="25.5" hidden="1" customHeight="1" x14ac:dyDescent="0.25">
      <c r="A365" s="34"/>
      <c r="B365" s="34"/>
      <c r="C365" s="36"/>
    </row>
    <row r="366" spans="1:3" s="32" customFormat="1" ht="25.5" hidden="1" customHeight="1" x14ac:dyDescent="0.25">
      <c r="A366" s="34"/>
      <c r="B366" s="34"/>
      <c r="C366" s="36"/>
    </row>
    <row r="367" spans="1:3" s="32" customFormat="1" ht="25.5" hidden="1" customHeight="1" x14ac:dyDescent="0.25">
      <c r="A367" s="34"/>
      <c r="B367" s="34"/>
      <c r="C367" s="35"/>
    </row>
    <row r="368" spans="1:3" s="32" customFormat="1" ht="25.5" hidden="1" customHeight="1" x14ac:dyDescent="0.25">
      <c r="A368" s="34"/>
      <c r="B368" s="34"/>
      <c r="C368" s="35"/>
    </row>
    <row r="369" spans="1:3" s="32" customFormat="1" ht="25.5" hidden="1" customHeight="1" x14ac:dyDescent="0.25">
      <c r="A369" s="34"/>
      <c r="B369" s="34"/>
      <c r="C369" s="35"/>
    </row>
    <row r="370" spans="1:3" s="32" customFormat="1" ht="25.5" hidden="1" customHeight="1" x14ac:dyDescent="0.25">
      <c r="A370" s="34"/>
      <c r="B370" s="34"/>
      <c r="C370" s="35"/>
    </row>
    <row r="371" spans="1:3" s="32" customFormat="1" ht="25.5" hidden="1" customHeight="1" x14ac:dyDescent="0.25">
      <c r="A371" s="34"/>
      <c r="B371" s="34"/>
      <c r="C371" s="35"/>
    </row>
    <row r="372" spans="1:3" s="32" customFormat="1" ht="25.5" hidden="1" customHeight="1" x14ac:dyDescent="0.25">
      <c r="A372" s="34"/>
      <c r="B372" s="34"/>
      <c r="C372" s="35"/>
    </row>
    <row r="373" spans="1:3" s="32" customFormat="1" ht="25.5" hidden="1" customHeight="1" x14ac:dyDescent="0.25">
      <c r="A373" s="34"/>
      <c r="B373" s="34"/>
      <c r="C373" s="36"/>
    </row>
    <row r="374" spans="1:3" s="32" customFormat="1" ht="25.5" hidden="1" customHeight="1" x14ac:dyDescent="0.25">
      <c r="A374" s="34"/>
      <c r="B374" s="34"/>
      <c r="C374" s="35"/>
    </row>
    <row r="375" spans="1:3" s="32" customFormat="1" ht="25.5" hidden="1" customHeight="1" x14ac:dyDescent="0.25">
      <c r="A375" s="34"/>
      <c r="B375" s="34"/>
      <c r="C375" s="35"/>
    </row>
    <row r="376" spans="1:3" s="32" customFormat="1" ht="25.5" hidden="1" customHeight="1" x14ac:dyDescent="0.25">
      <c r="A376" s="34"/>
      <c r="B376" s="34"/>
      <c r="C376" s="35"/>
    </row>
    <row r="377" spans="1:3" s="32" customFormat="1" ht="25.5" hidden="1" customHeight="1" x14ac:dyDescent="0.25">
      <c r="A377" s="34"/>
      <c r="B377" s="34"/>
      <c r="C377" s="35"/>
    </row>
    <row r="378" spans="1:3" s="32" customFormat="1" ht="25.5" hidden="1" customHeight="1" x14ac:dyDescent="0.25">
      <c r="A378" s="34"/>
      <c r="B378" s="34"/>
      <c r="C378" s="35"/>
    </row>
    <row r="379" spans="1:3" s="32" customFormat="1" ht="25.5" hidden="1" customHeight="1" x14ac:dyDescent="0.25">
      <c r="A379" s="34"/>
      <c r="B379" s="34"/>
      <c r="C379" s="36"/>
    </row>
    <row r="380" spans="1:3" s="32" customFormat="1" ht="25.5" hidden="1" customHeight="1" x14ac:dyDescent="0.25">
      <c r="A380" s="34"/>
      <c r="B380" s="34"/>
      <c r="C380" s="35"/>
    </row>
    <row r="381" spans="1:3" s="32" customFormat="1" ht="25.5" hidden="1" customHeight="1" x14ac:dyDescent="0.25">
      <c r="A381" s="34"/>
      <c r="B381" s="34"/>
      <c r="C381" s="35"/>
    </row>
    <row r="382" spans="1:3" s="32" customFormat="1" ht="25.5" hidden="1" customHeight="1" x14ac:dyDescent="0.25">
      <c r="A382" s="34"/>
      <c r="B382" s="34"/>
      <c r="C382" s="35"/>
    </row>
    <row r="383" spans="1:3" s="32" customFormat="1" ht="25.5" hidden="1" customHeight="1" x14ac:dyDescent="0.25">
      <c r="A383" s="34"/>
      <c r="B383" s="34"/>
      <c r="C383" s="36"/>
    </row>
    <row r="384" spans="1:3" s="32" customFormat="1" ht="25.5" hidden="1" customHeight="1" x14ac:dyDescent="0.25">
      <c r="A384" s="34"/>
      <c r="B384" s="34"/>
      <c r="C384" s="36"/>
    </row>
    <row r="385" spans="1:3" s="32" customFormat="1" ht="25.5" hidden="1" customHeight="1" x14ac:dyDescent="0.25">
      <c r="A385" s="34"/>
      <c r="B385" s="34"/>
      <c r="C385" s="35"/>
    </row>
    <row r="386" spans="1:3" s="32" customFormat="1" ht="25.5" hidden="1" customHeight="1" x14ac:dyDescent="0.25">
      <c r="A386" s="34"/>
      <c r="B386" s="34"/>
      <c r="C386" s="35"/>
    </row>
    <row r="387" spans="1:3" s="32" customFormat="1" ht="25.5" hidden="1" customHeight="1" x14ac:dyDescent="0.25">
      <c r="A387" s="34"/>
      <c r="B387" s="34"/>
      <c r="C387" s="35"/>
    </row>
    <row r="388" spans="1:3" s="32" customFormat="1" ht="25.5" hidden="1" customHeight="1" x14ac:dyDescent="0.25">
      <c r="A388" s="34"/>
      <c r="B388" s="34"/>
      <c r="C388" s="35"/>
    </row>
    <row r="389" spans="1:3" s="32" customFormat="1" ht="25.5" hidden="1" customHeight="1" x14ac:dyDescent="0.25">
      <c r="A389" s="34"/>
      <c r="B389" s="34"/>
      <c r="C389" s="35"/>
    </row>
    <row r="390" spans="1:3" s="32" customFormat="1" ht="25.5" hidden="1" customHeight="1" x14ac:dyDescent="0.25">
      <c r="A390" s="34"/>
      <c r="B390" s="34"/>
      <c r="C390" s="35"/>
    </row>
    <row r="391" spans="1:3" s="32" customFormat="1" ht="25.5" hidden="1" customHeight="1" x14ac:dyDescent="0.25">
      <c r="A391" s="34"/>
      <c r="B391" s="34"/>
      <c r="C391" s="35"/>
    </row>
    <row r="392" spans="1:3" s="32" customFormat="1" ht="25.5" hidden="1" customHeight="1" x14ac:dyDescent="0.25">
      <c r="A392" s="34"/>
      <c r="B392" s="34"/>
      <c r="C392" s="35"/>
    </row>
    <row r="393" spans="1:3" s="32" customFormat="1" ht="25.5" hidden="1" customHeight="1" x14ac:dyDescent="0.25">
      <c r="A393" s="34"/>
      <c r="B393" s="34"/>
      <c r="C393" s="36"/>
    </row>
    <row r="394" spans="1:3" s="32" customFormat="1" ht="25.5" hidden="1" customHeight="1" x14ac:dyDescent="0.25">
      <c r="A394" s="34"/>
      <c r="B394" s="34"/>
      <c r="C394" s="35"/>
    </row>
    <row r="395" spans="1:3" s="32" customFormat="1" ht="25.5" hidden="1" customHeight="1" x14ac:dyDescent="0.25">
      <c r="A395" s="34"/>
      <c r="B395" s="34"/>
      <c r="C395" s="35"/>
    </row>
    <row r="396" spans="1:3" s="32" customFormat="1" ht="25.5" hidden="1" customHeight="1" x14ac:dyDescent="0.25">
      <c r="A396" s="34"/>
      <c r="B396" s="34"/>
      <c r="C396" s="35"/>
    </row>
    <row r="397" spans="1:3" s="32" customFormat="1" ht="25.5" hidden="1" customHeight="1" x14ac:dyDescent="0.25">
      <c r="A397" s="34"/>
      <c r="B397" s="34"/>
      <c r="C397" s="35"/>
    </row>
    <row r="398" spans="1:3" s="32" customFormat="1" ht="25.5" hidden="1" customHeight="1" x14ac:dyDescent="0.25">
      <c r="A398" s="34"/>
      <c r="B398" s="34"/>
      <c r="C398" s="35"/>
    </row>
    <row r="399" spans="1:3" s="32" customFormat="1" ht="25.5" hidden="1" customHeight="1" x14ac:dyDescent="0.25">
      <c r="A399" s="34"/>
      <c r="B399" s="34"/>
      <c r="C399" s="35"/>
    </row>
    <row r="400" spans="1:3" s="32" customFormat="1" ht="25.5" hidden="1" customHeight="1" x14ac:dyDescent="0.25">
      <c r="A400" s="34"/>
      <c r="B400" s="34"/>
      <c r="C400" s="35"/>
    </row>
    <row r="401" spans="1:3" s="32" customFormat="1" ht="25.5" hidden="1" customHeight="1" x14ac:dyDescent="0.25">
      <c r="A401" s="34"/>
      <c r="B401" s="34"/>
      <c r="C401" s="35"/>
    </row>
    <row r="402" spans="1:3" s="32" customFormat="1" ht="25.5" hidden="1" customHeight="1" x14ac:dyDescent="0.25">
      <c r="A402" s="34"/>
      <c r="B402" s="34"/>
      <c r="C402" s="36"/>
    </row>
    <row r="403" spans="1:3" s="32" customFormat="1" ht="25.5" hidden="1" customHeight="1" x14ac:dyDescent="0.25">
      <c r="A403" s="34"/>
      <c r="B403" s="34"/>
      <c r="C403" s="35"/>
    </row>
    <row r="404" spans="1:3" s="32" customFormat="1" ht="25.5" hidden="1" customHeight="1" x14ac:dyDescent="0.25">
      <c r="A404" s="34"/>
      <c r="B404" s="34"/>
      <c r="C404" s="35"/>
    </row>
    <row r="405" spans="1:3" s="32" customFormat="1" ht="25.5" hidden="1" customHeight="1" x14ac:dyDescent="0.25">
      <c r="A405" s="34"/>
      <c r="B405" s="34"/>
      <c r="C405" s="36"/>
    </row>
    <row r="406" spans="1:3" s="32" customFormat="1" ht="25.5" hidden="1" customHeight="1" x14ac:dyDescent="0.25">
      <c r="A406" s="34"/>
      <c r="B406" s="34"/>
      <c r="C406" s="35"/>
    </row>
    <row r="407" spans="1:3" s="32" customFormat="1" ht="25.5" hidden="1" customHeight="1" x14ac:dyDescent="0.25">
      <c r="A407" s="34"/>
      <c r="B407" s="34"/>
      <c r="C407" s="35"/>
    </row>
    <row r="408" spans="1:3" s="32" customFormat="1" ht="25.5" hidden="1" customHeight="1" x14ac:dyDescent="0.25">
      <c r="A408" s="34"/>
      <c r="B408" s="34"/>
      <c r="C408" s="36"/>
    </row>
    <row r="409" spans="1:3" s="32" customFormat="1" ht="25.5" hidden="1" customHeight="1" x14ac:dyDescent="0.25">
      <c r="A409" s="34"/>
      <c r="B409" s="34"/>
      <c r="C409" s="35"/>
    </row>
    <row r="410" spans="1:3" s="32" customFormat="1" ht="25.5" hidden="1" customHeight="1" x14ac:dyDescent="0.25">
      <c r="A410" s="34"/>
      <c r="B410" s="34"/>
      <c r="C410" s="35"/>
    </row>
    <row r="411" spans="1:3" s="32" customFormat="1" ht="25.5" hidden="1" customHeight="1" x14ac:dyDescent="0.25">
      <c r="A411" s="34"/>
      <c r="B411" s="34"/>
      <c r="C411" s="36"/>
    </row>
    <row r="412" spans="1:3" s="32" customFormat="1" ht="25.5" hidden="1" customHeight="1" x14ac:dyDescent="0.25">
      <c r="A412" s="34"/>
      <c r="B412" s="34"/>
      <c r="C412" s="35"/>
    </row>
    <row r="413" spans="1:3" s="32" customFormat="1" ht="25.5" hidden="1" customHeight="1" x14ac:dyDescent="0.25">
      <c r="A413" s="34"/>
      <c r="B413" s="34"/>
      <c r="C413" s="35"/>
    </row>
    <row r="414" spans="1:3" s="32" customFormat="1" ht="25.5" hidden="1" customHeight="1" x14ac:dyDescent="0.25">
      <c r="A414" s="34"/>
      <c r="B414" s="34"/>
      <c r="C414" s="36"/>
    </row>
    <row r="415" spans="1:3" s="32" customFormat="1" ht="25.5" hidden="1" customHeight="1" x14ac:dyDescent="0.25">
      <c r="A415" s="34"/>
      <c r="B415" s="34"/>
      <c r="C415" s="35"/>
    </row>
    <row r="416" spans="1:3"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x14ac:dyDescent="0.25"/>
    <row r="429" ht="15" customHeight="1" x14ac:dyDescent="0.25"/>
    <row r="430" ht="15" customHeight="1" x14ac:dyDescent="0.25"/>
    <row r="431" ht="15" customHeight="1" x14ac:dyDescent="0.25"/>
  </sheetData>
  <sheetProtection insertRows="0"/>
  <mergeCells count="5">
    <mergeCell ref="A4:A5"/>
    <mergeCell ref="B4:B5"/>
    <mergeCell ref="C4:C5"/>
    <mergeCell ref="A2:D2"/>
    <mergeCell ref="A1:D1"/>
  </mergeCells>
  <printOptions horizontalCentered="1"/>
  <pageMargins left="0.74803149606299213" right="0.55118110236220474" top="0.31496062992125984" bottom="1.2" header="0.19685039370078741" footer="0.86"/>
  <pageSetup scale="80" orientation="portrait" r:id="rId1"/>
  <headerFooter>
    <oddFooter>&amp;L&amp;"-,Cursiva"&amp;10Ejercicio Fiscal 2016&amp;R&amp;10Página &amp;P de &amp;N&amp;K00+000-&amp;11----</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523"/>
  <sheetViews>
    <sheetView showGridLines="0" zoomScaleNormal="100" workbookViewId="0">
      <selection activeCell="E143" sqref="E143"/>
    </sheetView>
  </sheetViews>
  <sheetFormatPr baseColWidth="10" defaultColWidth="0" defaultRowHeight="0" customHeight="1" zeroHeight="1" x14ac:dyDescent="0.25"/>
  <cols>
    <col min="1" max="4" width="2.28515625" style="37" customWidth="1"/>
    <col min="5" max="5" width="67.5703125" style="37" customWidth="1"/>
    <col min="6" max="6" width="20" style="32" customWidth="1"/>
    <col min="7" max="7" width="6.85546875" hidden="1" customWidth="1"/>
    <col min="8" max="16" width="0" hidden="1" customWidth="1"/>
    <col min="17" max="251" width="11.42578125" hidden="1" customWidth="1"/>
    <col min="252" max="252" width="1" customWidth="1"/>
  </cols>
  <sheetData>
    <row r="1" spans="1:7" s="341" customFormat="1" ht="27" customHeight="1" x14ac:dyDescent="0.25">
      <c r="A1" s="1021" t="s">
        <v>1777</v>
      </c>
      <c r="B1" s="1022"/>
      <c r="C1" s="1022"/>
      <c r="D1" s="1022"/>
      <c r="E1" s="1022"/>
      <c r="F1" s="1023"/>
    </row>
    <row r="2" spans="1:7" s="341" customFormat="1" ht="27" customHeight="1" x14ac:dyDescent="0.25">
      <c r="A2" s="1024" t="str">
        <f>'Objetivos PMD'!$B$3</f>
        <v>Municipio:  MASCOTA JALISCO</v>
      </c>
      <c r="B2" s="1025"/>
      <c r="C2" s="1025"/>
      <c r="D2" s="1025"/>
      <c r="E2" s="1025"/>
      <c r="F2" s="1026"/>
    </row>
    <row r="3" spans="1:7" s="345" customFormat="1" ht="29.25" customHeight="1" x14ac:dyDescent="0.25">
      <c r="A3" s="1027"/>
      <c r="B3" s="1028"/>
      <c r="C3" s="1028"/>
      <c r="D3" s="1029"/>
      <c r="E3" s="342"/>
      <c r="F3" s="343" t="s">
        <v>1306</v>
      </c>
      <c r="G3" s="344"/>
    </row>
    <row r="4" spans="1:7" s="346" customFormat="1" ht="20.100000000000001" customHeight="1" x14ac:dyDescent="0.25">
      <c r="A4" s="431">
        <v>1</v>
      </c>
      <c r="B4" s="1030" t="s">
        <v>1049</v>
      </c>
      <c r="C4" s="1031"/>
      <c r="D4" s="1031"/>
      <c r="E4" s="1032"/>
      <c r="F4" s="432">
        <f>SUM(F5+F8+F13+F23+F25+F28+F32+F37)</f>
        <v>0</v>
      </c>
    </row>
    <row r="5" spans="1:7" s="346" customFormat="1" ht="20.100000000000001" customHeight="1" x14ac:dyDescent="0.25">
      <c r="A5" s="433" t="s">
        <v>1633</v>
      </c>
      <c r="B5" s="434" t="s">
        <v>1633</v>
      </c>
      <c r="C5" s="1033" t="s">
        <v>1051</v>
      </c>
      <c r="D5" s="1034"/>
      <c r="E5" s="1035"/>
      <c r="F5" s="435">
        <f>SUM(F6:F7)</f>
        <v>0</v>
      </c>
    </row>
    <row r="6" spans="1:7" s="189" customFormat="1" ht="20.100000000000001" customHeight="1" x14ac:dyDescent="0.25">
      <c r="A6" s="428"/>
      <c r="B6" s="429" t="s">
        <v>1633</v>
      </c>
      <c r="C6" s="429" t="s">
        <v>1633</v>
      </c>
      <c r="D6" s="429" t="s">
        <v>1665</v>
      </c>
      <c r="E6" s="293" t="s">
        <v>1053</v>
      </c>
      <c r="F6" s="331">
        <v>0</v>
      </c>
    </row>
    <row r="7" spans="1:7" s="189" customFormat="1" ht="20.100000000000001" customHeight="1" x14ac:dyDescent="0.25">
      <c r="A7" s="428"/>
      <c r="B7" s="429" t="s">
        <v>1633</v>
      </c>
      <c r="C7" s="429" t="s">
        <v>1633</v>
      </c>
      <c r="D7" s="429" t="s">
        <v>1634</v>
      </c>
      <c r="E7" s="293" t="s">
        <v>1639</v>
      </c>
      <c r="F7" s="331">
        <v>0</v>
      </c>
    </row>
    <row r="8" spans="1:7" s="346" customFormat="1" ht="20.100000000000001" customHeight="1" x14ac:dyDescent="0.25">
      <c r="A8" s="433" t="s">
        <v>1633</v>
      </c>
      <c r="B8" s="434" t="s">
        <v>1638</v>
      </c>
      <c r="C8" s="1033" t="s">
        <v>1057</v>
      </c>
      <c r="D8" s="1034"/>
      <c r="E8" s="1035"/>
      <c r="F8" s="435">
        <f>SUM(F9:F12)</f>
        <v>0</v>
      </c>
    </row>
    <row r="9" spans="1:7" s="189" customFormat="1" ht="20.100000000000001" customHeight="1" x14ac:dyDescent="0.25">
      <c r="A9" s="428"/>
      <c r="B9" s="429" t="s">
        <v>1633</v>
      </c>
      <c r="C9" s="429" t="s">
        <v>1638</v>
      </c>
      <c r="D9" s="429" t="s">
        <v>1665</v>
      </c>
      <c r="E9" s="430" t="s">
        <v>1640</v>
      </c>
      <c r="F9" s="331">
        <v>0</v>
      </c>
    </row>
    <row r="10" spans="1:7" s="189" customFormat="1" ht="20.100000000000001" customHeight="1" x14ac:dyDescent="0.25">
      <c r="A10" s="428"/>
      <c r="B10" s="429" t="s">
        <v>1665</v>
      </c>
      <c r="C10" s="429" t="s">
        <v>1634</v>
      </c>
      <c r="D10" s="429" t="s">
        <v>1634</v>
      </c>
      <c r="E10" s="430" t="s">
        <v>1061</v>
      </c>
      <c r="F10" s="331">
        <v>0</v>
      </c>
    </row>
    <row r="11" spans="1:7" s="189" customFormat="1" ht="20.100000000000001" customHeight="1" x14ac:dyDescent="0.25">
      <c r="A11" s="428"/>
      <c r="B11" s="429" t="s">
        <v>1633</v>
      </c>
      <c r="C11" s="429" t="s">
        <v>1638</v>
      </c>
      <c r="D11" s="429" t="s">
        <v>1635</v>
      </c>
      <c r="E11" s="293" t="s">
        <v>1063</v>
      </c>
      <c r="F11" s="331">
        <v>0</v>
      </c>
    </row>
    <row r="12" spans="1:7" s="189" customFormat="1" ht="20.100000000000001" customHeight="1" x14ac:dyDescent="0.25">
      <c r="A12" s="428"/>
      <c r="B12" s="429" t="s">
        <v>1665</v>
      </c>
      <c r="C12" s="429" t="s">
        <v>1634</v>
      </c>
      <c r="D12" s="429" t="s">
        <v>1668</v>
      </c>
      <c r="E12" s="430" t="s">
        <v>1065</v>
      </c>
      <c r="F12" s="332">
        <v>0</v>
      </c>
    </row>
    <row r="13" spans="1:7" s="346" customFormat="1" ht="20.100000000000001" customHeight="1" x14ac:dyDescent="0.25">
      <c r="A13" s="433" t="s">
        <v>1633</v>
      </c>
      <c r="B13" s="434" t="s">
        <v>1666</v>
      </c>
      <c r="C13" s="1033" t="s">
        <v>1067</v>
      </c>
      <c r="D13" s="1034"/>
      <c r="E13" s="1035"/>
      <c r="F13" s="435">
        <f>SUM(F14:F22)</f>
        <v>0</v>
      </c>
    </row>
    <row r="14" spans="1:7" s="189" customFormat="1" ht="20.100000000000001" customHeight="1" x14ac:dyDescent="0.25">
      <c r="A14" s="428"/>
      <c r="B14" s="429" t="s">
        <v>1633</v>
      </c>
      <c r="C14" s="429" t="s">
        <v>1666</v>
      </c>
      <c r="D14" s="429" t="s">
        <v>1665</v>
      </c>
      <c r="E14" s="293" t="s">
        <v>1641</v>
      </c>
      <c r="F14" s="332">
        <v>0</v>
      </c>
    </row>
    <row r="15" spans="1:7" s="189" customFormat="1" ht="20.100000000000001" customHeight="1" x14ac:dyDescent="0.25">
      <c r="A15" s="428"/>
      <c r="B15" s="429" t="s">
        <v>1633</v>
      </c>
      <c r="C15" s="429" t="s">
        <v>1666</v>
      </c>
      <c r="D15" s="429" t="s">
        <v>1634</v>
      </c>
      <c r="E15" s="293" t="s">
        <v>1071</v>
      </c>
      <c r="F15" s="331">
        <v>0</v>
      </c>
    </row>
    <row r="16" spans="1:7" s="189" customFormat="1" ht="20.100000000000001" customHeight="1" x14ac:dyDescent="0.25">
      <c r="A16" s="428"/>
      <c r="B16" s="429" t="s">
        <v>1633</v>
      </c>
      <c r="C16" s="429" t="s">
        <v>1666</v>
      </c>
      <c r="D16" s="429" t="s">
        <v>1635</v>
      </c>
      <c r="E16" s="293" t="s">
        <v>1073</v>
      </c>
      <c r="F16" s="331">
        <v>0</v>
      </c>
    </row>
    <row r="17" spans="1:6" s="189" customFormat="1" ht="20.100000000000001" customHeight="1" x14ac:dyDescent="0.25">
      <c r="A17" s="428"/>
      <c r="B17" s="429" t="s">
        <v>1633</v>
      </c>
      <c r="C17" s="429" t="s">
        <v>1666</v>
      </c>
      <c r="D17" s="429" t="s">
        <v>1668</v>
      </c>
      <c r="E17" s="293" t="s">
        <v>1075</v>
      </c>
      <c r="F17" s="331">
        <v>0</v>
      </c>
    </row>
    <row r="18" spans="1:6" s="189" customFormat="1" ht="20.100000000000001" customHeight="1" x14ac:dyDescent="0.25">
      <c r="A18" s="428"/>
      <c r="B18" s="429" t="s">
        <v>1633</v>
      </c>
      <c r="C18" s="429" t="s">
        <v>1666</v>
      </c>
      <c r="D18" s="429" t="s">
        <v>1636</v>
      </c>
      <c r="E18" s="293" t="s">
        <v>1077</v>
      </c>
      <c r="F18" s="331">
        <v>0</v>
      </c>
    </row>
    <row r="19" spans="1:6" s="189" customFormat="1" ht="20.100000000000001" customHeight="1" x14ac:dyDescent="0.25">
      <c r="A19" s="428"/>
      <c r="B19" s="429" t="s">
        <v>1633</v>
      </c>
      <c r="C19" s="429" t="s">
        <v>1666</v>
      </c>
      <c r="D19" s="429" t="s">
        <v>1669</v>
      </c>
      <c r="E19" s="293" t="s">
        <v>1079</v>
      </c>
      <c r="F19" s="331">
        <v>0</v>
      </c>
    </row>
    <row r="20" spans="1:6" s="189" customFormat="1" ht="20.100000000000001" customHeight="1" x14ac:dyDescent="0.25">
      <c r="A20" s="428"/>
      <c r="B20" s="429" t="s">
        <v>1633</v>
      </c>
      <c r="C20" s="429" t="s">
        <v>1666</v>
      </c>
      <c r="D20" s="429" t="s">
        <v>1637</v>
      </c>
      <c r="E20" s="293" t="s">
        <v>1081</v>
      </c>
      <c r="F20" s="331">
        <v>0</v>
      </c>
    </row>
    <row r="21" spans="1:6" s="189" customFormat="1" ht="20.100000000000001" customHeight="1" x14ac:dyDescent="0.25">
      <c r="A21" s="428"/>
      <c r="B21" s="429" t="s">
        <v>1633</v>
      </c>
      <c r="C21" s="429" t="s">
        <v>1666</v>
      </c>
      <c r="D21" s="429" t="s">
        <v>1670</v>
      </c>
      <c r="E21" s="293" t="s">
        <v>1083</v>
      </c>
      <c r="F21" s="331">
        <v>0</v>
      </c>
    </row>
    <row r="22" spans="1:6" s="189" customFormat="1" ht="20.100000000000001" customHeight="1" x14ac:dyDescent="0.25">
      <c r="A22" s="428"/>
      <c r="B22" s="429" t="s">
        <v>1633</v>
      </c>
      <c r="C22" s="429" t="s">
        <v>1666</v>
      </c>
      <c r="D22" s="429" t="s">
        <v>1671</v>
      </c>
      <c r="E22" s="293" t="s">
        <v>179</v>
      </c>
      <c r="F22" s="331">
        <v>0</v>
      </c>
    </row>
    <row r="23" spans="1:6" s="346" customFormat="1" ht="20.100000000000001" customHeight="1" x14ac:dyDescent="0.25">
      <c r="A23" s="433" t="s">
        <v>1633</v>
      </c>
      <c r="B23" s="434" t="s">
        <v>1667</v>
      </c>
      <c r="C23" s="1033" t="s">
        <v>1086</v>
      </c>
      <c r="D23" s="1034"/>
      <c r="E23" s="1035"/>
      <c r="F23" s="435">
        <f>SUM(F24)</f>
        <v>0</v>
      </c>
    </row>
    <row r="24" spans="1:6" s="189" customFormat="1" ht="20.100000000000001" customHeight="1" x14ac:dyDescent="0.25">
      <c r="A24" s="428"/>
      <c r="B24" s="429" t="s">
        <v>1633</v>
      </c>
      <c r="C24" s="429" t="s">
        <v>1667</v>
      </c>
      <c r="D24" s="429" t="s">
        <v>1665</v>
      </c>
      <c r="E24" s="293" t="s">
        <v>1088</v>
      </c>
      <c r="F24" s="331">
        <v>0</v>
      </c>
    </row>
    <row r="25" spans="1:6" s="346" customFormat="1" ht="20.100000000000001" customHeight="1" x14ac:dyDescent="0.25">
      <c r="A25" s="433" t="s">
        <v>1633</v>
      </c>
      <c r="B25" s="434" t="s">
        <v>1672</v>
      </c>
      <c r="C25" s="1033" t="s">
        <v>1090</v>
      </c>
      <c r="D25" s="1034"/>
      <c r="E25" s="1035"/>
      <c r="F25" s="435">
        <f>SUM(F26:F27)</f>
        <v>0</v>
      </c>
    </row>
    <row r="26" spans="1:6" s="189" customFormat="1" ht="20.100000000000001" customHeight="1" x14ac:dyDescent="0.25">
      <c r="A26" s="428"/>
      <c r="B26" s="429" t="s">
        <v>1633</v>
      </c>
      <c r="C26" s="429" t="s">
        <v>1672</v>
      </c>
      <c r="D26" s="429" t="s">
        <v>1665</v>
      </c>
      <c r="E26" s="293" t="s">
        <v>1642</v>
      </c>
      <c r="F26" s="331">
        <v>0</v>
      </c>
    </row>
    <row r="27" spans="1:6" s="189" customFormat="1" ht="20.100000000000001" customHeight="1" x14ac:dyDescent="0.25">
      <c r="A27" s="428"/>
      <c r="B27" s="429" t="s">
        <v>1633</v>
      </c>
      <c r="C27" s="429" t="s">
        <v>1672</v>
      </c>
      <c r="D27" s="429" t="s">
        <v>1634</v>
      </c>
      <c r="E27" s="293" t="s">
        <v>1094</v>
      </c>
      <c r="F27" s="331">
        <v>0</v>
      </c>
    </row>
    <row r="28" spans="1:6" s="346" customFormat="1" ht="20.100000000000001" customHeight="1" x14ac:dyDescent="0.25">
      <c r="A28" s="433" t="s">
        <v>1633</v>
      </c>
      <c r="B28" s="434" t="s">
        <v>1673</v>
      </c>
      <c r="C28" s="1033" t="s">
        <v>1096</v>
      </c>
      <c r="D28" s="1034"/>
      <c r="E28" s="1035"/>
      <c r="F28" s="435">
        <f>SUM(F29:F31)</f>
        <v>0</v>
      </c>
    </row>
    <row r="29" spans="1:6" s="189" customFormat="1" ht="20.100000000000001" customHeight="1" x14ac:dyDescent="0.25">
      <c r="A29" s="428"/>
      <c r="B29" s="429" t="s">
        <v>1633</v>
      </c>
      <c r="C29" s="429" t="s">
        <v>1673</v>
      </c>
      <c r="D29" s="429" t="s">
        <v>1665</v>
      </c>
      <c r="E29" s="293" t="s">
        <v>1098</v>
      </c>
      <c r="F29" s="331">
        <v>0</v>
      </c>
    </row>
    <row r="30" spans="1:6" s="189" customFormat="1" ht="20.100000000000001" customHeight="1" x14ac:dyDescent="0.25">
      <c r="A30" s="428"/>
      <c r="B30" s="429" t="s">
        <v>1633</v>
      </c>
      <c r="C30" s="429" t="s">
        <v>1673</v>
      </c>
      <c r="D30" s="429" t="s">
        <v>1634</v>
      </c>
      <c r="E30" s="293" t="s">
        <v>1100</v>
      </c>
      <c r="F30" s="331">
        <v>0</v>
      </c>
    </row>
    <row r="31" spans="1:6" s="189" customFormat="1" ht="20.100000000000001" customHeight="1" x14ac:dyDescent="0.25">
      <c r="A31" s="428"/>
      <c r="B31" s="429" t="s">
        <v>1633</v>
      </c>
      <c r="C31" s="429" t="s">
        <v>1673</v>
      </c>
      <c r="D31" s="429" t="s">
        <v>1635</v>
      </c>
      <c r="E31" s="293" t="s">
        <v>1102</v>
      </c>
      <c r="F31" s="331">
        <v>0</v>
      </c>
    </row>
    <row r="32" spans="1:6" s="346" customFormat="1" ht="20.100000000000001" customHeight="1" x14ac:dyDescent="0.25">
      <c r="A32" s="433" t="s">
        <v>1633</v>
      </c>
      <c r="B32" s="434" t="s">
        <v>1674</v>
      </c>
      <c r="C32" s="1033" t="s">
        <v>1104</v>
      </c>
      <c r="D32" s="1034"/>
      <c r="E32" s="1035"/>
      <c r="F32" s="435">
        <f>SUM(F33:F36)</f>
        <v>0</v>
      </c>
    </row>
    <row r="33" spans="1:6" s="189" customFormat="1" ht="20.100000000000001" customHeight="1" x14ac:dyDescent="0.25">
      <c r="A33" s="428"/>
      <c r="B33" s="429" t="s">
        <v>1633</v>
      </c>
      <c r="C33" s="429" t="s">
        <v>1674</v>
      </c>
      <c r="D33" s="429" t="s">
        <v>1665</v>
      </c>
      <c r="E33" s="293" t="s">
        <v>1106</v>
      </c>
      <c r="F33" s="331">
        <v>0</v>
      </c>
    </row>
    <row r="34" spans="1:6" s="189" customFormat="1" ht="20.100000000000001" customHeight="1" x14ac:dyDescent="0.25">
      <c r="A34" s="428"/>
      <c r="B34" s="429" t="s">
        <v>1633</v>
      </c>
      <c r="C34" s="429" t="s">
        <v>1674</v>
      </c>
      <c r="D34" s="429" t="s">
        <v>1634</v>
      </c>
      <c r="E34" s="293" t="s">
        <v>1108</v>
      </c>
      <c r="F34" s="331">
        <v>0</v>
      </c>
    </row>
    <row r="35" spans="1:6" s="189" customFormat="1" ht="20.100000000000001" customHeight="1" x14ac:dyDescent="0.25">
      <c r="A35" s="428"/>
      <c r="B35" s="429" t="s">
        <v>1633</v>
      </c>
      <c r="C35" s="429" t="s">
        <v>1674</v>
      </c>
      <c r="D35" s="429" t="s">
        <v>1635</v>
      </c>
      <c r="E35" s="293" t="s">
        <v>1110</v>
      </c>
      <c r="F35" s="331">
        <v>0</v>
      </c>
    </row>
    <row r="36" spans="1:6" s="189" customFormat="1" ht="20.100000000000001" customHeight="1" x14ac:dyDescent="0.25">
      <c r="A36" s="428"/>
      <c r="B36" s="429" t="s">
        <v>1633</v>
      </c>
      <c r="C36" s="429" t="s">
        <v>1674</v>
      </c>
      <c r="D36" s="429" t="s">
        <v>1668</v>
      </c>
      <c r="E36" s="293" t="s">
        <v>1112</v>
      </c>
      <c r="F36" s="331">
        <v>0</v>
      </c>
    </row>
    <row r="37" spans="1:6" s="346" customFormat="1" ht="20.100000000000001" customHeight="1" x14ac:dyDescent="0.25">
      <c r="A37" s="433" t="s">
        <v>1633</v>
      </c>
      <c r="B37" s="434" t="s">
        <v>1675</v>
      </c>
      <c r="C37" s="1033" t="s">
        <v>521</v>
      </c>
      <c r="D37" s="1034"/>
      <c r="E37" s="1035"/>
      <c r="F37" s="435">
        <f>SUM(F38:F42)</f>
        <v>0</v>
      </c>
    </row>
    <row r="38" spans="1:6" s="189" customFormat="1" ht="20.100000000000001" customHeight="1" x14ac:dyDescent="0.25">
      <c r="A38" s="428"/>
      <c r="B38" s="429" t="s">
        <v>1633</v>
      </c>
      <c r="C38" s="429" t="s">
        <v>1675</v>
      </c>
      <c r="D38" s="429" t="s">
        <v>1665</v>
      </c>
      <c r="E38" s="293" t="s">
        <v>1643</v>
      </c>
      <c r="F38" s="331">
        <v>0</v>
      </c>
    </row>
    <row r="39" spans="1:6" s="189" customFormat="1" ht="20.100000000000001" customHeight="1" x14ac:dyDescent="0.25">
      <c r="A39" s="428"/>
      <c r="B39" s="429" t="s">
        <v>1633</v>
      </c>
      <c r="C39" s="429" t="s">
        <v>1675</v>
      </c>
      <c r="D39" s="429" t="s">
        <v>1634</v>
      </c>
      <c r="E39" s="293" t="s">
        <v>1117</v>
      </c>
      <c r="F39" s="331">
        <v>0</v>
      </c>
    </row>
    <row r="40" spans="1:6" s="189" customFormat="1" ht="20.100000000000001" customHeight="1" x14ac:dyDescent="0.25">
      <c r="A40" s="428"/>
      <c r="B40" s="429" t="s">
        <v>1633</v>
      </c>
      <c r="C40" s="429" t="s">
        <v>1675</v>
      </c>
      <c r="D40" s="429" t="s">
        <v>1635</v>
      </c>
      <c r="E40" s="293" t="s">
        <v>1119</v>
      </c>
      <c r="F40" s="331">
        <v>0</v>
      </c>
    </row>
    <row r="41" spans="1:6" s="189" customFormat="1" ht="20.100000000000001" customHeight="1" x14ac:dyDescent="0.25">
      <c r="A41" s="428"/>
      <c r="B41" s="429" t="s">
        <v>1633</v>
      </c>
      <c r="C41" s="429" t="s">
        <v>1675</v>
      </c>
      <c r="D41" s="429" t="s">
        <v>1668</v>
      </c>
      <c r="E41" s="293" t="s">
        <v>1121</v>
      </c>
      <c r="F41" s="331">
        <v>0</v>
      </c>
    </row>
    <row r="42" spans="1:6" s="189" customFormat="1" ht="20.100000000000001" customHeight="1" x14ac:dyDescent="0.25">
      <c r="A42" s="428"/>
      <c r="B42" s="429" t="s">
        <v>1633</v>
      </c>
      <c r="C42" s="429" t="s">
        <v>1675</v>
      </c>
      <c r="D42" s="429" t="s">
        <v>1636</v>
      </c>
      <c r="E42" s="293" t="s">
        <v>179</v>
      </c>
      <c r="F42" s="331">
        <v>0</v>
      </c>
    </row>
    <row r="43" spans="1:6" s="346" customFormat="1" ht="20.100000000000001" customHeight="1" x14ac:dyDescent="0.25">
      <c r="A43" s="431" t="s">
        <v>1634</v>
      </c>
      <c r="B43" s="1030" t="s">
        <v>1124</v>
      </c>
      <c r="C43" s="1031"/>
      <c r="D43" s="1031"/>
      <c r="E43" s="1032"/>
      <c r="F43" s="432">
        <f>SUM(F44+F51+F59+F65+F70+F77+F87)</f>
        <v>0</v>
      </c>
    </row>
    <row r="44" spans="1:6" s="346" customFormat="1" ht="20.100000000000001" customHeight="1" x14ac:dyDescent="0.25">
      <c r="A44" s="433" t="s">
        <v>1638</v>
      </c>
      <c r="B44" s="434" t="s">
        <v>1633</v>
      </c>
      <c r="C44" s="1033" t="s">
        <v>1644</v>
      </c>
      <c r="D44" s="1034"/>
      <c r="E44" s="1035"/>
      <c r="F44" s="435">
        <f>SUM(F45:F50)</f>
        <v>0</v>
      </c>
    </row>
    <row r="45" spans="1:6" s="189" customFormat="1" ht="20.100000000000001" customHeight="1" x14ac:dyDescent="0.25">
      <c r="A45" s="428"/>
      <c r="B45" s="429" t="s">
        <v>1638</v>
      </c>
      <c r="C45" s="429" t="s">
        <v>1633</v>
      </c>
      <c r="D45" s="429" t="s">
        <v>1665</v>
      </c>
      <c r="E45" s="293" t="s">
        <v>1310</v>
      </c>
      <c r="F45" s="331">
        <v>0</v>
      </c>
    </row>
    <row r="46" spans="1:6" s="189" customFormat="1" ht="20.100000000000001" customHeight="1" x14ac:dyDescent="0.25">
      <c r="A46" s="428"/>
      <c r="B46" s="429" t="s">
        <v>1638</v>
      </c>
      <c r="C46" s="429" t="s">
        <v>1633</v>
      </c>
      <c r="D46" s="429" t="s">
        <v>1634</v>
      </c>
      <c r="E46" s="293" t="s">
        <v>1645</v>
      </c>
      <c r="F46" s="331">
        <v>0</v>
      </c>
    </row>
    <row r="47" spans="1:6" s="189" customFormat="1" ht="20.100000000000001" customHeight="1" x14ac:dyDescent="0.25">
      <c r="A47" s="428"/>
      <c r="B47" s="429" t="s">
        <v>1638</v>
      </c>
      <c r="C47" s="429" t="s">
        <v>1633</v>
      </c>
      <c r="D47" s="429" t="s">
        <v>1635</v>
      </c>
      <c r="E47" s="293" t="s">
        <v>1646</v>
      </c>
      <c r="F47" s="331">
        <v>0</v>
      </c>
    </row>
    <row r="48" spans="1:6" s="189" customFormat="1" ht="20.100000000000001" customHeight="1" x14ac:dyDescent="0.25">
      <c r="A48" s="428"/>
      <c r="B48" s="429" t="s">
        <v>1638</v>
      </c>
      <c r="C48" s="429" t="s">
        <v>1633</v>
      </c>
      <c r="D48" s="429" t="s">
        <v>1668</v>
      </c>
      <c r="E48" s="293" t="s">
        <v>1647</v>
      </c>
      <c r="F48" s="331">
        <v>0</v>
      </c>
    </row>
    <row r="49" spans="1:6" s="189" customFormat="1" ht="20.100000000000001" customHeight="1" x14ac:dyDescent="0.25">
      <c r="A49" s="428"/>
      <c r="B49" s="429" t="s">
        <v>1638</v>
      </c>
      <c r="C49" s="429" t="s">
        <v>1633</v>
      </c>
      <c r="D49" s="429" t="s">
        <v>1636</v>
      </c>
      <c r="E49" s="293" t="s">
        <v>1311</v>
      </c>
      <c r="F49" s="331">
        <v>0</v>
      </c>
    </row>
    <row r="50" spans="1:6" s="189" customFormat="1" ht="20.100000000000001" customHeight="1" x14ac:dyDescent="0.25">
      <c r="A50" s="428"/>
      <c r="B50" s="429" t="s">
        <v>1638</v>
      </c>
      <c r="C50" s="429" t="s">
        <v>1633</v>
      </c>
      <c r="D50" s="429" t="s">
        <v>1669</v>
      </c>
      <c r="E50" s="293" t="s">
        <v>1312</v>
      </c>
      <c r="F50" s="331">
        <v>0</v>
      </c>
    </row>
    <row r="51" spans="1:6" s="348" customFormat="1" ht="20.100000000000001" customHeight="1" x14ac:dyDescent="0.25">
      <c r="A51" s="433" t="s">
        <v>1638</v>
      </c>
      <c r="B51" s="434" t="s">
        <v>1638</v>
      </c>
      <c r="C51" s="1033" t="s">
        <v>1648</v>
      </c>
      <c r="D51" s="1034"/>
      <c r="E51" s="1035"/>
      <c r="F51" s="435">
        <f>SUM(F52:F58)</f>
        <v>0</v>
      </c>
    </row>
    <row r="52" spans="1:6" s="189" customFormat="1" ht="20.100000000000001" customHeight="1" x14ac:dyDescent="0.25">
      <c r="A52" s="428"/>
      <c r="B52" s="429" t="s">
        <v>1638</v>
      </c>
      <c r="C52" s="429" t="s">
        <v>1638</v>
      </c>
      <c r="D52" s="429" t="s">
        <v>1665</v>
      </c>
      <c r="E52" s="293" t="s">
        <v>1649</v>
      </c>
      <c r="F52" s="331">
        <v>0</v>
      </c>
    </row>
    <row r="53" spans="1:6" s="189" customFormat="1" ht="20.100000000000001" customHeight="1" x14ac:dyDescent="0.25">
      <c r="A53" s="428"/>
      <c r="B53" s="429" t="s">
        <v>1638</v>
      </c>
      <c r="C53" s="429" t="s">
        <v>1638</v>
      </c>
      <c r="D53" s="429" t="s">
        <v>1634</v>
      </c>
      <c r="E53" s="293" t="s">
        <v>1313</v>
      </c>
      <c r="F53" s="331">
        <v>0</v>
      </c>
    </row>
    <row r="54" spans="1:6" s="189" customFormat="1" ht="20.100000000000001" customHeight="1" x14ac:dyDescent="0.25">
      <c r="A54" s="428"/>
      <c r="B54" s="429" t="s">
        <v>1638</v>
      </c>
      <c r="C54" s="429" t="s">
        <v>1638</v>
      </c>
      <c r="D54" s="429" t="s">
        <v>1635</v>
      </c>
      <c r="E54" s="293" t="s">
        <v>1314</v>
      </c>
      <c r="F54" s="331">
        <v>0</v>
      </c>
    </row>
    <row r="55" spans="1:6" s="189" customFormat="1" ht="20.100000000000001" customHeight="1" x14ac:dyDescent="0.25">
      <c r="A55" s="428"/>
      <c r="B55" s="429" t="s">
        <v>1638</v>
      </c>
      <c r="C55" s="429" t="s">
        <v>1638</v>
      </c>
      <c r="D55" s="429" t="s">
        <v>1668</v>
      </c>
      <c r="E55" s="293" t="s">
        <v>1650</v>
      </c>
      <c r="F55" s="331">
        <v>0</v>
      </c>
    </row>
    <row r="56" spans="1:6" s="189" customFormat="1" ht="20.100000000000001" customHeight="1" x14ac:dyDescent="0.25">
      <c r="A56" s="428"/>
      <c r="B56" s="429" t="s">
        <v>1638</v>
      </c>
      <c r="C56" s="429" t="s">
        <v>1638</v>
      </c>
      <c r="D56" s="429" t="s">
        <v>1636</v>
      </c>
      <c r="E56" s="293" t="s">
        <v>1651</v>
      </c>
      <c r="F56" s="331">
        <v>0</v>
      </c>
    </row>
    <row r="57" spans="1:6" s="189" customFormat="1" ht="20.100000000000001" customHeight="1" x14ac:dyDescent="0.25">
      <c r="A57" s="428"/>
      <c r="B57" s="429" t="s">
        <v>1638</v>
      </c>
      <c r="C57" s="429" t="s">
        <v>1638</v>
      </c>
      <c r="D57" s="429" t="s">
        <v>1669</v>
      </c>
      <c r="E57" s="293" t="s">
        <v>1126</v>
      </c>
      <c r="F57" s="331">
        <v>0</v>
      </c>
    </row>
    <row r="58" spans="1:6" s="189" customFormat="1" ht="20.100000000000001" customHeight="1" x14ac:dyDescent="0.25">
      <c r="A58" s="428"/>
      <c r="B58" s="429" t="s">
        <v>1638</v>
      </c>
      <c r="C58" s="429" t="s">
        <v>1638</v>
      </c>
      <c r="D58" s="429" t="s">
        <v>1637</v>
      </c>
      <c r="E58" s="293" t="s">
        <v>1128</v>
      </c>
      <c r="F58" s="331">
        <v>0</v>
      </c>
    </row>
    <row r="59" spans="1:6" s="348" customFormat="1" ht="20.100000000000001" customHeight="1" x14ac:dyDescent="0.25">
      <c r="A59" s="433" t="s">
        <v>1638</v>
      </c>
      <c r="B59" s="434" t="s">
        <v>1666</v>
      </c>
      <c r="C59" s="1033" t="s">
        <v>1130</v>
      </c>
      <c r="D59" s="1034"/>
      <c r="E59" s="1035"/>
      <c r="F59" s="435">
        <f>SUM(F60:F64)</f>
        <v>0</v>
      </c>
    </row>
    <row r="60" spans="1:6" s="189" customFormat="1" ht="20.100000000000001" customHeight="1" x14ac:dyDescent="0.25">
      <c r="A60" s="428"/>
      <c r="B60" s="429" t="s">
        <v>1638</v>
      </c>
      <c r="C60" s="429" t="s">
        <v>1666</v>
      </c>
      <c r="D60" s="429" t="s">
        <v>1665</v>
      </c>
      <c r="E60" s="293" t="s">
        <v>1132</v>
      </c>
      <c r="F60" s="331">
        <v>0</v>
      </c>
    </row>
    <row r="61" spans="1:6" s="189" customFormat="1" ht="20.100000000000001" customHeight="1" x14ac:dyDescent="0.25">
      <c r="A61" s="428"/>
      <c r="B61" s="429" t="s">
        <v>1638</v>
      </c>
      <c r="C61" s="429" t="s">
        <v>1666</v>
      </c>
      <c r="D61" s="429" t="s">
        <v>1634</v>
      </c>
      <c r="E61" s="293" t="s">
        <v>1134</v>
      </c>
      <c r="F61" s="331">
        <v>0</v>
      </c>
    </row>
    <row r="62" spans="1:6" s="189" customFormat="1" ht="20.100000000000001" customHeight="1" x14ac:dyDescent="0.25">
      <c r="A62" s="428"/>
      <c r="B62" s="429" t="s">
        <v>1638</v>
      </c>
      <c r="C62" s="429" t="s">
        <v>1666</v>
      </c>
      <c r="D62" s="429" t="s">
        <v>1635</v>
      </c>
      <c r="E62" s="293" t="s">
        <v>1136</v>
      </c>
      <c r="F62" s="331">
        <v>0</v>
      </c>
    </row>
    <row r="63" spans="1:6" s="189" customFormat="1" ht="20.100000000000001" customHeight="1" x14ac:dyDescent="0.25">
      <c r="A63" s="428"/>
      <c r="B63" s="429" t="s">
        <v>1638</v>
      </c>
      <c r="C63" s="429" t="s">
        <v>1666</v>
      </c>
      <c r="D63" s="429" t="s">
        <v>1668</v>
      </c>
      <c r="E63" s="293" t="s">
        <v>1138</v>
      </c>
      <c r="F63" s="331">
        <v>0</v>
      </c>
    </row>
    <row r="64" spans="1:6" s="189" customFormat="1" ht="20.100000000000001" customHeight="1" x14ac:dyDescent="0.25">
      <c r="A64" s="428"/>
      <c r="B64" s="429" t="s">
        <v>1638</v>
      </c>
      <c r="C64" s="429" t="s">
        <v>1666</v>
      </c>
      <c r="D64" s="429" t="s">
        <v>1636</v>
      </c>
      <c r="E64" s="293" t="s">
        <v>1140</v>
      </c>
      <c r="F64" s="331">
        <v>0</v>
      </c>
    </row>
    <row r="65" spans="1:6" s="348" customFormat="1" ht="20.100000000000001" customHeight="1" x14ac:dyDescent="0.25">
      <c r="A65" s="433" t="s">
        <v>1638</v>
      </c>
      <c r="B65" s="434" t="s">
        <v>1667</v>
      </c>
      <c r="C65" s="1033" t="s">
        <v>1142</v>
      </c>
      <c r="D65" s="1034"/>
      <c r="E65" s="1035"/>
      <c r="F65" s="435">
        <f>SUM(F66:F69)</f>
        <v>0</v>
      </c>
    </row>
    <row r="66" spans="1:6" s="189" customFormat="1" ht="20.100000000000001" customHeight="1" x14ac:dyDescent="0.25">
      <c r="A66" s="428"/>
      <c r="B66" s="429" t="s">
        <v>1638</v>
      </c>
      <c r="C66" s="429" t="s">
        <v>1667</v>
      </c>
      <c r="D66" s="429" t="s">
        <v>1665</v>
      </c>
      <c r="E66" s="293" t="s">
        <v>1144</v>
      </c>
      <c r="F66" s="331">
        <v>0</v>
      </c>
    </row>
    <row r="67" spans="1:6" s="189" customFormat="1" ht="20.100000000000001" customHeight="1" x14ac:dyDescent="0.25">
      <c r="A67" s="428"/>
      <c r="B67" s="429" t="s">
        <v>1638</v>
      </c>
      <c r="C67" s="429" t="s">
        <v>1667</v>
      </c>
      <c r="D67" s="429" t="s">
        <v>1634</v>
      </c>
      <c r="E67" s="293" t="s">
        <v>1146</v>
      </c>
      <c r="F67" s="331">
        <v>0</v>
      </c>
    </row>
    <row r="68" spans="1:6" s="189" customFormat="1" ht="20.100000000000001" customHeight="1" x14ac:dyDescent="0.25">
      <c r="A68" s="428"/>
      <c r="B68" s="429" t="s">
        <v>1638</v>
      </c>
      <c r="C68" s="429" t="s">
        <v>1667</v>
      </c>
      <c r="D68" s="429" t="s">
        <v>1635</v>
      </c>
      <c r="E68" s="293" t="s">
        <v>1148</v>
      </c>
      <c r="F68" s="331">
        <v>0</v>
      </c>
    </row>
    <row r="69" spans="1:6" s="189" customFormat="1" ht="20.100000000000001" customHeight="1" x14ac:dyDescent="0.25">
      <c r="A69" s="428"/>
      <c r="B69" s="429" t="s">
        <v>1638</v>
      </c>
      <c r="C69" s="429" t="s">
        <v>1667</v>
      </c>
      <c r="D69" s="429" t="s">
        <v>1668</v>
      </c>
      <c r="E69" s="293" t="s">
        <v>1150</v>
      </c>
      <c r="F69" s="331">
        <v>0</v>
      </c>
    </row>
    <row r="70" spans="1:6" s="348" customFormat="1" ht="20.100000000000001" customHeight="1" x14ac:dyDescent="0.25">
      <c r="A70" s="433" t="s">
        <v>1638</v>
      </c>
      <c r="B70" s="434" t="s">
        <v>1672</v>
      </c>
      <c r="C70" s="1033" t="s">
        <v>1152</v>
      </c>
      <c r="D70" s="1034"/>
      <c r="E70" s="1035"/>
      <c r="F70" s="435">
        <f>SUM(F71:F76)</f>
        <v>0</v>
      </c>
    </row>
    <row r="71" spans="1:6" s="189" customFormat="1" ht="20.100000000000001" customHeight="1" x14ac:dyDescent="0.25">
      <c r="A71" s="428"/>
      <c r="B71" s="429" t="s">
        <v>1638</v>
      </c>
      <c r="C71" s="429" t="s">
        <v>1672</v>
      </c>
      <c r="D71" s="429" t="s">
        <v>1665</v>
      </c>
      <c r="E71" s="293" t="s">
        <v>1154</v>
      </c>
      <c r="F71" s="331">
        <v>0</v>
      </c>
    </row>
    <row r="72" spans="1:6" s="189" customFormat="1" ht="20.100000000000001" customHeight="1" x14ac:dyDescent="0.25">
      <c r="A72" s="428"/>
      <c r="B72" s="429" t="s">
        <v>1638</v>
      </c>
      <c r="C72" s="429" t="s">
        <v>1672</v>
      </c>
      <c r="D72" s="429" t="s">
        <v>1634</v>
      </c>
      <c r="E72" s="293" t="s">
        <v>1156</v>
      </c>
      <c r="F72" s="331">
        <v>0</v>
      </c>
    </row>
    <row r="73" spans="1:6" s="189" customFormat="1" ht="20.100000000000001" customHeight="1" x14ac:dyDescent="0.25">
      <c r="A73" s="428"/>
      <c r="B73" s="429" t="s">
        <v>1638</v>
      </c>
      <c r="C73" s="429" t="s">
        <v>1672</v>
      </c>
      <c r="D73" s="429" t="s">
        <v>1635</v>
      </c>
      <c r="E73" s="293" t="s">
        <v>1158</v>
      </c>
      <c r="F73" s="331">
        <v>0</v>
      </c>
    </row>
    <row r="74" spans="1:6" s="189" customFormat="1" ht="20.100000000000001" customHeight="1" x14ac:dyDescent="0.25">
      <c r="A74" s="428"/>
      <c r="B74" s="429" t="s">
        <v>1638</v>
      </c>
      <c r="C74" s="429" t="s">
        <v>1672</v>
      </c>
      <c r="D74" s="429" t="s">
        <v>1668</v>
      </c>
      <c r="E74" s="293" t="s">
        <v>1160</v>
      </c>
      <c r="F74" s="331">
        <v>0</v>
      </c>
    </row>
    <row r="75" spans="1:6" s="189" customFormat="1" ht="20.100000000000001" customHeight="1" x14ac:dyDescent="0.25">
      <c r="A75" s="428"/>
      <c r="B75" s="429" t="s">
        <v>1638</v>
      </c>
      <c r="C75" s="429" t="s">
        <v>1672</v>
      </c>
      <c r="D75" s="429" t="s">
        <v>1636</v>
      </c>
      <c r="E75" s="293" t="s">
        <v>1162</v>
      </c>
      <c r="F75" s="331">
        <v>0</v>
      </c>
    </row>
    <row r="76" spans="1:6" s="189" customFormat="1" ht="20.100000000000001" customHeight="1" x14ac:dyDescent="0.25">
      <c r="A76" s="428"/>
      <c r="B76" s="429" t="s">
        <v>1638</v>
      </c>
      <c r="C76" s="429" t="s">
        <v>1672</v>
      </c>
      <c r="D76" s="429" t="s">
        <v>1669</v>
      </c>
      <c r="E76" s="293" t="s">
        <v>1164</v>
      </c>
      <c r="F76" s="331">
        <v>0</v>
      </c>
    </row>
    <row r="77" spans="1:6" s="348" customFormat="1" ht="20.100000000000001" customHeight="1" x14ac:dyDescent="0.25">
      <c r="A77" s="433" t="s">
        <v>1638</v>
      </c>
      <c r="B77" s="434" t="s">
        <v>1673</v>
      </c>
      <c r="C77" s="1033" t="s">
        <v>1166</v>
      </c>
      <c r="D77" s="1034"/>
      <c r="E77" s="1035"/>
      <c r="F77" s="435">
        <f>SUM(F78:F86)</f>
        <v>0</v>
      </c>
    </row>
    <row r="78" spans="1:6" s="189" customFormat="1" ht="20.100000000000001" customHeight="1" x14ac:dyDescent="0.25">
      <c r="A78" s="428"/>
      <c r="B78" s="429" t="s">
        <v>1638</v>
      </c>
      <c r="C78" s="429" t="s">
        <v>1673</v>
      </c>
      <c r="D78" s="429" t="s">
        <v>1665</v>
      </c>
      <c r="E78" s="293" t="s">
        <v>1168</v>
      </c>
      <c r="F78" s="331">
        <v>0</v>
      </c>
    </row>
    <row r="79" spans="1:6" s="189" customFormat="1" ht="20.100000000000001" customHeight="1" x14ac:dyDescent="0.25">
      <c r="A79" s="428"/>
      <c r="B79" s="429" t="s">
        <v>1638</v>
      </c>
      <c r="C79" s="429" t="s">
        <v>1673</v>
      </c>
      <c r="D79" s="429" t="s">
        <v>1634</v>
      </c>
      <c r="E79" s="293" t="s">
        <v>1170</v>
      </c>
      <c r="F79" s="331">
        <v>0</v>
      </c>
    </row>
    <row r="80" spans="1:6" s="189" customFormat="1" ht="20.100000000000001" customHeight="1" x14ac:dyDescent="0.25">
      <c r="A80" s="428"/>
      <c r="B80" s="429" t="s">
        <v>1638</v>
      </c>
      <c r="C80" s="429" t="s">
        <v>1673</v>
      </c>
      <c r="D80" s="429" t="s">
        <v>1635</v>
      </c>
      <c r="E80" s="293" t="s">
        <v>1172</v>
      </c>
      <c r="F80" s="331">
        <v>0</v>
      </c>
    </row>
    <row r="81" spans="1:6" s="189" customFormat="1" ht="20.100000000000001" customHeight="1" x14ac:dyDescent="0.25">
      <c r="A81" s="428"/>
      <c r="B81" s="429" t="s">
        <v>1638</v>
      </c>
      <c r="C81" s="429" t="s">
        <v>1673</v>
      </c>
      <c r="D81" s="429" t="s">
        <v>1668</v>
      </c>
      <c r="E81" s="293" t="s">
        <v>1174</v>
      </c>
      <c r="F81" s="331">
        <v>0</v>
      </c>
    </row>
    <row r="82" spans="1:6" s="189" customFormat="1" ht="20.100000000000001" customHeight="1" x14ac:dyDescent="0.25">
      <c r="A82" s="428"/>
      <c r="B82" s="429" t="s">
        <v>1638</v>
      </c>
      <c r="C82" s="429" t="s">
        <v>1673</v>
      </c>
      <c r="D82" s="429" t="s">
        <v>1636</v>
      </c>
      <c r="E82" s="293" t="s">
        <v>1176</v>
      </c>
      <c r="F82" s="331">
        <v>0</v>
      </c>
    </row>
    <row r="83" spans="1:6" s="189" customFormat="1" ht="20.100000000000001" customHeight="1" x14ac:dyDescent="0.25">
      <c r="A83" s="428"/>
      <c r="B83" s="429" t="s">
        <v>1638</v>
      </c>
      <c r="C83" s="429" t="s">
        <v>1673</v>
      </c>
      <c r="D83" s="429" t="s">
        <v>1669</v>
      </c>
      <c r="E83" s="293" t="s">
        <v>1178</v>
      </c>
      <c r="F83" s="331">
        <v>0</v>
      </c>
    </row>
    <row r="84" spans="1:6" s="189" customFormat="1" ht="20.100000000000001" customHeight="1" x14ac:dyDescent="0.25">
      <c r="A84" s="428"/>
      <c r="B84" s="429" t="s">
        <v>1638</v>
      </c>
      <c r="C84" s="429" t="s">
        <v>1673</v>
      </c>
      <c r="D84" s="429" t="s">
        <v>1637</v>
      </c>
      <c r="E84" s="293" t="s">
        <v>1180</v>
      </c>
      <c r="F84" s="331">
        <v>0</v>
      </c>
    </row>
    <row r="85" spans="1:6" s="189" customFormat="1" ht="20.100000000000001" customHeight="1" x14ac:dyDescent="0.25">
      <c r="A85" s="428"/>
      <c r="B85" s="429" t="s">
        <v>1638</v>
      </c>
      <c r="C85" s="429" t="s">
        <v>1673</v>
      </c>
      <c r="D85" s="429" t="s">
        <v>1670</v>
      </c>
      <c r="E85" s="293" t="s">
        <v>1315</v>
      </c>
      <c r="F85" s="331">
        <v>0</v>
      </c>
    </row>
    <row r="86" spans="1:6" s="189" customFormat="1" ht="20.100000000000001" customHeight="1" x14ac:dyDescent="0.25">
      <c r="A86" s="428"/>
      <c r="B86" s="429" t="s">
        <v>1638</v>
      </c>
      <c r="C86" s="429" t="s">
        <v>1673</v>
      </c>
      <c r="D86" s="429" t="s">
        <v>1671</v>
      </c>
      <c r="E86" s="293" t="s">
        <v>1652</v>
      </c>
      <c r="F86" s="331">
        <v>0</v>
      </c>
    </row>
    <row r="87" spans="1:6" s="348" customFormat="1" ht="20.100000000000001" customHeight="1" x14ac:dyDescent="0.25">
      <c r="A87" s="433" t="s">
        <v>1638</v>
      </c>
      <c r="B87" s="434" t="s">
        <v>1674</v>
      </c>
      <c r="C87" s="1033" t="s">
        <v>1186</v>
      </c>
      <c r="D87" s="1034"/>
      <c r="E87" s="1035"/>
      <c r="F87" s="435">
        <f>SUM(F88)</f>
        <v>0</v>
      </c>
    </row>
    <row r="88" spans="1:6" s="189" customFormat="1" ht="20.100000000000001" customHeight="1" x14ac:dyDescent="0.25">
      <c r="A88" s="428"/>
      <c r="B88" s="429" t="s">
        <v>1638</v>
      </c>
      <c r="C88" s="429" t="s">
        <v>1674</v>
      </c>
      <c r="D88" s="429" t="s">
        <v>1665</v>
      </c>
      <c r="E88" s="293" t="s">
        <v>1188</v>
      </c>
      <c r="F88" s="331">
        <v>0</v>
      </c>
    </row>
    <row r="89" spans="1:6" s="348" customFormat="1" ht="20.100000000000001" customHeight="1" x14ac:dyDescent="0.25">
      <c r="A89" s="431" t="s">
        <v>1635</v>
      </c>
      <c r="B89" s="1030" t="s">
        <v>1190</v>
      </c>
      <c r="C89" s="1031"/>
      <c r="D89" s="1031"/>
      <c r="E89" s="1032"/>
      <c r="F89" s="432">
        <f>SUM(F90+F93+F100+F107+F111+F118+F120+F123+F128)</f>
        <v>0</v>
      </c>
    </row>
    <row r="90" spans="1:6" s="348" customFormat="1" ht="20.100000000000001" customHeight="1" x14ac:dyDescent="0.25">
      <c r="A90" s="433" t="s">
        <v>1666</v>
      </c>
      <c r="B90" s="434" t="s">
        <v>1633</v>
      </c>
      <c r="C90" s="1033" t="s">
        <v>1192</v>
      </c>
      <c r="D90" s="1034"/>
      <c r="E90" s="1035"/>
      <c r="F90" s="435">
        <f>SUM(F91:F92)</f>
        <v>0</v>
      </c>
    </row>
    <row r="91" spans="1:6" s="189" customFormat="1" ht="20.100000000000001" customHeight="1" x14ac:dyDescent="0.25">
      <c r="A91" s="428"/>
      <c r="B91" s="429" t="s">
        <v>1666</v>
      </c>
      <c r="C91" s="429" t="s">
        <v>1633</v>
      </c>
      <c r="D91" s="429" t="s">
        <v>1665</v>
      </c>
      <c r="E91" s="293" t="s">
        <v>1194</v>
      </c>
      <c r="F91" s="331">
        <v>0</v>
      </c>
    </row>
    <row r="92" spans="1:6" s="189" customFormat="1" ht="20.100000000000001" customHeight="1" x14ac:dyDescent="0.25">
      <c r="A92" s="428"/>
      <c r="B92" s="429" t="s">
        <v>1666</v>
      </c>
      <c r="C92" s="429" t="s">
        <v>1633</v>
      </c>
      <c r="D92" s="429" t="s">
        <v>1634</v>
      </c>
      <c r="E92" s="293" t="s">
        <v>1196</v>
      </c>
      <c r="F92" s="331">
        <v>0</v>
      </c>
    </row>
    <row r="93" spans="1:6" s="348" customFormat="1" ht="20.100000000000001" customHeight="1" x14ac:dyDescent="0.25">
      <c r="A93" s="433" t="s">
        <v>1666</v>
      </c>
      <c r="B93" s="434" t="s">
        <v>1638</v>
      </c>
      <c r="C93" s="1033" t="s">
        <v>1198</v>
      </c>
      <c r="D93" s="1034"/>
      <c r="E93" s="1035"/>
      <c r="F93" s="435">
        <f>SUM(F94:F99)</f>
        <v>0</v>
      </c>
    </row>
    <row r="94" spans="1:6" s="189" customFormat="1" ht="20.100000000000001" customHeight="1" x14ac:dyDescent="0.25">
      <c r="A94" s="428"/>
      <c r="B94" s="429" t="s">
        <v>1666</v>
      </c>
      <c r="C94" s="429" t="s">
        <v>1638</v>
      </c>
      <c r="D94" s="429" t="s">
        <v>1665</v>
      </c>
      <c r="E94" s="293" t="s">
        <v>1200</v>
      </c>
      <c r="F94" s="331">
        <v>0</v>
      </c>
    </row>
    <row r="95" spans="1:6" s="189" customFormat="1" ht="20.100000000000001" customHeight="1" x14ac:dyDescent="0.25">
      <c r="A95" s="428"/>
      <c r="B95" s="429" t="s">
        <v>1666</v>
      </c>
      <c r="C95" s="429" t="s">
        <v>1638</v>
      </c>
      <c r="D95" s="429" t="s">
        <v>1634</v>
      </c>
      <c r="E95" s="293" t="s">
        <v>1202</v>
      </c>
      <c r="F95" s="331">
        <v>0</v>
      </c>
    </row>
    <row r="96" spans="1:6" s="189" customFormat="1" ht="20.100000000000001" customHeight="1" x14ac:dyDescent="0.25">
      <c r="A96" s="428"/>
      <c r="B96" s="429" t="s">
        <v>1666</v>
      </c>
      <c r="C96" s="429" t="s">
        <v>1638</v>
      </c>
      <c r="D96" s="429" t="s">
        <v>1635</v>
      </c>
      <c r="E96" s="293" t="s">
        <v>1204</v>
      </c>
      <c r="F96" s="331">
        <v>0</v>
      </c>
    </row>
    <row r="97" spans="1:6" s="189" customFormat="1" ht="20.100000000000001" customHeight="1" x14ac:dyDescent="0.25">
      <c r="A97" s="428"/>
      <c r="B97" s="429" t="s">
        <v>1666</v>
      </c>
      <c r="C97" s="429" t="s">
        <v>1638</v>
      </c>
      <c r="D97" s="429" t="s">
        <v>1668</v>
      </c>
      <c r="E97" s="293" t="s">
        <v>1206</v>
      </c>
      <c r="F97" s="331">
        <v>0</v>
      </c>
    </row>
    <row r="98" spans="1:6" s="189" customFormat="1" ht="20.100000000000001" customHeight="1" x14ac:dyDescent="0.25">
      <c r="A98" s="428"/>
      <c r="B98" s="429" t="s">
        <v>1666</v>
      </c>
      <c r="C98" s="429" t="s">
        <v>1638</v>
      </c>
      <c r="D98" s="429" t="s">
        <v>1636</v>
      </c>
      <c r="E98" s="293" t="s">
        <v>1208</v>
      </c>
      <c r="F98" s="331">
        <v>0</v>
      </c>
    </row>
    <row r="99" spans="1:6" s="189" customFormat="1" ht="20.100000000000001" customHeight="1" x14ac:dyDescent="0.25">
      <c r="A99" s="428"/>
      <c r="B99" s="429" t="s">
        <v>1666</v>
      </c>
      <c r="C99" s="429" t="s">
        <v>1638</v>
      </c>
      <c r="D99" s="429" t="s">
        <v>1669</v>
      </c>
      <c r="E99" s="293" t="s">
        <v>1653</v>
      </c>
      <c r="F99" s="331">
        <v>0</v>
      </c>
    </row>
    <row r="100" spans="1:6" s="348" customFormat="1" ht="20.100000000000001" customHeight="1" x14ac:dyDescent="0.25">
      <c r="A100" s="433" t="s">
        <v>1666</v>
      </c>
      <c r="B100" s="434" t="s">
        <v>1666</v>
      </c>
      <c r="C100" s="1033" t="s">
        <v>1212</v>
      </c>
      <c r="D100" s="1034"/>
      <c r="E100" s="1035"/>
      <c r="F100" s="435">
        <f>SUM(F101:F106)</f>
        <v>0</v>
      </c>
    </row>
    <row r="101" spans="1:6" s="189" customFormat="1" ht="20.100000000000001" customHeight="1" x14ac:dyDescent="0.25">
      <c r="A101" s="428"/>
      <c r="B101" s="429" t="s">
        <v>1666</v>
      </c>
      <c r="C101" s="429" t="s">
        <v>1666</v>
      </c>
      <c r="D101" s="429" t="s">
        <v>1665</v>
      </c>
      <c r="E101" s="293" t="s">
        <v>1214</v>
      </c>
      <c r="F101" s="331">
        <v>0</v>
      </c>
    </row>
    <row r="102" spans="1:6" s="189" customFormat="1" ht="20.100000000000001" customHeight="1" x14ac:dyDescent="0.25">
      <c r="A102" s="428"/>
      <c r="B102" s="429" t="s">
        <v>1666</v>
      </c>
      <c r="C102" s="429" t="s">
        <v>1666</v>
      </c>
      <c r="D102" s="429" t="s">
        <v>1634</v>
      </c>
      <c r="E102" s="293" t="s">
        <v>1654</v>
      </c>
      <c r="F102" s="331">
        <v>0</v>
      </c>
    </row>
    <row r="103" spans="1:6" s="189" customFormat="1" ht="20.100000000000001" customHeight="1" x14ac:dyDescent="0.25">
      <c r="A103" s="428"/>
      <c r="B103" s="429" t="s">
        <v>1666</v>
      </c>
      <c r="C103" s="429" t="s">
        <v>1666</v>
      </c>
      <c r="D103" s="429" t="s">
        <v>1635</v>
      </c>
      <c r="E103" s="293" t="s">
        <v>1218</v>
      </c>
      <c r="F103" s="331">
        <v>0</v>
      </c>
    </row>
    <row r="104" spans="1:6" s="189" customFormat="1" ht="20.100000000000001" customHeight="1" x14ac:dyDescent="0.25">
      <c r="A104" s="428"/>
      <c r="B104" s="429" t="s">
        <v>1666</v>
      </c>
      <c r="C104" s="429" t="s">
        <v>1666</v>
      </c>
      <c r="D104" s="429" t="s">
        <v>1668</v>
      </c>
      <c r="E104" s="293" t="s">
        <v>1220</v>
      </c>
      <c r="F104" s="331">
        <v>0</v>
      </c>
    </row>
    <row r="105" spans="1:6" s="189" customFormat="1" ht="20.100000000000001" customHeight="1" x14ac:dyDescent="0.25">
      <c r="A105" s="428"/>
      <c r="B105" s="429" t="s">
        <v>1666</v>
      </c>
      <c r="C105" s="429" t="s">
        <v>1666</v>
      </c>
      <c r="D105" s="429" t="s">
        <v>1636</v>
      </c>
      <c r="E105" s="293" t="s">
        <v>1222</v>
      </c>
      <c r="F105" s="331">
        <v>0</v>
      </c>
    </row>
    <row r="106" spans="1:6" s="189" customFormat="1" ht="20.100000000000001" customHeight="1" x14ac:dyDescent="0.25">
      <c r="A106" s="428"/>
      <c r="B106" s="429" t="s">
        <v>1666</v>
      </c>
      <c r="C106" s="429" t="s">
        <v>1666</v>
      </c>
      <c r="D106" s="429" t="s">
        <v>1669</v>
      </c>
      <c r="E106" s="293" t="s">
        <v>1224</v>
      </c>
      <c r="F106" s="331">
        <v>0</v>
      </c>
    </row>
    <row r="107" spans="1:6" s="348" customFormat="1" ht="20.100000000000001" customHeight="1" x14ac:dyDescent="0.25">
      <c r="A107" s="433" t="s">
        <v>1666</v>
      </c>
      <c r="B107" s="434" t="s">
        <v>1667</v>
      </c>
      <c r="C107" s="1033" t="s">
        <v>1226</v>
      </c>
      <c r="D107" s="1034"/>
      <c r="E107" s="1035"/>
      <c r="F107" s="435">
        <f>SUM(F108:F110)</f>
        <v>0</v>
      </c>
    </row>
    <row r="108" spans="1:6" s="189" customFormat="1" ht="20.100000000000001" customHeight="1" x14ac:dyDescent="0.25">
      <c r="A108" s="428"/>
      <c r="B108" s="429" t="s">
        <v>1666</v>
      </c>
      <c r="C108" s="429" t="s">
        <v>1667</v>
      </c>
      <c r="D108" s="429" t="s">
        <v>1665</v>
      </c>
      <c r="E108" s="293" t="s">
        <v>1228</v>
      </c>
      <c r="F108" s="331">
        <v>0</v>
      </c>
    </row>
    <row r="109" spans="1:6" s="189" customFormat="1" ht="20.100000000000001" customHeight="1" x14ac:dyDescent="0.25">
      <c r="A109" s="428"/>
      <c r="B109" s="429" t="s">
        <v>1666</v>
      </c>
      <c r="C109" s="429" t="s">
        <v>1667</v>
      </c>
      <c r="D109" s="429" t="s">
        <v>1634</v>
      </c>
      <c r="E109" s="293" t="s">
        <v>1230</v>
      </c>
      <c r="F109" s="331">
        <v>0</v>
      </c>
    </row>
    <row r="110" spans="1:6" s="189" customFormat="1" ht="20.100000000000001" customHeight="1" x14ac:dyDescent="0.25">
      <c r="A110" s="428"/>
      <c r="B110" s="429" t="s">
        <v>1666</v>
      </c>
      <c r="C110" s="429" t="s">
        <v>1667</v>
      </c>
      <c r="D110" s="429" t="s">
        <v>1635</v>
      </c>
      <c r="E110" s="293" t="s">
        <v>1232</v>
      </c>
      <c r="F110" s="331">
        <v>0</v>
      </c>
    </row>
    <row r="111" spans="1:6" s="348" customFormat="1" ht="20.100000000000001" customHeight="1" x14ac:dyDescent="0.25">
      <c r="A111" s="433" t="s">
        <v>1666</v>
      </c>
      <c r="B111" s="434" t="s">
        <v>1672</v>
      </c>
      <c r="C111" s="1033" t="s">
        <v>1234</v>
      </c>
      <c r="D111" s="1034"/>
      <c r="E111" s="1035"/>
      <c r="F111" s="435">
        <f>SUM(F112:F117)</f>
        <v>0</v>
      </c>
    </row>
    <row r="112" spans="1:6" s="189" customFormat="1" ht="20.100000000000001" customHeight="1" x14ac:dyDescent="0.25">
      <c r="A112" s="428"/>
      <c r="B112" s="429" t="s">
        <v>1666</v>
      </c>
      <c r="C112" s="429" t="s">
        <v>1672</v>
      </c>
      <c r="D112" s="429" t="s">
        <v>1665</v>
      </c>
      <c r="E112" s="293" t="s">
        <v>1236</v>
      </c>
      <c r="F112" s="331">
        <v>0</v>
      </c>
    </row>
    <row r="113" spans="1:6" s="189" customFormat="1" ht="20.100000000000001" customHeight="1" x14ac:dyDescent="0.25">
      <c r="A113" s="428"/>
      <c r="B113" s="429" t="s">
        <v>1666</v>
      </c>
      <c r="C113" s="429" t="s">
        <v>1672</v>
      </c>
      <c r="D113" s="429" t="s">
        <v>1634</v>
      </c>
      <c r="E113" s="293" t="s">
        <v>1238</v>
      </c>
      <c r="F113" s="331">
        <v>0</v>
      </c>
    </row>
    <row r="114" spans="1:6" s="189" customFormat="1" ht="20.100000000000001" customHeight="1" x14ac:dyDescent="0.25">
      <c r="A114" s="428"/>
      <c r="B114" s="429" t="s">
        <v>1666</v>
      </c>
      <c r="C114" s="429" t="s">
        <v>1672</v>
      </c>
      <c r="D114" s="429" t="s">
        <v>1635</v>
      </c>
      <c r="E114" s="293" t="s">
        <v>1240</v>
      </c>
      <c r="F114" s="331">
        <v>0</v>
      </c>
    </row>
    <row r="115" spans="1:6" s="189" customFormat="1" ht="20.100000000000001" customHeight="1" x14ac:dyDescent="0.25">
      <c r="A115" s="428"/>
      <c r="B115" s="429" t="s">
        <v>1666</v>
      </c>
      <c r="C115" s="429" t="s">
        <v>1672</v>
      </c>
      <c r="D115" s="429" t="s">
        <v>1668</v>
      </c>
      <c r="E115" s="293" t="s">
        <v>1242</v>
      </c>
      <c r="F115" s="331">
        <v>0</v>
      </c>
    </row>
    <row r="116" spans="1:6" s="189" customFormat="1" ht="20.100000000000001" customHeight="1" x14ac:dyDescent="0.25">
      <c r="A116" s="428"/>
      <c r="B116" s="429" t="s">
        <v>1666</v>
      </c>
      <c r="C116" s="429" t="s">
        <v>1672</v>
      </c>
      <c r="D116" s="429" t="s">
        <v>1636</v>
      </c>
      <c r="E116" s="293" t="s">
        <v>1655</v>
      </c>
      <c r="F116" s="331">
        <v>0</v>
      </c>
    </row>
    <row r="117" spans="1:6" s="189" customFormat="1" ht="20.100000000000001" customHeight="1" x14ac:dyDescent="0.25">
      <c r="A117" s="428"/>
      <c r="B117" s="429" t="s">
        <v>1666</v>
      </c>
      <c r="C117" s="429" t="s">
        <v>1672</v>
      </c>
      <c r="D117" s="429" t="s">
        <v>1669</v>
      </c>
      <c r="E117" s="293" t="s">
        <v>1246</v>
      </c>
      <c r="F117" s="331">
        <v>0</v>
      </c>
    </row>
    <row r="118" spans="1:6" s="348" customFormat="1" ht="20.100000000000001" customHeight="1" x14ac:dyDescent="0.25">
      <c r="A118" s="433" t="s">
        <v>1666</v>
      </c>
      <c r="B118" s="434" t="s">
        <v>1673</v>
      </c>
      <c r="C118" s="1033" t="s">
        <v>1656</v>
      </c>
      <c r="D118" s="1034"/>
      <c r="E118" s="1035"/>
      <c r="F118" s="435">
        <f>SUM(F119)</f>
        <v>0</v>
      </c>
    </row>
    <row r="119" spans="1:6" s="189" customFormat="1" ht="20.100000000000001" customHeight="1" x14ac:dyDescent="0.25">
      <c r="A119" s="428"/>
      <c r="B119" s="429" t="s">
        <v>1666</v>
      </c>
      <c r="C119" s="429" t="s">
        <v>1673</v>
      </c>
      <c r="D119" s="429" t="s">
        <v>1665</v>
      </c>
      <c r="E119" s="293" t="s">
        <v>1250</v>
      </c>
      <c r="F119" s="331">
        <v>0</v>
      </c>
    </row>
    <row r="120" spans="1:6" s="348" customFormat="1" ht="20.100000000000001" customHeight="1" x14ac:dyDescent="0.25">
      <c r="A120" s="433" t="s">
        <v>1666</v>
      </c>
      <c r="B120" s="434" t="s">
        <v>1674</v>
      </c>
      <c r="C120" s="1033" t="s">
        <v>1252</v>
      </c>
      <c r="D120" s="1034"/>
      <c r="E120" s="1035"/>
      <c r="F120" s="435">
        <f>SUM(F121:F122)</f>
        <v>0</v>
      </c>
    </row>
    <row r="121" spans="1:6" s="189" customFormat="1" ht="20.100000000000001" customHeight="1" x14ac:dyDescent="0.25">
      <c r="A121" s="428"/>
      <c r="B121" s="429" t="s">
        <v>1666</v>
      </c>
      <c r="C121" s="429" t="s">
        <v>1674</v>
      </c>
      <c r="D121" s="429" t="s">
        <v>1665</v>
      </c>
      <c r="E121" s="293" t="s">
        <v>1254</v>
      </c>
      <c r="F121" s="331">
        <v>0</v>
      </c>
    </row>
    <row r="122" spans="1:6" s="189" customFormat="1" ht="20.100000000000001" customHeight="1" x14ac:dyDescent="0.25">
      <c r="A122" s="428"/>
      <c r="B122" s="429" t="s">
        <v>1666</v>
      </c>
      <c r="C122" s="429" t="s">
        <v>1674</v>
      </c>
      <c r="D122" s="429" t="s">
        <v>1634</v>
      </c>
      <c r="E122" s="293" t="s">
        <v>1256</v>
      </c>
      <c r="F122" s="331">
        <v>0</v>
      </c>
    </row>
    <row r="123" spans="1:6" s="348" customFormat="1" ht="20.100000000000001" customHeight="1" x14ac:dyDescent="0.25">
      <c r="A123" s="433" t="s">
        <v>1666</v>
      </c>
      <c r="B123" s="434" t="s">
        <v>1675</v>
      </c>
      <c r="C123" s="1033" t="s">
        <v>1657</v>
      </c>
      <c r="D123" s="1034"/>
      <c r="E123" s="1035"/>
      <c r="F123" s="435">
        <f>SUM(F124:F127)</f>
        <v>0</v>
      </c>
    </row>
    <row r="124" spans="1:6" s="189" customFormat="1" ht="20.100000000000001" customHeight="1" x14ac:dyDescent="0.25">
      <c r="A124" s="428"/>
      <c r="B124" s="429" t="s">
        <v>1666</v>
      </c>
      <c r="C124" s="429" t="s">
        <v>1675</v>
      </c>
      <c r="D124" s="429" t="s">
        <v>1665</v>
      </c>
      <c r="E124" s="293" t="s">
        <v>1260</v>
      </c>
      <c r="F124" s="331">
        <v>0</v>
      </c>
    </row>
    <row r="125" spans="1:6" s="189" customFormat="1" ht="20.100000000000001" customHeight="1" x14ac:dyDescent="0.25">
      <c r="A125" s="428"/>
      <c r="B125" s="429" t="s">
        <v>1666</v>
      </c>
      <c r="C125" s="429" t="s">
        <v>1675</v>
      </c>
      <c r="D125" s="429" t="s">
        <v>1634</v>
      </c>
      <c r="E125" s="293" t="s">
        <v>1262</v>
      </c>
      <c r="F125" s="331">
        <v>0</v>
      </c>
    </row>
    <row r="126" spans="1:6" s="189" customFormat="1" ht="20.100000000000001" customHeight="1" x14ac:dyDescent="0.25">
      <c r="A126" s="428"/>
      <c r="B126" s="429" t="s">
        <v>1666</v>
      </c>
      <c r="C126" s="429" t="s">
        <v>1675</v>
      </c>
      <c r="D126" s="429" t="s">
        <v>1635</v>
      </c>
      <c r="E126" s="293" t="s">
        <v>1264</v>
      </c>
      <c r="F126" s="331">
        <v>0</v>
      </c>
    </row>
    <row r="127" spans="1:6" s="189" customFormat="1" ht="20.100000000000001" customHeight="1" x14ac:dyDescent="0.25">
      <c r="A127" s="428"/>
      <c r="B127" s="429" t="s">
        <v>1666</v>
      </c>
      <c r="C127" s="429" t="s">
        <v>1675</v>
      </c>
      <c r="D127" s="429" t="s">
        <v>1668</v>
      </c>
      <c r="E127" s="293" t="s">
        <v>1266</v>
      </c>
      <c r="F127" s="331">
        <v>0</v>
      </c>
    </row>
    <row r="128" spans="1:6" s="348" customFormat="1" ht="20.100000000000001" customHeight="1" x14ac:dyDescent="0.25">
      <c r="A128" s="433" t="s">
        <v>1666</v>
      </c>
      <c r="B128" s="434" t="s">
        <v>1676</v>
      </c>
      <c r="C128" s="1033" t="s">
        <v>1268</v>
      </c>
      <c r="D128" s="1034"/>
      <c r="E128" s="1035"/>
      <c r="F128" s="435">
        <f>SUM(F129:F131)</f>
        <v>0</v>
      </c>
    </row>
    <row r="129" spans="1:6" s="189" customFormat="1" ht="20.100000000000001" customHeight="1" x14ac:dyDescent="0.25">
      <c r="A129" s="428"/>
      <c r="B129" s="429" t="s">
        <v>1666</v>
      </c>
      <c r="C129" s="429" t="s">
        <v>1676</v>
      </c>
      <c r="D129" s="429" t="s">
        <v>1665</v>
      </c>
      <c r="E129" s="293" t="s">
        <v>1270</v>
      </c>
      <c r="F129" s="331">
        <v>0</v>
      </c>
    </row>
    <row r="130" spans="1:6" s="189" customFormat="1" ht="20.100000000000001" customHeight="1" x14ac:dyDescent="0.25">
      <c r="A130" s="428"/>
      <c r="B130" s="429" t="s">
        <v>1666</v>
      </c>
      <c r="C130" s="429" t="s">
        <v>1676</v>
      </c>
      <c r="D130" s="429" t="s">
        <v>1634</v>
      </c>
      <c r="E130" s="293" t="s">
        <v>1272</v>
      </c>
      <c r="F130" s="331">
        <v>0</v>
      </c>
    </row>
    <row r="131" spans="1:6" s="189" customFormat="1" ht="20.100000000000001" customHeight="1" x14ac:dyDescent="0.25">
      <c r="A131" s="428"/>
      <c r="B131" s="429" t="s">
        <v>1666</v>
      </c>
      <c r="C131" s="429" t="s">
        <v>1676</v>
      </c>
      <c r="D131" s="429" t="s">
        <v>1635</v>
      </c>
      <c r="E131" s="293" t="s">
        <v>1274</v>
      </c>
      <c r="F131" s="331">
        <v>0</v>
      </c>
    </row>
    <row r="132" spans="1:6" s="348" customFormat="1" ht="20.100000000000001" customHeight="1" x14ac:dyDescent="0.25">
      <c r="A132" s="431" t="s">
        <v>1668</v>
      </c>
      <c r="B132" s="1030" t="s">
        <v>1658</v>
      </c>
      <c r="C132" s="1031"/>
      <c r="D132" s="1031"/>
      <c r="E132" s="1032"/>
      <c r="F132" s="432">
        <f>SUM(F133+F136+F140+F145)</f>
        <v>0</v>
      </c>
    </row>
    <row r="133" spans="1:6" s="348" customFormat="1" ht="20.100000000000001" customHeight="1" x14ac:dyDescent="0.25">
      <c r="A133" s="433" t="s">
        <v>1667</v>
      </c>
      <c r="B133" s="434" t="s">
        <v>1633</v>
      </c>
      <c r="C133" s="1033" t="s">
        <v>1659</v>
      </c>
      <c r="D133" s="1034"/>
      <c r="E133" s="1035"/>
      <c r="F133" s="435">
        <f>SUM(F134:F135)</f>
        <v>0</v>
      </c>
    </row>
    <row r="134" spans="1:6" s="189" customFormat="1" ht="20.100000000000001" customHeight="1" x14ac:dyDescent="0.25">
      <c r="A134" s="428"/>
      <c r="B134" s="429" t="s">
        <v>1667</v>
      </c>
      <c r="C134" s="429" t="s">
        <v>1633</v>
      </c>
      <c r="D134" s="429" t="s">
        <v>1665</v>
      </c>
      <c r="E134" s="293" t="s">
        <v>1280</v>
      </c>
      <c r="F134" s="331">
        <v>0</v>
      </c>
    </row>
    <row r="135" spans="1:6" s="189" customFormat="1" ht="20.100000000000001" customHeight="1" x14ac:dyDescent="0.25">
      <c r="A135" s="428"/>
      <c r="B135" s="429" t="s">
        <v>1667</v>
      </c>
      <c r="C135" s="429" t="s">
        <v>1633</v>
      </c>
      <c r="D135" s="429" t="s">
        <v>1634</v>
      </c>
      <c r="E135" s="293" t="s">
        <v>1282</v>
      </c>
      <c r="F135" s="331">
        <v>0</v>
      </c>
    </row>
    <row r="136" spans="1:6" s="348" customFormat="1" ht="26.25" customHeight="1" x14ac:dyDescent="0.25">
      <c r="A136" s="433" t="s">
        <v>1667</v>
      </c>
      <c r="B136" s="434" t="s">
        <v>1638</v>
      </c>
      <c r="C136" s="1033" t="s">
        <v>1284</v>
      </c>
      <c r="D136" s="1034"/>
      <c r="E136" s="1035"/>
      <c r="F136" s="435">
        <f>SUM(F137:F139)</f>
        <v>0</v>
      </c>
    </row>
    <row r="137" spans="1:6" s="189" customFormat="1" ht="20.100000000000001" customHeight="1" x14ac:dyDescent="0.25">
      <c r="A137" s="428"/>
      <c r="B137" s="429" t="s">
        <v>1667</v>
      </c>
      <c r="C137" s="429" t="s">
        <v>1638</v>
      </c>
      <c r="D137" s="429" t="s">
        <v>1665</v>
      </c>
      <c r="E137" s="293" t="s">
        <v>1660</v>
      </c>
      <c r="F137" s="331">
        <v>0</v>
      </c>
    </row>
    <row r="138" spans="1:6" s="189" customFormat="1" ht="20.100000000000001" customHeight="1" x14ac:dyDescent="0.25">
      <c r="A138" s="428"/>
      <c r="B138" s="429" t="s">
        <v>1667</v>
      </c>
      <c r="C138" s="429" t="s">
        <v>1638</v>
      </c>
      <c r="D138" s="429" t="s">
        <v>1634</v>
      </c>
      <c r="E138" s="293" t="s">
        <v>1661</v>
      </c>
      <c r="F138" s="331">
        <v>0</v>
      </c>
    </row>
    <row r="139" spans="1:6" s="189" customFormat="1" ht="20.100000000000001" customHeight="1" x14ac:dyDescent="0.25">
      <c r="A139" s="428"/>
      <c r="B139" s="429" t="s">
        <v>1667</v>
      </c>
      <c r="C139" s="429" t="s">
        <v>1638</v>
      </c>
      <c r="D139" s="429" t="s">
        <v>1635</v>
      </c>
      <c r="E139" s="293" t="s">
        <v>1662</v>
      </c>
      <c r="F139" s="331">
        <v>0</v>
      </c>
    </row>
    <row r="140" spans="1:6" s="348" customFormat="1" ht="20.100000000000001" customHeight="1" x14ac:dyDescent="0.25">
      <c r="A140" s="347" t="s">
        <v>1667</v>
      </c>
      <c r="B140" s="434" t="s">
        <v>1666</v>
      </c>
      <c r="C140" s="1033" t="s">
        <v>1292</v>
      </c>
      <c r="D140" s="1034"/>
      <c r="E140" s="1035"/>
      <c r="F140" s="435">
        <f>SUM(F141:F144)</f>
        <v>0</v>
      </c>
    </row>
    <row r="141" spans="1:6" s="189" customFormat="1" ht="20.100000000000001" customHeight="1" x14ac:dyDescent="0.25">
      <c r="A141" s="428"/>
      <c r="B141" s="429" t="s">
        <v>1667</v>
      </c>
      <c r="C141" s="429" t="s">
        <v>1666</v>
      </c>
      <c r="D141" s="429" t="s">
        <v>1665</v>
      </c>
      <c r="E141" s="293" t="s">
        <v>1294</v>
      </c>
      <c r="F141" s="331">
        <v>0</v>
      </c>
    </row>
    <row r="142" spans="1:6" s="189" customFormat="1" ht="20.100000000000001" customHeight="1" x14ac:dyDescent="0.25">
      <c r="A142" s="428"/>
      <c r="B142" s="429" t="s">
        <v>1667</v>
      </c>
      <c r="C142" s="429" t="s">
        <v>1666</v>
      </c>
      <c r="D142" s="429" t="s">
        <v>1634</v>
      </c>
      <c r="E142" s="293" t="s">
        <v>1663</v>
      </c>
      <c r="F142" s="331">
        <v>0</v>
      </c>
    </row>
    <row r="143" spans="1:6" s="189" customFormat="1" ht="20.100000000000001" customHeight="1" x14ac:dyDescent="0.25">
      <c r="A143" s="428"/>
      <c r="B143" s="429" t="s">
        <v>1667</v>
      </c>
      <c r="C143" s="429" t="s">
        <v>1666</v>
      </c>
      <c r="D143" s="429" t="s">
        <v>1635</v>
      </c>
      <c r="E143" s="293" t="s">
        <v>1298</v>
      </c>
      <c r="F143" s="331">
        <v>0</v>
      </c>
    </row>
    <row r="144" spans="1:6" s="189" customFormat="1" ht="20.100000000000001" customHeight="1" x14ac:dyDescent="0.25">
      <c r="A144" s="428"/>
      <c r="B144" s="429" t="s">
        <v>1667</v>
      </c>
      <c r="C144" s="429" t="s">
        <v>1666</v>
      </c>
      <c r="D144" s="429" t="s">
        <v>1668</v>
      </c>
      <c r="E144" s="293" t="s">
        <v>1300</v>
      </c>
      <c r="F144" s="331">
        <v>0</v>
      </c>
    </row>
    <row r="145" spans="1:7" s="348" customFormat="1" ht="20.100000000000001" customHeight="1" x14ac:dyDescent="0.25">
      <c r="A145" s="433" t="s">
        <v>1667</v>
      </c>
      <c r="B145" s="434" t="s">
        <v>1667</v>
      </c>
      <c r="C145" s="1033" t="s">
        <v>1302</v>
      </c>
      <c r="D145" s="1034"/>
      <c r="E145" s="1035"/>
      <c r="F145" s="435">
        <f>SUM(F146)</f>
        <v>0</v>
      </c>
    </row>
    <row r="146" spans="1:7" s="189" customFormat="1" ht="20.100000000000001" customHeight="1" x14ac:dyDescent="0.25">
      <c r="A146" s="428"/>
      <c r="B146" s="429" t="s">
        <v>1667</v>
      </c>
      <c r="C146" s="429" t="s">
        <v>1667</v>
      </c>
      <c r="D146" s="429" t="s">
        <v>1665</v>
      </c>
      <c r="E146" s="293" t="s">
        <v>1664</v>
      </c>
      <c r="F146" s="331">
        <v>0</v>
      </c>
    </row>
    <row r="147" spans="1:7" s="346" customFormat="1" ht="22.5" customHeight="1" thickBot="1" x14ac:dyDescent="0.3">
      <c r="A147" s="1018" t="s">
        <v>1</v>
      </c>
      <c r="B147" s="1019"/>
      <c r="C147" s="1019"/>
      <c r="D147" s="1019"/>
      <c r="E147" s="1020"/>
      <c r="F147" s="350">
        <f>SUM(F4+F43+F89+F132)</f>
        <v>0</v>
      </c>
      <c r="G147" s="349"/>
    </row>
    <row r="148" spans="1:7" ht="2.25" customHeight="1" x14ac:dyDescent="0.25">
      <c r="A148" s="34"/>
      <c r="B148" s="34"/>
      <c r="C148" s="34"/>
      <c r="D148" s="34"/>
      <c r="E148" s="35"/>
      <c r="F148" s="190"/>
    </row>
    <row r="149" spans="1:7" ht="25.5" hidden="1" customHeight="1" x14ac:dyDescent="0.25">
      <c r="A149" s="34"/>
      <c r="B149" s="34"/>
      <c r="C149" s="34"/>
      <c r="D149" s="34"/>
      <c r="E149" s="35"/>
      <c r="F149" s="190"/>
    </row>
    <row r="150" spans="1:7" ht="25.5" hidden="1" customHeight="1" x14ac:dyDescent="0.25">
      <c r="A150" s="34"/>
      <c r="B150" s="34"/>
      <c r="C150" s="34"/>
      <c r="D150" s="34"/>
      <c r="E150" s="35"/>
      <c r="F150" s="190"/>
    </row>
    <row r="151" spans="1:7" ht="25.5" hidden="1" customHeight="1" x14ac:dyDescent="0.25">
      <c r="A151" s="34"/>
      <c r="B151" s="34"/>
      <c r="C151" s="34"/>
      <c r="D151" s="34"/>
      <c r="E151" s="35"/>
      <c r="F151" s="190"/>
    </row>
    <row r="152" spans="1:7" ht="25.5" hidden="1" customHeight="1" x14ac:dyDescent="0.25">
      <c r="A152" s="34"/>
      <c r="B152" s="34"/>
      <c r="C152" s="34"/>
      <c r="D152" s="34"/>
      <c r="E152" s="35"/>
      <c r="F152" s="190"/>
    </row>
    <row r="153" spans="1:7" ht="25.5" hidden="1" customHeight="1" x14ac:dyDescent="0.25">
      <c r="A153" s="34"/>
      <c r="B153" s="34"/>
      <c r="C153" s="34"/>
      <c r="D153" s="34"/>
      <c r="E153" s="35"/>
      <c r="F153" s="190"/>
    </row>
    <row r="154" spans="1:7" ht="25.5" hidden="1" customHeight="1" x14ac:dyDescent="0.25">
      <c r="A154" s="34"/>
      <c r="B154" s="34"/>
      <c r="C154" s="34"/>
      <c r="D154" s="34"/>
      <c r="E154" s="35"/>
      <c r="F154" s="190"/>
    </row>
    <row r="155" spans="1:7" ht="25.5" hidden="1" customHeight="1" x14ac:dyDescent="0.25">
      <c r="A155" s="34"/>
      <c r="B155" s="34"/>
      <c r="C155" s="34"/>
      <c r="D155" s="34"/>
      <c r="E155" s="35"/>
      <c r="F155" s="190"/>
    </row>
    <row r="156" spans="1:7" ht="25.5" hidden="1" customHeight="1" x14ac:dyDescent="0.25">
      <c r="A156" s="34"/>
      <c r="B156" s="34"/>
      <c r="C156" s="34"/>
      <c r="D156" s="34"/>
      <c r="E156" s="36"/>
      <c r="F156" s="190"/>
    </row>
    <row r="157" spans="1:7" ht="25.5" hidden="1" customHeight="1" x14ac:dyDescent="0.25">
      <c r="A157" s="34"/>
      <c r="B157" s="34"/>
      <c r="C157" s="34"/>
      <c r="D157" s="34"/>
      <c r="E157" s="35"/>
      <c r="F157" s="190"/>
    </row>
    <row r="158" spans="1:7" ht="25.5" hidden="1" customHeight="1" x14ac:dyDescent="0.25">
      <c r="A158" s="34"/>
      <c r="B158" s="34"/>
      <c r="C158" s="34"/>
      <c r="D158" s="34"/>
      <c r="E158" s="35"/>
      <c r="F158" s="190"/>
    </row>
    <row r="159" spans="1:7" ht="25.5" hidden="1" customHeight="1" x14ac:dyDescent="0.25">
      <c r="A159" s="34"/>
      <c r="B159" s="34"/>
      <c r="C159" s="34"/>
      <c r="D159" s="34"/>
      <c r="E159" s="35"/>
      <c r="F159" s="190"/>
    </row>
    <row r="160" spans="1:7" ht="25.5" hidden="1" customHeight="1" x14ac:dyDescent="0.25">
      <c r="A160" s="34"/>
      <c r="B160" s="34"/>
      <c r="C160" s="34"/>
      <c r="D160" s="34"/>
      <c r="E160" s="36"/>
      <c r="F160" s="190"/>
    </row>
    <row r="161" spans="1:6" ht="25.5" hidden="1" customHeight="1" x14ac:dyDescent="0.25">
      <c r="A161" s="34"/>
      <c r="B161" s="34"/>
      <c r="C161" s="34"/>
      <c r="D161" s="34"/>
      <c r="E161" s="35"/>
      <c r="F161" s="190"/>
    </row>
    <row r="162" spans="1:6" ht="25.5" hidden="1" customHeight="1" x14ac:dyDescent="0.25">
      <c r="A162" s="34"/>
      <c r="B162" s="34"/>
      <c r="C162" s="34"/>
      <c r="D162" s="34"/>
      <c r="E162" s="35"/>
      <c r="F162" s="190"/>
    </row>
    <row r="163" spans="1:6" ht="25.5" hidden="1" customHeight="1" x14ac:dyDescent="0.25">
      <c r="A163" s="34"/>
      <c r="B163" s="34"/>
      <c r="C163" s="34"/>
      <c r="D163" s="34"/>
      <c r="E163" s="35"/>
      <c r="F163" s="190"/>
    </row>
    <row r="164" spans="1:6" ht="25.5" hidden="1" customHeight="1" x14ac:dyDescent="0.25">
      <c r="A164" s="34"/>
      <c r="B164" s="34"/>
      <c r="C164" s="34"/>
      <c r="D164" s="34"/>
      <c r="E164" s="35"/>
      <c r="F164" s="190"/>
    </row>
    <row r="165" spans="1:6" ht="25.5" hidden="1" customHeight="1" x14ac:dyDescent="0.25">
      <c r="A165" s="34"/>
      <c r="B165" s="34"/>
      <c r="C165" s="34"/>
      <c r="D165" s="34"/>
      <c r="E165" s="35"/>
      <c r="F165" s="190"/>
    </row>
    <row r="166" spans="1:6" ht="25.5" hidden="1" customHeight="1" x14ac:dyDescent="0.25">
      <c r="A166" s="34"/>
      <c r="B166" s="34"/>
      <c r="C166" s="34"/>
      <c r="D166" s="34"/>
      <c r="E166" s="35"/>
      <c r="F166" s="190"/>
    </row>
    <row r="167" spans="1:6" ht="25.5" hidden="1" customHeight="1" x14ac:dyDescent="0.25">
      <c r="A167" s="34"/>
      <c r="B167" s="34"/>
      <c r="C167" s="34"/>
      <c r="D167" s="34"/>
      <c r="E167" s="35"/>
      <c r="F167" s="190"/>
    </row>
    <row r="168" spans="1:6" ht="25.5" hidden="1" customHeight="1" x14ac:dyDescent="0.25">
      <c r="A168" s="34"/>
      <c r="B168" s="34"/>
      <c r="C168" s="34"/>
      <c r="D168" s="34"/>
      <c r="E168" s="35"/>
      <c r="F168" s="190"/>
    </row>
    <row r="169" spans="1:6" ht="25.5" hidden="1" customHeight="1" x14ac:dyDescent="0.25">
      <c r="A169" s="34"/>
      <c r="B169" s="34"/>
      <c r="C169" s="34"/>
      <c r="D169" s="34"/>
      <c r="E169" s="35"/>
      <c r="F169" s="190"/>
    </row>
    <row r="170" spans="1:6" ht="25.5" hidden="1" customHeight="1" x14ac:dyDescent="0.25">
      <c r="A170" s="34"/>
      <c r="B170" s="34"/>
      <c r="C170" s="34"/>
      <c r="D170" s="34"/>
      <c r="E170" s="36"/>
      <c r="F170" s="190"/>
    </row>
    <row r="171" spans="1:6" ht="25.5" hidden="1" customHeight="1" x14ac:dyDescent="0.25">
      <c r="A171" s="34"/>
      <c r="B171" s="34"/>
      <c r="C171" s="34"/>
      <c r="D171" s="34"/>
      <c r="E171" s="35"/>
      <c r="F171" s="190"/>
    </row>
    <row r="172" spans="1:6" ht="25.5" hidden="1" customHeight="1" x14ac:dyDescent="0.25">
      <c r="A172" s="34"/>
      <c r="B172" s="34"/>
      <c r="C172" s="34"/>
      <c r="D172" s="34"/>
      <c r="E172" s="35"/>
      <c r="F172" s="190"/>
    </row>
    <row r="173" spans="1:6" ht="25.5" hidden="1" customHeight="1" x14ac:dyDescent="0.25">
      <c r="A173" s="34"/>
      <c r="B173" s="34"/>
      <c r="C173" s="34"/>
      <c r="D173" s="34"/>
      <c r="E173" s="35"/>
      <c r="F173" s="190"/>
    </row>
    <row r="174" spans="1:6" ht="25.5" hidden="1" customHeight="1" x14ac:dyDescent="0.25">
      <c r="A174" s="34"/>
      <c r="B174" s="34"/>
      <c r="C174" s="34"/>
      <c r="D174" s="34"/>
      <c r="E174" s="35"/>
      <c r="F174" s="190"/>
    </row>
    <row r="175" spans="1:6" ht="25.5" hidden="1" customHeight="1" x14ac:dyDescent="0.25">
      <c r="A175" s="34"/>
      <c r="B175" s="34"/>
      <c r="C175" s="34"/>
      <c r="D175" s="34"/>
      <c r="E175" s="35"/>
      <c r="F175" s="190"/>
    </row>
    <row r="176" spans="1:6" ht="25.5" hidden="1" customHeight="1" x14ac:dyDescent="0.25">
      <c r="A176" s="34"/>
      <c r="B176" s="34"/>
      <c r="C176" s="34"/>
      <c r="D176" s="34"/>
      <c r="E176" s="35"/>
      <c r="F176" s="190"/>
    </row>
    <row r="177" spans="1:6" ht="25.5" hidden="1" customHeight="1" x14ac:dyDescent="0.25">
      <c r="A177" s="34"/>
      <c r="B177" s="34"/>
      <c r="C177" s="34"/>
      <c r="D177" s="34"/>
      <c r="E177" s="35"/>
      <c r="F177" s="190"/>
    </row>
    <row r="178" spans="1:6" ht="25.5" hidden="1" customHeight="1" x14ac:dyDescent="0.25">
      <c r="A178" s="34"/>
      <c r="B178" s="34"/>
      <c r="C178" s="34"/>
      <c r="D178" s="34"/>
      <c r="E178" s="35"/>
      <c r="F178" s="190"/>
    </row>
    <row r="179" spans="1:6" ht="25.5" hidden="1" customHeight="1" x14ac:dyDescent="0.25">
      <c r="A179" s="34"/>
      <c r="B179" s="34"/>
      <c r="C179" s="34"/>
      <c r="D179" s="34"/>
      <c r="E179" s="35"/>
      <c r="F179" s="190"/>
    </row>
    <row r="180" spans="1:6" ht="25.5" hidden="1" customHeight="1" x14ac:dyDescent="0.25">
      <c r="A180" s="34"/>
      <c r="B180" s="34"/>
      <c r="C180" s="34"/>
      <c r="D180" s="34"/>
      <c r="E180" s="36"/>
      <c r="F180" s="190"/>
    </row>
    <row r="181" spans="1:6" ht="25.5" hidden="1" customHeight="1" x14ac:dyDescent="0.25">
      <c r="A181" s="34"/>
      <c r="B181" s="34"/>
      <c r="C181" s="34"/>
      <c r="D181" s="34"/>
      <c r="E181" s="35"/>
      <c r="F181" s="190"/>
    </row>
    <row r="182" spans="1:6" ht="25.5" hidden="1" customHeight="1" x14ac:dyDescent="0.25">
      <c r="A182" s="34"/>
      <c r="B182" s="34"/>
      <c r="C182" s="34"/>
      <c r="D182" s="34"/>
      <c r="E182" s="35"/>
      <c r="F182" s="190"/>
    </row>
    <row r="183" spans="1:6" ht="25.5" hidden="1" customHeight="1" x14ac:dyDescent="0.25">
      <c r="A183" s="34"/>
      <c r="B183" s="34"/>
      <c r="C183" s="34"/>
      <c r="D183" s="34"/>
      <c r="E183" s="35"/>
      <c r="F183" s="190"/>
    </row>
    <row r="184" spans="1:6" ht="25.5" hidden="1" customHeight="1" x14ac:dyDescent="0.25">
      <c r="A184" s="34"/>
      <c r="B184" s="34"/>
      <c r="C184" s="34"/>
      <c r="D184" s="34"/>
      <c r="E184" s="35"/>
      <c r="F184" s="190"/>
    </row>
    <row r="185" spans="1:6" ht="25.5" hidden="1" customHeight="1" x14ac:dyDescent="0.25">
      <c r="A185" s="34"/>
      <c r="B185" s="34"/>
      <c r="C185" s="34"/>
      <c r="D185" s="34"/>
      <c r="E185" s="35"/>
      <c r="F185" s="190"/>
    </row>
    <row r="186" spans="1:6" ht="25.5" hidden="1" customHeight="1" x14ac:dyDescent="0.25">
      <c r="A186" s="34"/>
      <c r="B186" s="34"/>
      <c r="C186" s="34"/>
      <c r="D186" s="34"/>
      <c r="E186" s="35"/>
      <c r="F186" s="190"/>
    </row>
    <row r="187" spans="1:6" ht="25.5" hidden="1" customHeight="1" x14ac:dyDescent="0.25">
      <c r="A187" s="34"/>
      <c r="B187" s="34"/>
      <c r="C187" s="34"/>
      <c r="D187" s="34"/>
      <c r="E187" s="35"/>
      <c r="F187" s="190"/>
    </row>
    <row r="188" spans="1:6" ht="25.5" hidden="1" customHeight="1" x14ac:dyDescent="0.25">
      <c r="A188" s="34"/>
      <c r="B188" s="34"/>
      <c r="C188" s="34"/>
      <c r="D188" s="34"/>
      <c r="E188" s="36"/>
      <c r="F188" s="190"/>
    </row>
    <row r="189" spans="1:6" ht="25.5" hidden="1" customHeight="1" x14ac:dyDescent="0.25">
      <c r="A189" s="34"/>
      <c r="B189" s="34"/>
      <c r="C189" s="34"/>
      <c r="D189" s="34"/>
      <c r="E189" s="35"/>
      <c r="F189" s="190"/>
    </row>
    <row r="190" spans="1:6" ht="25.5" hidden="1" customHeight="1" x14ac:dyDescent="0.25">
      <c r="A190" s="34"/>
      <c r="B190" s="34"/>
      <c r="C190" s="34"/>
      <c r="D190" s="34"/>
      <c r="E190" s="35"/>
      <c r="F190" s="190"/>
    </row>
    <row r="191" spans="1:6" ht="25.5" hidden="1" customHeight="1" x14ac:dyDescent="0.25">
      <c r="A191" s="34"/>
      <c r="B191" s="34"/>
      <c r="C191" s="34"/>
      <c r="D191" s="34"/>
      <c r="E191" s="36"/>
      <c r="F191" s="190"/>
    </row>
    <row r="192" spans="1:6" ht="25.5" hidden="1" customHeight="1" x14ac:dyDescent="0.25">
      <c r="A192" s="34"/>
      <c r="B192" s="34"/>
      <c r="C192" s="34"/>
      <c r="D192" s="34"/>
      <c r="E192" s="35"/>
      <c r="F192" s="190"/>
    </row>
    <row r="193" spans="1:6" ht="25.5" hidden="1" customHeight="1" x14ac:dyDescent="0.25">
      <c r="A193" s="34"/>
      <c r="B193" s="34"/>
      <c r="C193" s="34"/>
      <c r="D193" s="34"/>
      <c r="E193" s="35"/>
      <c r="F193" s="190"/>
    </row>
    <row r="194" spans="1:6" ht="25.5" hidden="1" customHeight="1" x14ac:dyDescent="0.25">
      <c r="A194" s="34"/>
      <c r="B194" s="34"/>
      <c r="C194" s="34"/>
      <c r="D194" s="34"/>
      <c r="E194" s="35"/>
      <c r="F194" s="190"/>
    </row>
    <row r="195" spans="1:6" ht="25.5" hidden="1" customHeight="1" x14ac:dyDescent="0.25">
      <c r="A195" s="34"/>
      <c r="B195" s="34"/>
      <c r="C195" s="34"/>
      <c r="D195" s="34"/>
      <c r="E195" s="35"/>
      <c r="F195" s="190"/>
    </row>
    <row r="196" spans="1:6" ht="25.5" hidden="1" customHeight="1" x14ac:dyDescent="0.25">
      <c r="A196" s="34"/>
      <c r="B196" s="34"/>
      <c r="C196" s="34"/>
      <c r="D196" s="34"/>
      <c r="E196" s="35"/>
      <c r="F196" s="190"/>
    </row>
    <row r="197" spans="1:6" ht="25.5" hidden="1" customHeight="1" x14ac:dyDescent="0.25">
      <c r="A197" s="34"/>
      <c r="B197" s="34"/>
      <c r="C197" s="34"/>
      <c r="D197" s="34"/>
      <c r="E197" s="36"/>
      <c r="F197" s="190"/>
    </row>
    <row r="198" spans="1:6" ht="25.5" hidden="1" customHeight="1" x14ac:dyDescent="0.25">
      <c r="A198" s="34"/>
      <c r="B198" s="34"/>
      <c r="C198" s="34"/>
      <c r="D198" s="34"/>
      <c r="E198" s="35"/>
      <c r="F198" s="190"/>
    </row>
    <row r="199" spans="1:6" ht="25.5" hidden="1" customHeight="1" x14ac:dyDescent="0.25">
      <c r="A199" s="34"/>
      <c r="B199" s="34"/>
      <c r="C199" s="34"/>
      <c r="D199" s="34"/>
      <c r="E199" s="35"/>
      <c r="F199" s="190"/>
    </row>
    <row r="200" spans="1:6" ht="25.5" hidden="1" customHeight="1" x14ac:dyDescent="0.25">
      <c r="A200" s="34"/>
      <c r="B200" s="34"/>
      <c r="C200" s="34"/>
      <c r="D200" s="34"/>
      <c r="E200" s="35"/>
      <c r="F200" s="190"/>
    </row>
    <row r="201" spans="1:6" ht="25.5" hidden="1" customHeight="1" x14ac:dyDescent="0.25">
      <c r="A201" s="34"/>
      <c r="B201" s="34"/>
      <c r="C201" s="34"/>
      <c r="D201" s="34"/>
      <c r="E201" s="36"/>
      <c r="F201" s="190"/>
    </row>
    <row r="202" spans="1:6" ht="25.5" hidden="1" customHeight="1" x14ac:dyDescent="0.25">
      <c r="A202" s="34"/>
      <c r="B202" s="34"/>
      <c r="C202" s="34"/>
      <c r="D202" s="34"/>
      <c r="E202" s="35"/>
      <c r="F202" s="190"/>
    </row>
    <row r="203" spans="1:6" ht="25.5" hidden="1" customHeight="1" x14ac:dyDescent="0.25">
      <c r="A203" s="34"/>
      <c r="B203" s="34"/>
      <c r="C203" s="34"/>
      <c r="D203" s="34"/>
      <c r="E203" s="35"/>
      <c r="F203" s="190"/>
    </row>
    <row r="204" spans="1:6" ht="25.5" hidden="1" customHeight="1" x14ac:dyDescent="0.25">
      <c r="A204" s="34"/>
      <c r="B204" s="34"/>
      <c r="C204" s="34"/>
      <c r="D204" s="34"/>
      <c r="E204" s="35"/>
      <c r="F204" s="190"/>
    </row>
    <row r="205" spans="1:6" ht="25.5" hidden="1" customHeight="1" x14ac:dyDescent="0.25">
      <c r="A205" s="34"/>
      <c r="B205" s="34"/>
      <c r="C205" s="34"/>
      <c r="D205" s="34"/>
      <c r="E205" s="35"/>
      <c r="F205" s="190"/>
    </row>
    <row r="206" spans="1:6" ht="25.5" hidden="1" customHeight="1" x14ac:dyDescent="0.25">
      <c r="A206" s="34"/>
      <c r="B206" s="34"/>
      <c r="C206" s="34"/>
      <c r="D206" s="34"/>
      <c r="E206" s="35"/>
      <c r="F206" s="190"/>
    </row>
    <row r="207" spans="1:6" ht="25.5" hidden="1" customHeight="1" x14ac:dyDescent="0.25">
      <c r="A207" s="34"/>
      <c r="B207" s="34"/>
      <c r="C207" s="34"/>
      <c r="D207" s="34"/>
      <c r="E207" s="35"/>
      <c r="F207" s="190"/>
    </row>
    <row r="208" spans="1:6" ht="25.5" hidden="1" customHeight="1" x14ac:dyDescent="0.25">
      <c r="A208" s="34"/>
      <c r="B208" s="34"/>
      <c r="C208" s="34"/>
      <c r="D208" s="34"/>
      <c r="E208" s="35"/>
      <c r="F208" s="190"/>
    </row>
    <row r="209" spans="1:6" ht="25.5" hidden="1" customHeight="1" x14ac:dyDescent="0.25">
      <c r="A209" s="34"/>
      <c r="B209" s="34"/>
      <c r="C209" s="34"/>
      <c r="D209" s="34"/>
      <c r="E209" s="35"/>
      <c r="F209" s="190"/>
    </row>
    <row r="210" spans="1:6" ht="25.5" hidden="1" customHeight="1" x14ac:dyDescent="0.25">
      <c r="A210" s="34"/>
      <c r="B210" s="34"/>
      <c r="C210" s="34"/>
      <c r="D210" s="34"/>
      <c r="E210" s="35"/>
      <c r="F210" s="190"/>
    </row>
    <row r="211" spans="1:6" ht="25.5" hidden="1" customHeight="1" x14ac:dyDescent="0.25">
      <c r="A211" s="34"/>
      <c r="B211" s="34"/>
      <c r="C211" s="34"/>
      <c r="D211" s="34"/>
      <c r="E211" s="36"/>
      <c r="F211" s="190"/>
    </row>
    <row r="212" spans="1:6" ht="25.5" hidden="1" customHeight="1" x14ac:dyDescent="0.25">
      <c r="A212" s="34"/>
      <c r="B212" s="34"/>
      <c r="C212" s="34"/>
      <c r="D212" s="34"/>
      <c r="E212" s="36"/>
      <c r="F212" s="190"/>
    </row>
    <row r="213" spans="1:6" ht="25.5" hidden="1" customHeight="1" x14ac:dyDescent="0.25">
      <c r="A213" s="34"/>
      <c r="B213" s="34"/>
      <c r="C213" s="34"/>
      <c r="D213" s="34"/>
      <c r="E213" s="35"/>
      <c r="F213" s="190"/>
    </row>
    <row r="214" spans="1:6" ht="25.5" hidden="1" customHeight="1" x14ac:dyDescent="0.25">
      <c r="A214" s="34"/>
      <c r="B214" s="34"/>
      <c r="C214" s="34"/>
      <c r="D214" s="34"/>
      <c r="E214" s="35"/>
      <c r="F214" s="190"/>
    </row>
    <row r="215" spans="1:6" ht="25.5" hidden="1" customHeight="1" x14ac:dyDescent="0.25">
      <c r="A215" s="34"/>
      <c r="B215" s="34"/>
      <c r="C215" s="34"/>
      <c r="D215" s="34"/>
      <c r="E215" s="35"/>
      <c r="F215" s="190"/>
    </row>
    <row r="216" spans="1:6" ht="25.5" hidden="1" customHeight="1" x14ac:dyDescent="0.25">
      <c r="A216" s="34"/>
      <c r="B216" s="34"/>
      <c r="C216" s="34"/>
      <c r="D216" s="34"/>
      <c r="E216" s="35"/>
      <c r="F216" s="190"/>
    </row>
    <row r="217" spans="1:6" ht="25.5" hidden="1" customHeight="1" x14ac:dyDescent="0.25">
      <c r="A217" s="34"/>
      <c r="B217" s="34"/>
      <c r="C217" s="34"/>
      <c r="D217" s="34"/>
      <c r="E217" s="35"/>
      <c r="F217" s="190"/>
    </row>
    <row r="218" spans="1:6" ht="25.5" hidden="1" customHeight="1" x14ac:dyDescent="0.25">
      <c r="A218" s="34"/>
      <c r="B218" s="34"/>
      <c r="C218" s="34"/>
      <c r="D218" s="34"/>
      <c r="E218" s="35"/>
      <c r="F218" s="190"/>
    </row>
    <row r="219" spans="1:6" ht="25.5" hidden="1" customHeight="1" x14ac:dyDescent="0.25">
      <c r="A219" s="34"/>
      <c r="B219" s="34"/>
      <c r="C219" s="34"/>
      <c r="D219" s="34"/>
      <c r="E219" s="35"/>
      <c r="F219" s="190"/>
    </row>
    <row r="220" spans="1:6" ht="25.5" hidden="1" customHeight="1" x14ac:dyDescent="0.25">
      <c r="A220" s="34"/>
      <c r="B220" s="34"/>
      <c r="C220" s="34"/>
      <c r="D220" s="34"/>
      <c r="E220" s="35"/>
      <c r="F220" s="190"/>
    </row>
    <row r="221" spans="1:6" ht="25.5" hidden="1" customHeight="1" x14ac:dyDescent="0.25">
      <c r="A221" s="34"/>
      <c r="B221" s="34"/>
      <c r="C221" s="34"/>
      <c r="D221" s="34"/>
      <c r="E221" s="35"/>
      <c r="F221" s="190"/>
    </row>
    <row r="222" spans="1:6" ht="25.5" hidden="1" customHeight="1" x14ac:dyDescent="0.25">
      <c r="A222" s="34"/>
      <c r="B222" s="34"/>
      <c r="C222" s="34"/>
      <c r="D222" s="34"/>
      <c r="E222" s="36"/>
      <c r="F222" s="190"/>
    </row>
    <row r="223" spans="1:6" ht="25.5" hidden="1" customHeight="1" x14ac:dyDescent="0.25">
      <c r="A223" s="34"/>
      <c r="B223" s="34"/>
      <c r="C223" s="34"/>
      <c r="D223" s="34"/>
      <c r="E223" s="35"/>
      <c r="F223" s="190"/>
    </row>
    <row r="224" spans="1:6" ht="25.5" hidden="1" customHeight="1" x14ac:dyDescent="0.25">
      <c r="A224" s="34"/>
      <c r="B224" s="34"/>
      <c r="C224" s="34"/>
      <c r="D224" s="34"/>
      <c r="E224" s="35"/>
      <c r="F224" s="190"/>
    </row>
    <row r="225" spans="1:6" ht="25.5" hidden="1" customHeight="1" x14ac:dyDescent="0.25">
      <c r="A225" s="34"/>
      <c r="B225" s="34"/>
      <c r="C225" s="34"/>
      <c r="D225" s="34"/>
      <c r="E225" s="35"/>
      <c r="F225" s="190"/>
    </row>
    <row r="226" spans="1:6" ht="25.5" hidden="1" customHeight="1" x14ac:dyDescent="0.25">
      <c r="A226" s="34"/>
      <c r="B226" s="34"/>
      <c r="C226" s="34"/>
      <c r="D226" s="34"/>
      <c r="E226" s="35"/>
      <c r="F226" s="190"/>
    </row>
    <row r="227" spans="1:6" ht="25.5" hidden="1" customHeight="1" x14ac:dyDescent="0.25">
      <c r="A227" s="34"/>
      <c r="B227" s="34"/>
      <c r="C227" s="34"/>
      <c r="D227" s="34"/>
      <c r="E227" s="35"/>
      <c r="F227" s="190"/>
    </row>
    <row r="228" spans="1:6" ht="25.5" hidden="1" customHeight="1" x14ac:dyDescent="0.25">
      <c r="A228" s="34"/>
      <c r="B228" s="34"/>
      <c r="C228" s="34"/>
      <c r="D228" s="34"/>
      <c r="E228" s="35"/>
      <c r="F228" s="190"/>
    </row>
    <row r="229" spans="1:6" ht="25.5" hidden="1" customHeight="1" x14ac:dyDescent="0.25">
      <c r="A229" s="34"/>
      <c r="B229" s="34"/>
      <c r="C229" s="34"/>
      <c r="D229" s="34"/>
      <c r="E229" s="35"/>
      <c r="F229" s="190"/>
    </row>
    <row r="230" spans="1:6" ht="25.5" hidden="1" customHeight="1" x14ac:dyDescent="0.25">
      <c r="A230" s="34"/>
      <c r="B230" s="34"/>
      <c r="C230" s="34"/>
      <c r="D230" s="34"/>
      <c r="E230" s="35"/>
      <c r="F230" s="190"/>
    </row>
    <row r="231" spans="1:6" ht="25.5" hidden="1" customHeight="1" x14ac:dyDescent="0.25">
      <c r="A231" s="34"/>
      <c r="B231" s="34"/>
      <c r="C231" s="34"/>
      <c r="D231" s="34"/>
      <c r="E231" s="35"/>
      <c r="F231" s="190"/>
    </row>
    <row r="232" spans="1:6" ht="25.5" hidden="1" customHeight="1" x14ac:dyDescent="0.25">
      <c r="A232" s="34"/>
      <c r="B232" s="34"/>
      <c r="C232" s="34"/>
      <c r="D232" s="34"/>
      <c r="E232" s="36"/>
      <c r="F232" s="190"/>
    </row>
    <row r="233" spans="1:6" ht="25.5" hidden="1" customHeight="1" x14ac:dyDescent="0.25">
      <c r="A233" s="34"/>
      <c r="B233" s="34"/>
      <c r="C233" s="34"/>
      <c r="D233" s="34"/>
      <c r="E233" s="35"/>
      <c r="F233" s="190"/>
    </row>
    <row r="234" spans="1:6" ht="25.5" hidden="1" customHeight="1" x14ac:dyDescent="0.25">
      <c r="A234" s="34"/>
      <c r="B234" s="34"/>
      <c r="C234" s="34"/>
      <c r="D234" s="34"/>
      <c r="E234" s="35"/>
      <c r="F234" s="190"/>
    </row>
    <row r="235" spans="1:6" ht="25.5" hidden="1" customHeight="1" x14ac:dyDescent="0.25">
      <c r="A235" s="34"/>
      <c r="B235" s="34"/>
      <c r="C235" s="34"/>
      <c r="D235" s="34"/>
      <c r="E235" s="35"/>
      <c r="F235" s="190"/>
    </row>
    <row r="236" spans="1:6" ht="25.5" hidden="1" customHeight="1" x14ac:dyDescent="0.25">
      <c r="A236" s="34"/>
      <c r="B236" s="34"/>
      <c r="C236" s="34"/>
      <c r="D236" s="34"/>
      <c r="E236" s="35"/>
      <c r="F236" s="190"/>
    </row>
    <row r="237" spans="1:6" ht="25.5" hidden="1" customHeight="1" x14ac:dyDescent="0.25">
      <c r="A237" s="34"/>
      <c r="B237" s="34"/>
      <c r="C237" s="34"/>
      <c r="D237" s="34"/>
      <c r="E237" s="35"/>
      <c r="F237" s="190"/>
    </row>
    <row r="238" spans="1:6" ht="25.5" hidden="1" customHeight="1" x14ac:dyDescent="0.25">
      <c r="A238" s="34"/>
      <c r="B238" s="34"/>
      <c r="C238" s="34"/>
      <c r="D238" s="34"/>
      <c r="E238" s="35"/>
      <c r="F238" s="190"/>
    </row>
    <row r="239" spans="1:6" ht="25.5" hidden="1" customHeight="1" x14ac:dyDescent="0.25">
      <c r="A239" s="34"/>
      <c r="B239" s="34"/>
      <c r="C239" s="34"/>
      <c r="D239" s="34"/>
      <c r="E239" s="35"/>
      <c r="F239" s="190"/>
    </row>
    <row r="240" spans="1:6" ht="25.5" hidden="1" customHeight="1" x14ac:dyDescent="0.25">
      <c r="A240" s="34"/>
      <c r="B240" s="34"/>
      <c r="C240" s="34"/>
      <c r="D240" s="34"/>
      <c r="E240" s="35"/>
      <c r="F240" s="190"/>
    </row>
    <row r="241" spans="1:6" ht="25.5" hidden="1" customHeight="1" x14ac:dyDescent="0.25">
      <c r="A241" s="34"/>
      <c r="B241" s="34"/>
      <c r="C241" s="34"/>
      <c r="D241" s="34"/>
      <c r="E241" s="35"/>
      <c r="F241" s="190"/>
    </row>
    <row r="242" spans="1:6" ht="25.5" hidden="1" customHeight="1" x14ac:dyDescent="0.25">
      <c r="A242" s="34"/>
      <c r="B242" s="34"/>
      <c r="C242" s="34"/>
      <c r="D242" s="34"/>
      <c r="E242" s="36"/>
      <c r="F242" s="190"/>
    </row>
    <row r="243" spans="1:6" ht="25.5" hidden="1" customHeight="1" x14ac:dyDescent="0.25">
      <c r="A243" s="34"/>
      <c r="B243" s="34"/>
      <c r="C243" s="34"/>
      <c r="D243" s="34"/>
      <c r="E243" s="35"/>
      <c r="F243" s="190"/>
    </row>
    <row r="244" spans="1:6" ht="25.5" hidden="1" customHeight="1" x14ac:dyDescent="0.25">
      <c r="A244" s="34"/>
      <c r="B244" s="34"/>
      <c r="C244" s="34"/>
      <c r="D244" s="34"/>
      <c r="E244" s="35"/>
      <c r="F244" s="190"/>
    </row>
    <row r="245" spans="1:6" ht="25.5" hidden="1" customHeight="1" x14ac:dyDescent="0.25">
      <c r="A245" s="34"/>
      <c r="B245" s="34"/>
      <c r="C245" s="34"/>
      <c r="D245" s="34"/>
      <c r="E245" s="35"/>
      <c r="F245" s="190"/>
    </row>
    <row r="246" spans="1:6" ht="25.5" hidden="1" customHeight="1" x14ac:dyDescent="0.25">
      <c r="A246" s="34"/>
      <c r="B246" s="34"/>
      <c r="C246" s="34"/>
      <c r="D246" s="34"/>
      <c r="E246" s="35"/>
      <c r="F246" s="190"/>
    </row>
    <row r="247" spans="1:6" ht="25.5" hidden="1" customHeight="1" x14ac:dyDescent="0.25">
      <c r="A247" s="34"/>
      <c r="B247" s="34"/>
      <c r="C247" s="34"/>
      <c r="D247" s="34"/>
      <c r="E247" s="35"/>
      <c r="F247" s="190"/>
    </row>
    <row r="248" spans="1:6" ht="25.5" hidden="1" customHeight="1" x14ac:dyDescent="0.25">
      <c r="A248" s="34"/>
      <c r="B248" s="34"/>
      <c r="C248" s="34"/>
      <c r="D248" s="34"/>
      <c r="E248" s="35"/>
      <c r="F248" s="190"/>
    </row>
    <row r="249" spans="1:6" ht="25.5" hidden="1" customHeight="1" x14ac:dyDescent="0.25">
      <c r="A249" s="34"/>
      <c r="B249" s="34"/>
      <c r="C249" s="34"/>
      <c r="D249" s="34"/>
      <c r="E249" s="35"/>
      <c r="F249" s="190"/>
    </row>
    <row r="250" spans="1:6" ht="25.5" hidden="1" customHeight="1" x14ac:dyDescent="0.25">
      <c r="A250" s="34"/>
      <c r="B250" s="34"/>
      <c r="C250" s="34"/>
      <c r="D250" s="34"/>
      <c r="E250" s="35"/>
      <c r="F250" s="190"/>
    </row>
    <row r="251" spans="1:6" ht="25.5" hidden="1" customHeight="1" x14ac:dyDescent="0.25">
      <c r="A251" s="34"/>
      <c r="B251" s="34"/>
      <c r="C251" s="34"/>
      <c r="D251" s="34"/>
      <c r="E251" s="35"/>
      <c r="F251" s="190"/>
    </row>
    <row r="252" spans="1:6" ht="25.5" hidden="1" customHeight="1" x14ac:dyDescent="0.25">
      <c r="A252" s="34"/>
      <c r="B252" s="34"/>
      <c r="C252" s="34"/>
      <c r="D252" s="34"/>
      <c r="E252" s="36"/>
      <c r="F252" s="190"/>
    </row>
    <row r="253" spans="1:6" ht="25.5" hidden="1" customHeight="1" x14ac:dyDescent="0.25">
      <c r="A253" s="34"/>
      <c r="B253" s="34"/>
      <c r="C253" s="34"/>
      <c r="D253" s="34"/>
      <c r="E253" s="35"/>
      <c r="F253" s="190"/>
    </row>
    <row r="254" spans="1:6" ht="25.5" hidden="1" customHeight="1" x14ac:dyDescent="0.25">
      <c r="A254" s="34"/>
      <c r="B254" s="34"/>
      <c r="C254" s="34"/>
      <c r="D254" s="34"/>
      <c r="E254" s="35"/>
      <c r="F254" s="190"/>
    </row>
    <row r="255" spans="1:6" ht="25.5" hidden="1" customHeight="1" x14ac:dyDescent="0.25">
      <c r="A255" s="34"/>
      <c r="B255" s="34"/>
      <c r="C255" s="34"/>
      <c r="D255" s="34"/>
      <c r="E255" s="35"/>
      <c r="F255" s="190"/>
    </row>
    <row r="256" spans="1:6" ht="25.5" hidden="1" customHeight="1" x14ac:dyDescent="0.25">
      <c r="A256" s="34"/>
      <c r="B256" s="34"/>
      <c r="C256" s="34"/>
      <c r="D256" s="34"/>
      <c r="E256" s="35"/>
      <c r="F256" s="190"/>
    </row>
    <row r="257" spans="1:6" ht="25.5" hidden="1" customHeight="1" x14ac:dyDescent="0.25">
      <c r="A257" s="34"/>
      <c r="B257" s="34"/>
      <c r="C257" s="34"/>
      <c r="D257" s="34"/>
      <c r="E257" s="35"/>
      <c r="F257" s="190"/>
    </row>
    <row r="258" spans="1:6" ht="25.5" hidden="1" customHeight="1" x14ac:dyDescent="0.25">
      <c r="A258" s="34"/>
      <c r="B258" s="34"/>
      <c r="C258" s="34"/>
      <c r="D258" s="34"/>
      <c r="E258" s="35"/>
      <c r="F258" s="190"/>
    </row>
    <row r="259" spans="1:6" ht="25.5" hidden="1" customHeight="1" x14ac:dyDescent="0.25">
      <c r="A259" s="34"/>
      <c r="B259" s="34"/>
      <c r="C259" s="34"/>
      <c r="D259" s="34"/>
      <c r="E259" s="35"/>
      <c r="F259" s="190"/>
    </row>
    <row r="260" spans="1:6" ht="25.5" hidden="1" customHeight="1" x14ac:dyDescent="0.25">
      <c r="A260" s="34"/>
      <c r="B260" s="34"/>
      <c r="C260" s="34"/>
      <c r="D260" s="34"/>
      <c r="E260" s="35"/>
      <c r="F260" s="190"/>
    </row>
    <row r="261" spans="1:6" ht="25.5" hidden="1" customHeight="1" x14ac:dyDescent="0.25">
      <c r="A261" s="34"/>
      <c r="B261" s="34"/>
      <c r="C261" s="34"/>
      <c r="D261" s="34"/>
      <c r="E261" s="35"/>
      <c r="F261" s="190"/>
    </row>
    <row r="262" spans="1:6" ht="25.5" hidden="1" customHeight="1" x14ac:dyDescent="0.25">
      <c r="A262" s="34"/>
      <c r="B262" s="34"/>
      <c r="C262" s="34"/>
      <c r="D262" s="34"/>
      <c r="E262" s="36"/>
      <c r="F262" s="190"/>
    </row>
    <row r="263" spans="1:6" ht="25.5" hidden="1" customHeight="1" x14ac:dyDescent="0.25">
      <c r="A263" s="34"/>
      <c r="B263" s="34"/>
      <c r="C263" s="34"/>
      <c r="D263" s="34"/>
      <c r="E263" s="35"/>
      <c r="F263" s="190"/>
    </row>
    <row r="264" spans="1:6" ht="25.5" hidden="1" customHeight="1" x14ac:dyDescent="0.25">
      <c r="A264" s="34"/>
      <c r="B264" s="34"/>
      <c r="C264" s="34"/>
      <c r="D264" s="34"/>
      <c r="E264" s="35"/>
      <c r="F264" s="190"/>
    </row>
    <row r="265" spans="1:6" ht="25.5" hidden="1" customHeight="1" x14ac:dyDescent="0.25">
      <c r="A265" s="34"/>
      <c r="B265" s="34"/>
      <c r="C265" s="34"/>
      <c r="D265" s="34"/>
      <c r="E265" s="35"/>
      <c r="F265" s="190"/>
    </row>
    <row r="266" spans="1:6" ht="25.5" hidden="1" customHeight="1" x14ac:dyDescent="0.25">
      <c r="A266" s="34"/>
      <c r="B266" s="34"/>
      <c r="C266" s="34"/>
      <c r="D266" s="34"/>
      <c r="E266" s="35"/>
      <c r="F266" s="190"/>
    </row>
    <row r="267" spans="1:6" ht="25.5" hidden="1" customHeight="1" x14ac:dyDescent="0.25">
      <c r="A267" s="34"/>
      <c r="B267" s="34"/>
      <c r="C267" s="34"/>
      <c r="D267" s="34"/>
      <c r="E267" s="35"/>
      <c r="F267" s="190"/>
    </row>
    <row r="268" spans="1:6" ht="25.5" hidden="1" customHeight="1" x14ac:dyDescent="0.25">
      <c r="A268" s="34"/>
      <c r="B268" s="34"/>
      <c r="C268" s="34"/>
      <c r="D268" s="34"/>
      <c r="E268" s="35"/>
      <c r="F268" s="190"/>
    </row>
    <row r="269" spans="1:6" ht="25.5" hidden="1" customHeight="1" x14ac:dyDescent="0.25">
      <c r="A269" s="34"/>
      <c r="B269" s="34"/>
      <c r="C269" s="34"/>
      <c r="D269" s="34"/>
      <c r="E269" s="35"/>
      <c r="F269" s="190"/>
    </row>
    <row r="270" spans="1:6" ht="25.5" hidden="1" customHeight="1" x14ac:dyDescent="0.25">
      <c r="A270" s="34"/>
      <c r="B270" s="34"/>
      <c r="C270" s="34"/>
      <c r="D270" s="34"/>
      <c r="E270" s="36"/>
      <c r="F270" s="190"/>
    </row>
    <row r="271" spans="1:6" ht="25.5" hidden="1" customHeight="1" x14ac:dyDescent="0.25">
      <c r="A271" s="34"/>
      <c r="B271" s="34"/>
      <c r="C271" s="34"/>
      <c r="D271" s="34"/>
      <c r="E271" s="35"/>
      <c r="F271" s="190"/>
    </row>
    <row r="272" spans="1:6" ht="25.5" hidden="1" customHeight="1" x14ac:dyDescent="0.25">
      <c r="A272" s="34"/>
      <c r="B272" s="34"/>
      <c r="C272" s="34"/>
      <c r="D272" s="34"/>
      <c r="E272" s="35"/>
      <c r="F272" s="190"/>
    </row>
    <row r="273" spans="1:6" ht="25.5" hidden="1" customHeight="1" x14ac:dyDescent="0.25">
      <c r="A273" s="34"/>
      <c r="B273" s="34"/>
      <c r="C273" s="34"/>
      <c r="D273" s="34"/>
      <c r="E273" s="35"/>
      <c r="F273" s="190"/>
    </row>
    <row r="274" spans="1:6" ht="25.5" hidden="1" customHeight="1" x14ac:dyDescent="0.25">
      <c r="A274" s="34"/>
      <c r="B274" s="34"/>
      <c r="C274" s="34"/>
      <c r="D274" s="34"/>
      <c r="E274" s="35"/>
      <c r="F274" s="190"/>
    </row>
    <row r="275" spans="1:6" ht="25.5" hidden="1" customHeight="1" x14ac:dyDescent="0.25">
      <c r="A275" s="34"/>
      <c r="B275" s="34"/>
      <c r="C275" s="34"/>
      <c r="D275" s="34"/>
      <c r="E275" s="35"/>
      <c r="F275" s="190"/>
    </row>
    <row r="276" spans="1:6" ht="25.5" hidden="1" customHeight="1" x14ac:dyDescent="0.25">
      <c r="A276" s="34"/>
      <c r="B276" s="34"/>
      <c r="C276" s="34"/>
      <c r="D276" s="34"/>
      <c r="E276" s="35"/>
      <c r="F276" s="190"/>
    </row>
    <row r="277" spans="1:6" ht="25.5" hidden="1" customHeight="1" x14ac:dyDescent="0.25">
      <c r="A277" s="34"/>
      <c r="B277" s="34"/>
      <c r="C277" s="34"/>
      <c r="D277" s="34"/>
      <c r="E277" s="35"/>
      <c r="F277" s="190"/>
    </row>
    <row r="278" spans="1:6" ht="25.5" hidden="1" customHeight="1" x14ac:dyDescent="0.25">
      <c r="A278" s="34"/>
      <c r="B278" s="34"/>
      <c r="C278" s="34"/>
      <c r="D278" s="34"/>
      <c r="E278" s="35"/>
      <c r="F278" s="190"/>
    </row>
    <row r="279" spans="1:6" ht="25.5" hidden="1" customHeight="1" x14ac:dyDescent="0.25">
      <c r="A279" s="34"/>
      <c r="B279" s="34"/>
      <c r="C279" s="34"/>
      <c r="D279" s="34"/>
      <c r="E279" s="35"/>
      <c r="F279" s="190"/>
    </row>
    <row r="280" spans="1:6" ht="25.5" hidden="1" customHeight="1" x14ac:dyDescent="0.25">
      <c r="A280" s="34"/>
      <c r="B280" s="34"/>
      <c r="C280" s="34"/>
      <c r="D280" s="34"/>
      <c r="E280" s="36"/>
      <c r="F280" s="190"/>
    </row>
    <row r="281" spans="1:6" ht="25.5" hidden="1" customHeight="1" x14ac:dyDescent="0.25">
      <c r="A281" s="34"/>
      <c r="B281" s="34"/>
      <c r="C281" s="34"/>
      <c r="D281" s="34"/>
      <c r="E281" s="35"/>
      <c r="F281" s="190"/>
    </row>
    <row r="282" spans="1:6" ht="25.5" hidden="1" customHeight="1" x14ac:dyDescent="0.25">
      <c r="A282" s="34"/>
      <c r="B282" s="34"/>
      <c r="C282" s="34"/>
      <c r="D282" s="34"/>
      <c r="E282" s="35"/>
      <c r="F282" s="190"/>
    </row>
    <row r="283" spans="1:6" ht="25.5" hidden="1" customHeight="1" x14ac:dyDescent="0.25">
      <c r="A283" s="34"/>
      <c r="B283" s="34"/>
      <c r="C283" s="34"/>
      <c r="D283" s="34"/>
      <c r="E283" s="35"/>
      <c r="F283" s="190"/>
    </row>
    <row r="284" spans="1:6" ht="25.5" hidden="1" customHeight="1" x14ac:dyDescent="0.25">
      <c r="A284" s="34"/>
      <c r="B284" s="34"/>
      <c r="C284" s="34"/>
      <c r="D284" s="34"/>
      <c r="E284" s="35"/>
      <c r="F284" s="190"/>
    </row>
    <row r="285" spans="1:6" ht="25.5" hidden="1" customHeight="1" x14ac:dyDescent="0.25">
      <c r="A285" s="34"/>
      <c r="B285" s="34"/>
      <c r="C285" s="34"/>
      <c r="D285" s="34"/>
      <c r="E285" s="35"/>
      <c r="F285" s="190"/>
    </row>
    <row r="286" spans="1:6" ht="25.5" hidden="1" customHeight="1" x14ac:dyDescent="0.25">
      <c r="A286" s="34"/>
      <c r="B286" s="34"/>
      <c r="C286" s="34"/>
      <c r="D286" s="34"/>
      <c r="E286" s="36"/>
      <c r="F286" s="190"/>
    </row>
    <row r="287" spans="1:6" ht="25.5" hidden="1" customHeight="1" x14ac:dyDescent="0.25">
      <c r="A287" s="34"/>
      <c r="B287" s="34"/>
      <c r="C287" s="34"/>
      <c r="D287" s="34"/>
      <c r="E287" s="35"/>
      <c r="F287" s="190"/>
    </row>
    <row r="288" spans="1:6" ht="25.5" hidden="1" customHeight="1" x14ac:dyDescent="0.25">
      <c r="A288" s="34"/>
      <c r="B288" s="34"/>
      <c r="C288" s="34"/>
      <c r="D288" s="34"/>
      <c r="E288" s="35"/>
      <c r="F288" s="190"/>
    </row>
    <row r="289" spans="1:6" ht="25.5" hidden="1" customHeight="1" x14ac:dyDescent="0.25">
      <c r="A289" s="34"/>
      <c r="B289" s="34"/>
      <c r="C289" s="34"/>
      <c r="D289" s="34"/>
      <c r="E289" s="35"/>
      <c r="F289" s="190"/>
    </row>
    <row r="290" spans="1:6" ht="25.5" hidden="1" customHeight="1" x14ac:dyDescent="0.25">
      <c r="A290" s="34"/>
      <c r="B290" s="34"/>
      <c r="C290" s="34"/>
      <c r="D290" s="34"/>
      <c r="E290" s="35"/>
      <c r="F290" s="190"/>
    </row>
    <row r="291" spans="1:6" ht="25.5" hidden="1" customHeight="1" x14ac:dyDescent="0.25">
      <c r="A291" s="34"/>
      <c r="B291" s="34"/>
      <c r="C291" s="34"/>
      <c r="D291" s="34"/>
      <c r="E291" s="35"/>
      <c r="F291" s="190"/>
    </row>
    <row r="292" spans="1:6" ht="25.5" hidden="1" customHeight="1" x14ac:dyDescent="0.25">
      <c r="A292" s="34"/>
      <c r="B292" s="34"/>
      <c r="C292" s="34"/>
      <c r="D292" s="34"/>
      <c r="E292" s="35"/>
      <c r="F292" s="190"/>
    </row>
    <row r="293" spans="1:6" ht="25.5" hidden="1" customHeight="1" x14ac:dyDescent="0.25">
      <c r="A293" s="34"/>
      <c r="B293" s="34"/>
      <c r="C293" s="34"/>
      <c r="D293" s="34"/>
      <c r="E293" s="35"/>
      <c r="F293" s="190"/>
    </row>
    <row r="294" spans="1:6" ht="25.5" hidden="1" customHeight="1" x14ac:dyDescent="0.25">
      <c r="A294" s="34"/>
      <c r="B294" s="34"/>
      <c r="C294" s="34"/>
      <c r="D294" s="34"/>
      <c r="E294" s="36"/>
      <c r="F294" s="190"/>
    </row>
    <row r="295" spans="1:6" ht="25.5" hidden="1" customHeight="1" x14ac:dyDescent="0.25">
      <c r="A295" s="34"/>
      <c r="B295" s="34"/>
      <c r="C295" s="34"/>
      <c r="D295" s="34"/>
      <c r="E295" s="35"/>
      <c r="F295" s="190"/>
    </row>
    <row r="296" spans="1:6" ht="25.5" hidden="1" customHeight="1" x14ac:dyDescent="0.25">
      <c r="A296" s="34"/>
      <c r="B296" s="34"/>
      <c r="C296" s="34"/>
      <c r="D296" s="34"/>
      <c r="E296" s="35"/>
      <c r="F296" s="190"/>
    </row>
    <row r="297" spans="1:6" ht="25.5" hidden="1" customHeight="1" x14ac:dyDescent="0.25">
      <c r="A297" s="34"/>
      <c r="B297" s="34"/>
      <c r="C297" s="34"/>
      <c r="D297" s="34"/>
      <c r="E297" s="35"/>
      <c r="F297" s="190"/>
    </row>
    <row r="298" spans="1:6" ht="25.5" hidden="1" customHeight="1" x14ac:dyDescent="0.25">
      <c r="A298" s="34"/>
      <c r="B298" s="34"/>
      <c r="C298" s="34"/>
      <c r="D298" s="34"/>
      <c r="E298" s="35"/>
      <c r="F298" s="190"/>
    </row>
    <row r="299" spans="1:6" ht="25.5" hidden="1" customHeight="1" x14ac:dyDescent="0.25">
      <c r="A299" s="34"/>
      <c r="B299" s="34"/>
      <c r="C299" s="34"/>
      <c r="D299" s="34"/>
      <c r="E299" s="35"/>
      <c r="F299" s="190"/>
    </row>
    <row r="300" spans="1:6" ht="25.5" hidden="1" customHeight="1" x14ac:dyDescent="0.25">
      <c r="A300" s="34"/>
      <c r="B300" s="34"/>
      <c r="C300" s="34"/>
      <c r="D300" s="34"/>
      <c r="E300" s="35"/>
      <c r="F300" s="190"/>
    </row>
    <row r="301" spans="1:6" ht="25.5" hidden="1" customHeight="1" x14ac:dyDescent="0.25">
      <c r="A301" s="34"/>
      <c r="B301" s="34"/>
      <c r="C301" s="34"/>
      <c r="D301" s="34"/>
      <c r="E301" s="35"/>
      <c r="F301" s="190"/>
    </row>
    <row r="302" spans="1:6" ht="25.5" hidden="1" customHeight="1" x14ac:dyDescent="0.25">
      <c r="A302" s="34"/>
      <c r="B302" s="34"/>
      <c r="C302" s="34"/>
      <c r="D302" s="34"/>
      <c r="E302" s="35"/>
      <c r="F302" s="190"/>
    </row>
    <row r="303" spans="1:6" ht="25.5" hidden="1" customHeight="1" x14ac:dyDescent="0.25">
      <c r="A303" s="34"/>
      <c r="B303" s="34"/>
      <c r="C303" s="34"/>
      <c r="D303" s="34"/>
      <c r="E303" s="35"/>
      <c r="F303" s="190"/>
    </row>
    <row r="304" spans="1:6" ht="25.5" hidden="1" customHeight="1" x14ac:dyDescent="0.25">
      <c r="A304" s="34"/>
      <c r="B304" s="34"/>
      <c r="C304" s="34"/>
      <c r="D304" s="34"/>
      <c r="E304" s="35"/>
      <c r="F304" s="190"/>
    </row>
    <row r="305" spans="1:6" ht="25.5" hidden="1" customHeight="1" x14ac:dyDescent="0.25">
      <c r="A305" s="34"/>
      <c r="B305" s="34"/>
      <c r="C305" s="34"/>
      <c r="D305" s="34"/>
      <c r="E305" s="36"/>
      <c r="F305" s="190"/>
    </row>
    <row r="306" spans="1:6" ht="25.5" hidden="1" customHeight="1" x14ac:dyDescent="0.25">
      <c r="A306" s="34"/>
      <c r="B306" s="34"/>
      <c r="C306" s="34"/>
      <c r="D306" s="34"/>
      <c r="E306" s="35"/>
      <c r="F306" s="190"/>
    </row>
    <row r="307" spans="1:6" ht="25.5" hidden="1" customHeight="1" x14ac:dyDescent="0.25">
      <c r="A307" s="34"/>
      <c r="B307" s="34"/>
      <c r="C307" s="34"/>
      <c r="D307" s="34"/>
      <c r="E307" s="35"/>
      <c r="F307" s="190"/>
    </row>
    <row r="308" spans="1:6" ht="25.5" hidden="1" customHeight="1" x14ac:dyDescent="0.25">
      <c r="A308" s="34"/>
      <c r="B308" s="34"/>
      <c r="C308" s="34"/>
      <c r="D308" s="34"/>
      <c r="E308" s="35"/>
      <c r="F308" s="190"/>
    </row>
    <row r="309" spans="1:6" ht="25.5" hidden="1" customHeight="1" x14ac:dyDescent="0.25">
      <c r="A309" s="34"/>
      <c r="B309" s="34"/>
      <c r="C309" s="34"/>
      <c r="D309" s="34"/>
      <c r="E309" s="35"/>
      <c r="F309" s="190"/>
    </row>
    <row r="310" spans="1:6" ht="25.5" hidden="1" customHeight="1" x14ac:dyDescent="0.25">
      <c r="A310" s="34"/>
      <c r="B310" s="34"/>
      <c r="C310" s="34"/>
      <c r="D310" s="34"/>
      <c r="E310" s="35"/>
      <c r="F310" s="190"/>
    </row>
    <row r="311" spans="1:6" ht="25.5" hidden="1" customHeight="1" x14ac:dyDescent="0.25">
      <c r="A311" s="34"/>
      <c r="B311" s="34"/>
      <c r="C311" s="34"/>
      <c r="D311" s="34"/>
      <c r="E311" s="36"/>
      <c r="F311" s="190"/>
    </row>
    <row r="312" spans="1:6" ht="25.5" hidden="1" customHeight="1" x14ac:dyDescent="0.25">
      <c r="A312" s="34"/>
      <c r="B312" s="34"/>
      <c r="C312" s="34"/>
      <c r="D312" s="34"/>
      <c r="E312" s="35"/>
      <c r="F312" s="190"/>
    </row>
    <row r="313" spans="1:6" ht="25.5" hidden="1" customHeight="1" x14ac:dyDescent="0.25">
      <c r="A313" s="34"/>
      <c r="B313" s="34"/>
      <c r="C313" s="34"/>
      <c r="D313" s="34"/>
      <c r="E313" s="35"/>
      <c r="F313" s="190"/>
    </row>
    <row r="314" spans="1:6" ht="25.5" hidden="1" customHeight="1" x14ac:dyDescent="0.25">
      <c r="A314" s="34"/>
      <c r="B314" s="34"/>
      <c r="C314" s="34"/>
      <c r="D314" s="34"/>
      <c r="E314" s="35"/>
      <c r="F314" s="190"/>
    </row>
    <row r="315" spans="1:6" ht="25.5" hidden="1" customHeight="1" x14ac:dyDescent="0.25">
      <c r="A315" s="34"/>
      <c r="B315" s="34"/>
      <c r="C315" s="34"/>
      <c r="D315" s="34"/>
      <c r="E315" s="35"/>
      <c r="F315" s="190"/>
    </row>
    <row r="316" spans="1:6" ht="25.5" hidden="1" customHeight="1" x14ac:dyDescent="0.25">
      <c r="A316" s="34"/>
      <c r="B316" s="34"/>
      <c r="C316" s="34"/>
      <c r="D316" s="34"/>
      <c r="E316" s="35"/>
      <c r="F316" s="190"/>
    </row>
    <row r="317" spans="1:6" ht="25.5" hidden="1" customHeight="1" x14ac:dyDescent="0.25">
      <c r="A317" s="34"/>
      <c r="B317" s="34"/>
      <c r="C317" s="34"/>
      <c r="D317" s="34"/>
      <c r="E317" s="35"/>
      <c r="F317" s="190"/>
    </row>
    <row r="318" spans="1:6" ht="25.5" hidden="1" customHeight="1" x14ac:dyDescent="0.25">
      <c r="A318" s="34"/>
      <c r="B318" s="34"/>
      <c r="C318" s="34"/>
      <c r="D318" s="34"/>
      <c r="E318" s="35"/>
      <c r="F318" s="190"/>
    </row>
    <row r="319" spans="1:6" ht="25.5" hidden="1" customHeight="1" x14ac:dyDescent="0.25">
      <c r="A319" s="34"/>
      <c r="B319" s="34"/>
      <c r="C319" s="34"/>
      <c r="D319" s="34"/>
      <c r="E319" s="36"/>
      <c r="F319" s="190"/>
    </row>
    <row r="320" spans="1:6" ht="25.5" hidden="1" customHeight="1" x14ac:dyDescent="0.25">
      <c r="A320" s="34"/>
      <c r="B320" s="34"/>
      <c r="C320" s="34"/>
      <c r="D320" s="34"/>
      <c r="E320" s="35"/>
      <c r="F320" s="190"/>
    </row>
    <row r="321" spans="1:6" ht="25.5" hidden="1" customHeight="1" x14ac:dyDescent="0.25">
      <c r="A321" s="34"/>
      <c r="B321" s="34"/>
      <c r="C321" s="34"/>
      <c r="D321" s="34"/>
      <c r="E321" s="35"/>
      <c r="F321" s="190"/>
    </row>
    <row r="322" spans="1:6" ht="25.5" hidden="1" customHeight="1" x14ac:dyDescent="0.25">
      <c r="A322" s="34"/>
      <c r="B322" s="34"/>
      <c r="C322" s="34"/>
      <c r="D322" s="34"/>
      <c r="E322" s="35"/>
      <c r="F322" s="190"/>
    </row>
    <row r="323" spans="1:6" ht="25.5" hidden="1" customHeight="1" x14ac:dyDescent="0.25">
      <c r="A323" s="34"/>
      <c r="B323" s="34"/>
      <c r="C323" s="34"/>
      <c r="D323" s="34"/>
      <c r="E323" s="35"/>
      <c r="F323" s="190"/>
    </row>
    <row r="324" spans="1:6" ht="25.5" hidden="1" customHeight="1" x14ac:dyDescent="0.25">
      <c r="A324" s="34"/>
      <c r="B324" s="34"/>
      <c r="C324" s="34"/>
      <c r="D324" s="34"/>
      <c r="E324" s="35"/>
      <c r="F324" s="190"/>
    </row>
    <row r="325" spans="1:6" ht="25.5" hidden="1" customHeight="1" x14ac:dyDescent="0.25">
      <c r="A325" s="34"/>
      <c r="B325" s="34"/>
      <c r="C325" s="34"/>
      <c r="D325" s="34"/>
      <c r="E325" s="35"/>
      <c r="F325" s="190"/>
    </row>
    <row r="326" spans="1:6" ht="25.5" hidden="1" customHeight="1" x14ac:dyDescent="0.25">
      <c r="A326" s="34"/>
      <c r="B326" s="34"/>
      <c r="C326" s="34"/>
      <c r="D326" s="34"/>
      <c r="E326" s="35"/>
      <c r="F326" s="190"/>
    </row>
    <row r="327" spans="1:6" ht="25.5" hidden="1" customHeight="1" x14ac:dyDescent="0.25">
      <c r="A327" s="34"/>
      <c r="B327" s="34"/>
      <c r="C327" s="34"/>
      <c r="D327" s="34"/>
      <c r="E327" s="35"/>
      <c r="F327" s="190"/>
    </row>
    <row r="328" spans="1:6" ht="25.5" hidden="1" customHeight="1" x14ac:dyDescent="0.25">
      <c r="A328" s="34"/>
      <c r="B328" s="34"/>
      <c r="C328" s="34"/>
      <c r="D328" s="34"/>
      <c r="E328" s="36"/>
      <c r="F328" s="190"/>
    </row>
    <row r="329" spans="1:6" ht="25.5" hidden="1" customHeight="1" x14ac:dyDescent="0.25">
      <c r="A329" s="34"/>
      <c r="B329" s="34"/>
      <c r="C329" s="34"/>
      <c r="D329" s="34"/>
      <c r="E329" s="35"/>
      <c r="F329" s="190"/>
    </row>
    <row r="330" spans="1:6" ht="25.5" hidden="1" customHeight="1" x14ac:dyDescent="0.25">
      <c r="A330" s="34"/>
      <c r="B330" s="34"/>
      <c r="C330" s="34"/>
      <c r="D330" s="34"/>
      <c r="E330" s="35"/>
      <c r="F330" s="190"/>
    </row>
    <row r="331" spans="1:6" ht="25.5" hidden="1" customHeight="1" x14ac:dyDescent="0.25">
      <c r="A331" s="34"/>
      <c r="B331" s="34"/>
      <c r="C331" s="34"/>
      <c r="D331" s="34"/>
      <c r="E331" s="36"/>
      <c r="F331" s="190"/>
    </row>
    <row r="332" spans="1:6" ht="25.5" hidden="1" customHeight="1" x14ac:dyDescent="0.25">
      <c r="A332" s="34"/>
      <c r="B332" s="34"/>
      <c r="C332" s="34"/>
      <c r="D332" s="34"/>
      <c r="E332" s="35"/>
      <c r="F332" s="190"/>
    </row>
    <row r="333" spans="1:6" ht="25.5" hidden="1" customHeight="1" x14ac:dyDescent="0.25">
      <c r="A333" s="34"/>
      <c r="B333" s="34"/>
      <c r="C333" s="34"/>
      <c r="D333" s="34"/>
      <c r="E333" s="35"/>
      <c r="F333" s="190"/>
    </row>
    <row r="334" spans="1:6" ht="25.5" hidden="1" customHeight="1" x14ac:dyDescent="0.25">
      <c r="A334" s="34"/>
      <c r="B334" s="34"/>
      <c r="C334" s="34"/>
      <c r="D334" s="34"/>
      <c r="E334" s="35"/>
      <c r="F334" s="190"/>
    </row>
    <row r="335" spans="1:6" ht="25.5" hidden="1" customHeight="1" x14ac:dyDescent="0.25">
      <c r="A335" s="34"/>
      <c r="B335" s="34"/>
      <c r="C335" s="34"/>
      <c r="D335" s="34"/>
      <c r="E335" s="35"/>
      <c r="F335" s="190"/>
    </row>
    <row r="336" spans="1:6" ht="25.5" hidden="1" customHeight="1" x14ac:dyDescent="0.25">
      <c r="A336" s="34"/>
      <c r="B336" s="34"/>
      <c r="C336" s="34"/>
      <c r="D336" s="34"/>
      <c r="E336" s="35"/>
      <c r="F336" s="190"/>
    </row>
    <row r="337" spans="1:6" ht="25.5" hidden="1" customHeight="1" x14ac:dyDescent="0.25">
      <c r="A337" s="34"/>
      <c r="B337" s="34"/>
      <c r="C337" s="34"/>
      <c r="D337" s="34"/>
      <c r="E337" s="35"/>
      <c r="F337" s="190"/>
    </row>
    <row r="338" spans="1:6" ht="25.5" hidden="1" customHeight="1" x14ac:dyDescent="0.25">
      <c r="A338" s="34"/>
      <c r="B338" s="34"/>
      <c r="C338" s="34"/>
      <c r="D338" s="34"/>
      <c r="E338" s="36"/>
      <c r="F338" s="190"/>
    </row>
    <row r="339" spans="1:6" ht="25.5" hidden="1" customHeight="1" x14ac:dyDescent="0.25">
      <c r="A339" s="34"/>
      <c r="B339" s="34"/>
      <c r="C339" s="34"/>
      <c r="D339" s="34"/>
      <c r="E339" s="35"/>
      <c r="F339" s="190"/>
    </row>
    <row r="340" spans="1:6" ht="25.5" hidden="1" customHeight="1" x14ac:dyDescent="0.25">
      <c r="A340" s="34"/>
      <c r="B340" s="34"/>
      <c r="C340" s="34"/>
      <c r="D340" s="34"/>
      <c r="E340" s="35"/>
      <c r="F340" s="190"/>
    </row>
    <row r="341" spans="1:6" ht="25.5" hidden="1" customHeight="1" x14ac:dyDescent="0.25">
      <c r="A341" s="34"/>
      <c r="B341" s="34"/>
      <c r="C341" s="34"/>
      <c r="D341" s="34"/>
      <c r="E341" s="35"/>
      <c r="F341" s="190"/>
    </row>
    <row r="342" spans="1:6" ht="25.5" hidden="1" customHeight="1" x14ac:dyDescent="0.25">
      <c r="A342" s="34"/>
      <c r="B342" s="34"/>
      <c r="C342" s="34"/>
      <c r="D342" s="34"/>
      <c r="E342" s="36"/>
      <c r="F342" s="190"/>
    </row>
    <row r="343" spans="1:6" ht="25.5" hidden="1" customHeight="1" x14ac:dyDescent="0.25">
      <c r="A343" s="34"/>
      <c r="B343" s="34"/>
      <c r="C343" s="34"/>
      <c r="D343" s="34"/>
      <c r="E343" s="36"/>
      <c r="F343" s="190"/>
    </row>
    <row r="344" spans="1:6" ht="25.5" hidden="1" customHeight="1" x14ac:dyDescent="0.25">
      <c r="A344" s="34"/>
      <c r="B344" s="34"/>
      <c r="C344" s="34"/>
      <c r="D344" s="34"/>
      <c r="E344" s="35"/>
      <c r="F344" s="190"/>
    </row>
    <row r="345" spans="1:6" ht="25.5" hidden="1" customHeight="1" x14ac:dyDescent="0.25">
      <c r="A345" s="34"/>
      <c r="B345" s="34"/>
      <c r="C345" s="34"/>
      <c r="D345" s="34"/>
      <c r="E345" s="35"/>
      <c r="F345" s="190"/>
    </row>
    <row r="346" spans="1:6" ht="25.5" hidden="1" customHeight="1" x14ac:dyDescent="0.25">
      <c r="A346" s="34"/>
      <c r="B346" s="34"/>
      <c r="C346" s="34"/>
      <c r="D346" s="34"/>
      <c r="E346" s="35"/>
      <c r="F346" s="190"/>
    </row>
    <row r="347" spans="1:6" ht="25.5" hidden="1" customHeight="1" x14ac:dyDescent="0.25">
      <c r="A347" s="34"/>
      <c r="B347" s="34"/>
      <c r="C347" s="34"/>
      <c r="D347" s="34"/>
      <c r="E347" s="35"/>
      <c r="F347" s="190"/>
    </row>
    <row r="348" spans="1:6" ht="25.5" hidden="1" customHeight="1" x14ac:dyDescent="0.25">
      <c r="A348" s="34"/>
      <c r="B348" s="34"/>
      <c r="C348" s="34"/>
      <c r="D348" s="34"/>
      <c r="E348" s="35"/>
      <c r="F348" s="190"/>
    </row>
    <row r="349" spans="1:6" ht="25.5" hidden="1" customHeight="1" x14ac:dyDescent="0.25">
      <c r="A349" s="34"/>
      <c r="B349" s="34"/>
      <c r="C349" s="34"/>
      <c r="D349" s="34"/>
      <c r="E349" s="35"/>
      <c r="F349" s="190"/>
    </row>
    <row r="350" spans="1:6" ht="25.5" hidden="1" customHeight="1" x14ac:dyDescent="0.25">
      <c r="A350" s="34"/>
      <c r="B350" s="34"/>
      <c r="C350" s="34"/>
      <c r="D350" s="34"/>
      <c r="E350" s="36"/>
      <c r="F350" s="190"/>
    </row>
    <row r="351" spans="1:6" ht="25.5" hidden="1" customHeight="1" x14ac:dyDescent="0.25">
      <c r="A351" s="34"/>
      <c r="B351" s="34"/>
      <c r="C351" s="34"/>
      <c r="D351" s="34"/>
      <c r="E351" s="35"/>
      <c r="F351" s="190"/>
    </row>
    <row r="352" spans="1:6" ht="25.5" hidden="1" customHeight="1" x14ac:dyDescent="0.25">
      <c r="A352" s="34"/>
      <c r="B352" s="34"/>
      <c r="C352" s="34"/>
      <c r="D352" s="34"/>
      <c r="E352" s="35"/>
      <c r="F352" s="190"/>
    </row>
    <row r="353" spans="1:6" ht="25.5" hidden="1" customHeight="1" x14ac:dyDescent="0.25">
      <c r="A353" s="34"/>
      <c r="B353" s="34"/>
      <c r="C353" s="34"/>
      <c r="D353" s="34"/>
      <c r="E353" s="35"/>
      <c r="F353" s="190"/>
    </row>
    <row r="354" spans="1:6" ht="25.5" hidden="1" customHeight="1" x14ac:dyDescent="0.25">
      <c r="A354" s="34"/>
      <c r="B354" s="34"/>
      <c r="C354" s="34"/>
      <c r="D354" s="34"/>
      <c r="E354" s="35"/>
      <c r="F354" s="190"/>
    </row>
    <row r="355" spans="1:6" ht="25.5" hidden="1" customHeight="1" x14ac:dyDescent="0.25">
      <c r="A355" s="34"/>
      <c r="B355" s="34"/>
      <c r="C355" s="34"/>
      <c r="D355" s="34"/>
      <c r="E355" s="36"/>
      <c r="F355" s="190"/>
    </row>
    <row r="356" spans="1:6" ht="25.5" hidden="1" customHeight="1" x14ac:dyDescent="0.25">
      <c r="A356" s="34"/>
      <c r="B356" s="34"/>
      <c r="C356" s="34"/>
      <c r="D356" s="34"/>
      <c r="E356" s="35"/>
      <c r="F356" s="190"/>
    </row>
    <row r="357" spans="1:6" ht="25.5" hidden="1" customHeight="1" x14ac:dyDescent="0.25">
      <c r="A357" s="34"/>
      <c r="B357" s="34"/>
      <c r="C357" s="34"/>
      <c r="D357" s="34"/>
      <c r="E357" s="35"/>
      <c r="F357" s="190"/>
    </row>
    <row r="358" spans="1:6" ht="25.5" hidden="1" customHeight="1" x14ac:dyDescent="0.25">
      <c r="A358" s="34"/>
      <c r="B358" s="34"/>
      <c r="C358" s="34"/>
      <c r="D358" s="34"/>
      <c r="E358" s="36"/>
      <c r="F358" s="190"/>
    </row>
    <row r="359" spans="1:6" ht="25.5" hidden="1" customHeight="1" x14ac:dyDescent="0.25">
      <c r="A359" s="34"/>
      <c r="B359" s="34"/>
      <c r="C359" s="34"/>
      <c r="D359" s="34"/>
      <c r="E359" s="35"/>
      <c r="F359" s="190"/>
    </row>
    <row r="360" spans="1:6" ht="25.5" hidden="1" customHeight="1" x14ac:dyDescent="0.25">
      <c r="A360" s="34"/>
      <c r="B360" s="34"/>
      <c r="C360" s="34"/>
      <c r="D360" s="34"/>
      <c r="E360" s="35"/>
      <c r="F360" s="190"/>
    </row>
    <row r="361" spans="1:6" ht="25.5" hidden="1" customHeight="1" x14ac:dyDescent="0.25">
      <c r="A361" s="34"/>
      <c r="B361" s="34"/>
      <c r="C361" s="34"/>
      <c r="D361" s="34"/>
      <c r="E361" s="35"/>
      <c r="F361" s="190"/>
    </row>
    <row r="362" spans="1:6" ht="25.5" hidden="1" customHeight="1" x14ac:dyDescent="0.25">
      <c r="A362" s="34"/>
      <c r="B362" s="34"/>
      <c r="C362" s="34"/>
      <c r="D362" s="34"/>
      <c r="E362" s="35"/>
      <c r="F362" s="190"/>
    </row>
    <row r="363" spans="1:6" ht="25.5" hidden="1" customHeight="1" x14ac:dyDescent="0.25">
      <c r="A363" s="34"/>
      <c r="B363" s="34"/>
      <c r="C363" s="34"/>
      <c r="D363" s="34"/>
      <c r="E363" s="35"/>
      <c r="F363" s="190"/>
    </row>
    <row r="364" spans="1:6" ht="25.5" hidden="1" customHeight="1" x14ac:dyDescent="0.25">
      <c r="A364" s="34"/>
      <c r="B364" s="34"/>
      <c r="C364" s="34"/>
      <c r="D364" s="34"/>
      <c r="E364" s="35"/>
      <c r="F364" s="190"/>
    </row>
    <row r="365" spans="1:6" ht="25.5" hidden="1" customHeight="1" x14ac:dyDescent="0.25">
      <c r="A365" s="34"/>
      <c r="B365" s="34"/>
      <c r="C365" s="34"/>
      <c r="D365" s="34"/>
      <c r="E365" s="36"/>
      <c r="F365" s="190"/>
    </row>
    <row r="366" spans="1:6" ht="25.5" hidden="1" customHeight="1" x14ac:dyDescent="0.25">
      <c r="A366" s="34"/>
      <c r="B366" s="34"/>
      <c r="C366" s="34"/>
      <c r="D366" s="34"/>
      <c r="E366" s="35"/>
      <c r="F366" s="190"/>
    </row>
    <row r="367" spans="1:6" ht="25.5" hidden="1" customHeight="1" x14ac:dyDescent="0.25">
      <c r="A367" s="34"/>
      <c r="B367" s="34"/>
      <c r="C367" s="34"/>
      <c r="D367" s="34"/>
      <c r="E367" s="36"/>
      <c r="F367" s="190"/>
    </row>
    <row r="368" spans="1:6" ht="25.5" hidden="1" customHeight="1" x14ac:dyDescent="0.25">
      <c r="A368" s="34"/>
      <c r="B368" s="34"/>
      <c r="C368" s="34"/>
      <c r="D368" s="34"/>
      <c r="E368" s="35"/>
      <c r="F368" s="190"/>
    </row>
    <row r="369" spans="1:6" ht="25.5" hidden="1" customHeight="1" x14ac:dyDescent="0.25">
      <c r="A369" s="34"/>
      <c r="B369" s="34"/>
      <c r="C369" s="34"/>
      <c r="D369" s="34"/>
      <c r="E369" s="35"/>
      <c r="F369" s="190"/>
    </row>
    <row r="370" spans="1:6" ht="25.5" hidden="1" customHeight="1" x14ac:dyDescent="0.25">
      <c r="A370" s="34"/>
      <c r="B370" s="34"/>
      <c r="C370" s="34"/>
      <c r="D370" s="34"/>
      <c r="E370" s="35"/>
      <c r="F370" s="190"/>
    </row>
    <row r="371" spans="1:6" ht="25.5" hidden="1" customHeight="1" x14ac:dyDescent="0.25">
      <c r="A371" s="34"/>
      <c r="B371" s="34"/>
      <c r="C371" s="34"/>
      <c r="D371" s="34"/>
      <c r="E371" s="35"/>
      <c r="F371" s="190"/>
    </row>
    <row r="372" spans="1:6" ht="25.5" hidden="1" customHeight="1" x14ac:dyDescent="0.25">
      <c r="A372" s="34"/>
      <c r="B372" s="34"/>
      <c r="C372" s="34"/>
      <c r="D372" s="34"/>
      <c r="E372" s="35"/>
      <c r="F372" s="190"/>
    </row>
    <row r="373" spans="1:6" ht="25.5" hidden="1" customHeight="1" x14ac:dyDescent="0.25">
      <c r="A373" s="34"/>
      <c r="B373" s="34"/>
      <c r="C373" s="34"/>
      <c r="D373" s="34"/>
      <c r="E373" s="35"/>
      <c r="F373" s="190"/>
    </row>
    <row r="374" spans="1:6" ht="25.5" hidden="1" customHeight="1" x14ac:dyDescent="0.25">
      <c r="A374" s="34"/>
      <c r="B374" s="34"/>
      <c r="C374" s="34"/>
      <c r="D374" s="34"/>
      <c r="E374" s="35"/>
      <c r="F374" s="190"/>
    </row>
    <row r="375" spans="1:6" ht="25.5" hidden="1" customHeight="1" x14ac:dyDescent="0.25">
      <c r="A375" s="34"/>
      <c r="B375" s="34"/>
      <c r="C375" s="34"/>
      <c r="D375" s="34"/>
      <c r="E375" s="35"/>
      <c r="F375" s="190"/>
    </row>
    <row r="376" spans="1:6" ht="25.5" hidden="1" customHeight="1" x14ac:dyDescent="0.25">
      <c r="A376" s="34"/>
      <c r="B376" s="34"/>
      <c r="C376" s="34"/>
      <c r="D376" s="34"/>
      <c r="E376" s="36"/>
      <c r="F376" s="190"/>
    </row>
    <row r="377" spans="1:6" ht="25.5" hidden="1" customHeight="1" x14ac:dyDescent="0.25">
      <c r="A377" s="34"/>
      <c r="B377" s="34"/>
      <c r="C377" s="34"/>
      <c r="D377" s="34"/>
      <c r="E377" s="35"/>
      <c r="F377" s="190"/>
    </row>
    <row r="378" spans="1:6" ht="25.5" hidden="1" customHeight="1" x14ac:dyDescent="0.25">
      <c r="A378" s="34"/>
      <c r="B378" s="34"/>
      <c r="C378" s="34"/>
      <c r="D378" s="34"/>
      <c r="E378" s="35"/>
      <c r="F378" s="190"/>
    </row>
    <row r="379" spans="1:6" ht="25.5" hidden="1" customHeight="1" x14ac:dyDescent="0.25">
      <c r="A379" s="34"/>
      <c r="B379" s="34"/>
      <c r="C379" s="34"/>
      <c r="D379" s="34"/>
      <c r="E379" s="35"/>
      <c r="F379" s="190"/>
    </row>
    <row r="380" spans="1:6" ht="25.5" hidden="1" customHeight="1" x14ac:dyDescent="0.25">
      <c r="A380" s="34"/>
      <c r="B380" s="34"/>
      <c r="C380" s="34"/>
      <c r="D380" s="34"/>
      <c r="E380" s="35"/>
      <c r="F380" s="190"/>
    </row>
    <row r="381" spans="1:6" ht="25.5" hidden="1" customHeight="1" x14ac:dyDescent="0.25">
      <c r="A381" s="34"/>
      <c r="B381" s="34"/>
      <c r="C381" s="34"/>
      <c r="D381" s="34"/>
      <c r="E381" s="35"/>
      <c r="F381" s="190"/>
    </row>
    <row r="382" spans="1:6" ht="25.5" hidden="1" customHeight="1" x14ac:dyDescent="0.25">
      <c r="A382" s="34"/>
      <c r="B382" s="34"/>
      <c r="C382" s="34"/>
      <c r="D382" s="34"/>
      <c r="E382" s="35"/>
      <c r="F382" s="190"/>
    </row>
    <row r="383" spans="1:6" ht="25.5" hidden="1" customHeight="1" x14ac:dyDescent="0.25">
      <c r="A383" s="34"/>
      <c r="B383" s="34"/>
      <c r="C383" s="34"/>
      <c r="D383" s="34"/>
      <c r="E383" s="35"/>
      <c r="F383" s="190"/>
    </row>
    <row r="384" spans="1:6" ht="25.5" hidden="1" customHeight="1" x14ac:dyDescent="0.25">
      <c r="A384" s="34"/>
      <c r="B384" s="34"/>
      <c r="C384" s="34"/>
      <c r="D384" s="34"/>
      <c r="E384" s="35"/>
      <c r="F384" s="190"/>
    </row>
    <row r="385" spans="1:6" ht="25.5" hidden="1" customHeight="1" x14ac:dyDescent="0.25">
      <c r="A385" s="34"/>
      <c r="B385" s="34"/>
      <c r="C385" s="34"/>
      <c r="D385" s="34"/>
      <c r="E385" s="35"/>
      <c r="F385" s="190"/>
    </row>
    <row r="386" spans="1:6" ht="25.5" hidden="1" customHeight="1" x14ac:dyDescent="0.25">
      <c r="A386" s="34"/>
      <c r="B386" s="34"/>
      <c r="C386" s="34"/>
      <c r="D386" s="34"/>
      <c r="E386" s="36"/>
      <c r="F386" s="190"/>
    </row>
    <row r="387" spans="1:6" ht="25.5" hidden="1" customHeight="1" x14ac:dyDescent="0.25">
      <c r="A387" s="34"/>
      <c r="B387" s="34"/>
      <c r="C387" s="34"/>
      <c r="D387" s="34"/>
      <c r="E387" s="35"/>
      <c r="F387" s="190"/>
    </row>
    <row r="388" spans="1:6" ht="25.5" hidden="1" customHeight="1" x14ac:dyDescent="0.25">
      <c r="A388" s="34"/>
      <c r="B388" s="34"/>
      <c r="C388" s="34"/>
      <c r="D388" s="34"/>
      <c r="E388" s="35"/>
      <c r="F388" s="190"/>
    </row>
    <row r="389" spans="1:6" ht="25.5" hidden="1" customHeight="1" x14ac:dyDescent="0.25">
      <c r="A389" s="34"/>
      <c r="B389" s="34"/>
      <c r="C389" s="34"/>
      <c r="D389" s="34"/>
      <c r="E389" s="35"/>
      <c r="F389" s="190"/>
    </row>
    <row r="390" spans="1:6" ht="25.5" hidden="1" customHeight="1" x14ac:dyDescent="0.25">
      <c r="A390" s="34"/>
      <c r="B390" s="34"/>
      <c r="C390" s="34"/>
      <c r="D390" s="34"/>
      <c r="E390" s="35"/>
      <c r="F390" s="190"/>
    </row>
    <row r="391" spans="1:6" ht="25.5" hidden="1" customHeight="1" x14ac:dyDescent="0.25">
      <c r="A391" s="34"/>
      <c r="B391" s="34"/>
      <c r="C391" s="34"/>
      <c r="D391" s="34"/>
      <c r="E391" s="36"/>
      <c r="F391" s="190"/>
    </row>
    <row r="392" spans="1:6" ht="25.5" hidden="1" customHeight="1" x14ac:dyDescent="0.25">
      <c r="A392" s="34"/>
      <c r="B392" s="34"/>
      <c r="C392" s="34"/>
      <c r="D392" s="34"/>
      <c r="E392" s="35"/>
      <c r="F392" s="190"/>
    </row>
    <row r="393" spans="1:6" ht="25.5" hidden="1" customHeight="1" x14ac:dyDescent="0.25">
      <c r="A393" s="34"/>
      <c r="B393" s="34"/>
      <c r="C393" s="34"/>
      <c r="D393" s="34"/>
      <c r="E393" s="35"/>
      <c r="F393" s="190"/>
    </row>
    <row r="394" spans="1:6" ht="25.5" hidden="1" customHeight="1" x14ac:dyDescent="0.25">
      <c r="A394" s="34"/>
      <c r="B394" s="34"/>
      <c r="C394" s="34"/>
      <c r="D394" s="34"/>
      <c r="E394" s="35"/>
      <c r="F394" s="190"/>
    </row>
    <row r="395" spans="1:6" ht="25.5" hidden="1" customHeight="1" x14ac:dyDescent="0.25">
      <c r="A395" s="34"/>
      <c r="B395" s="34"/>
      <c r="C395" s="34"/>
      <c r="D395" s="34"/>
      <c r="E395" s="35"/>
      <c r="F395" s="190"/>
    </row>
    <row r="396" spans="1:6" ht="25.5" hidden="1" customHeight="1" x14ac:dyDescent="0.25">
      <c r="A396" s="34"/>
      <c r="B396" s="34"/>
      <c r="C396" s="34"/>
      <c r="D396" s="34"/>
      <c r="E396" s="35"/>
      <c r="F396" s="190"/>
    </row>
    <row r="397" spans="1:6" ht="25.5" hidden="1" customHeight="1" x14ac:dyDescent="0.25">
      <c r="A397" s="34"/>
      <c r="B397" s="34"/>
      <c r="C397" s="34"/>
      <c r="D397" s="34"/>
      <c r="E397" s="35"/>
      <c r="F397" s="190"/>
    </row>
    <row r="398" spans="1:6" ht="25.5" hidden="1" customHeight="1" x14ac:dyDescent="0.25">
      <c r="A398" s="34"/>
      <c r="B398" s="34"/>
      <c r="C398" s="34"/>
      <c r="D398" s="34"/>
      <c r="E398" s="35"/>
      <c r="F398" s="190"/>
    </row>
    <row r="399" spans="1:6" ht="25.5" hidden="1" customHeight="1" x14ac:dyDescent="0.25">
      <c r="A399" s="34"/>
      <c r="B399" s="34"/>
      <c r="C399" s="34"/>
      <c r="D399" s="34"/>
      <c r="E399" s="35"/>
      <c r="F399" s="190"/>
    </row>
    <row r="400" spans="1:6" ht="25.5" hidden="1" customHeight="1" x14ac:dyDescent="0.25">
      <c r="A400" s="34"/>
      <c r="B400" s="34"/>
      <c r="C400" s="34"/>
      <c r="D400" s="34"/>
      <c r="E400" s="35"/>
      <c r="F400" s="190"/>
    </row>
    <row r="401" spans="1:6" ht="25.5" hidden="1" customHeight="1" x14ac:dyDescent="0.25">
      <c r="A401" s="34"/>
      <c r="B401" s="34"/>
      <c r="C401" s="34"/>
      <c r="D401" s="34"/>
      <c r="E401" s="36"/>
      <c r="F401" s="190"/>
    </row>
    <row r="402" spans="1:6" ht="25.5" hidden="1" customHeight="1" x14ac:dyDescent="0.25">
      <c r="A402" s="34"/>
      <c r="B402" s="34"/>
      <c r="C402" s="34"/>
      <c r="D402" s="34"/>
      <c r="E402" s="36"/>
      <c r="F402" s="190"/>
    </row>
    <row r="403" spans="1:6" ht="25.5" hidden="1" customHeight="1" x14ac:dyDescent="0.25">
      <c r="A403" s="34"/>
      <c r="B403" s="34"/>
      <c r="C403" s="34"/>
      <c r="D403" s="34"/>
      <c r="E403" s="35"/>
      <c r="F403" s="190"/>
    </row>
    <row r="404" spans="1:6" ht="25.5" hidden="1" customHeight="1" x14ac:dyDescent="0.25">
      <c r="A404" s="34"/>
      <c r="B404" s="34"/>
      <c r="C404" s="34"/>
      <c r="D404" s="34"/>
      <c r="E404" s="35"/>
      <c r="F404" s="190"/>
    </row>
    <row r="405" spans="1:6" ht="25.5" hidden="1" customHeight="1" x14ac:dyDescent="0.25">
      <c r="A405" s="34"/>
      <c r="B405" s="34"/>
      <c r="C405" s="34"/>
      <c r="D405" s="34"/>
      <c r="E405" s="35"/>
      <c r="F405" s="190"/>
    </row>
    <row r="406" spans="1:6" ht="25.5" hidden="1" customHeight="1" x14ac:dyDescent="0.25">
      <c r="A406" s="34"/>
      <c r="B406" s="34"/>
      <c r="C406" s="34"/>
      <c r="D406" s="34"/>
      <c r="E406" s="35"/>
      <c r="F406" s="190"/>
    </row>
    <row r="407" spans="1:6" ht="25.5" hidden="1" customHeight="1" x14ac:dyDescent="0.25">
      <c r="A407" s="34"/>
      <c r="B407" s="34"/>
      <c r="C407" s="34"/>
      <c r="D407" s="34"/>
      <c r="E407" s="35"/>
      <c r="F407" s="190"/>
    </row>
    <row r="408" spans="1:6" ht="25.5" hidden="1" customHeight="1" x14ac:dyDescent="0.25">
      <c r="A408" s="34"/>
      <c r="B408" s="34"/>
      <c r="C408" s="34"/>
      <c r="D408" s="34"/>
      <c r="E408" s="35"/>
      <c r="F408" s="190"/>
    </row>
    <row r="409" spans="1:6" ht="25.5" hidden="1" customHeight="1" x14ac:dyDescent="0.25">
      <c r="A409" s="34"/>
      <c r="B409" s="34"/>
      <c r="C409" s="34"/>
      <c r="D409" s="34"/>
      <c r="E409" s="35"/>
      <c r="F409" s="190"/>
    </row>
    <row r="410" spans="1:6" ht="25.5" hidden="1" customHeight="1" x14ac:dyDescent="0.25">
      <c r="A410" s="34"/>
      <c r="B410" s="34"/>
      <c r="C410" s="34"/>
      <c r="D410" s="34"/>
      <c r="E410" s="35"/>
      <c r="F410" s="190"/>
    </row>
    <row r="411" spans="1:6" ht="25.5" hidden="1" customHeight="1" x14ac:dyDescent="0.25">
      <c r="A411" s="34"/>
      <c r="B411" s="34"/>
      <c r="C411" s="34"/>
      <c r="D411" s="34"/>
      <c r="E411" s="36"/>
      <c r="F411" s="190"/>
    </row>
    <row r="412" spans="1:6" ht="25.5" hidden="1" customHeight="1" x14ac:dyDescent="0.25">
      <c r="A412" s="34"/>
      <c r="B412" s="34"/>
      <c r="C412" s="34"/>
      <c r="D412" s="34"/>
      <c r="E412" s="35"/>
      <c r="F412" s="190"/>
    </row>
    <row r="413" spans="1:6" ht="25.5" hidden="1" customHeight="1" x14ac:dyDescent="0.25">
      <c r="A413" s="34"/>
      <c r="B413" s="34"/>
      <c r="C413" s="34"/>
      <c r="D413" s="34"/>
      <c r="E413" s="35"/>
      <c r="F413" s="190"/>
    </row>
    <row r="414" spans="1:6" ht="25.5" hidden="1" customHeight="1" x14ac:dyDescent="0.25">
      <c r="A414" s="34"/>
      <c r="B414" s="34"/>
      <c r="C414" s="34"/>
      <c r="D414" s="34"/>
      <c r="E414" s="35"/>
      <c r="F414" s="190"/>
    </row>
    <row r="415" spans="1:6" ht="25.5" hidden="1" customHeight="1" x14ac:dyDescent="0.25">
      <c r="A415" s="34"/>
      <c r="B415" s="34"/>
      <c r="C415" s="34"/>
      <c r="D415" s="34"/>
      <c r="E415" s="35"/>
      <c r="F415" s="190"/>
    </row>
    <row r="416" spans="1:6" ht="25.5" hidden="1" customHeight="1" x14ac:dyDescent="0.25">
      <c r="A416" s="34"/>
      <c r="B416" s="34"/>
      <c r="C416" s="34"/>
      <c r="D416" s="34"/>
      <c r="E416" s="35"/>
      <c r="F416" s="190"/>
    </row>
    <row r="417" spans="1:6" ht="25.5" hidden="1" customHeight="1" x14ac:dyDescent="0.25">
      <c r="A417" s="34"/>
      <c r="B417" s="34"/>
      <c r="C417" s="34"/>
      <c r="D417" s="34"/>
      <c r="E417" s="35"/>
      <c r="F417" s="190"/>
    </row>
    <row r="418" spans="1:6" ht="25.5" hidden="1" customHeight="1" x14ac:dyDescent="0.25">
      <c r="A418" s="34"/>
      <c r="B418" s="34"/>
      <c r="C418" s="34"/>
      <c r="D418" s="34"/>
      <c r="E418" s="35"/>
      <c r="F418" s="190"/>
    </row>
    <row r="419" spans="1:6" ht="25.5" hidden="1" customHeight="1" x14ac:dyDescent="0.25">
      <c r="A419" s="34"/>
      <c r="B419" s="34"/>
      <c r="C419" s="34"/>
      <c r="D419" s="34"/>
      <c r="E419" s="35"/>
      <c r="F419" s="190"/>
    </row>
    <row r="420" spans="1:6" ht="25.5" hidden="1" customHeight="1" x14ac:dyDescent="0.25">
      <c r="A420" s="34"/>
      <c r="B420" s="34"/>
      <c r="C420" s="34"/>
      <c r="D420" s="34"/>
      <c r="E420" s="36"/>
      <c r="F420" s="190"/>
    </row>
    <row r="421" spans="1:6" ht="25.5" hidden="1" customHeight="1" x14ac:dyDescent="0.25">
      <c r="A421" s="34"/>
      <c r="B421" s="34"/>
      <c r="C421" s="34"/>
      <c r="D421" s="34"/>
      <c r="E421" s="35"/>
      <c r="F421" s="190"/>
    </row>
    <row r="422" spans="1:6" ht="25.5" hidden="1" customHeight="1" x14ac:dyDescent="0.25">
      <c r="A422" s="34"/>
      <c r="B422" s="34"/>
      <c r="C422" s="34"/>
      <c r="D422" s="34"/>
      <c r="E422" s="35"/>
      <c r="F422" s="190"/>
    </row>
    <row r="423" spans="1:6" ht="25.5" hidden="1" customHeight="1" x14ac:dyDescent="0.25">
      <c r="A423" s="34"/>
      <c r="B423" s="34"/>
      <c r="C423" s="34"/>
      <c r="D423" s="34"/>
      <c r="E423" s="36"/>
      <c r="F423" s="190"/>
    </row>
    <row r="424" spans="1:6" ht="25.5" hidden="1" customHeight="1" x14ac:dyDescent="0.25">
      <c r="A424" s="34"/>
      <c r="B424" s="34"/>
      <c r="C424" s="34"/>
      <c r="D424" s="34"/>
      <c r="E424" s="36"/>
      <c r="F424" s="190"/>
    </row>
    <row r="425" spans="1:6" ht="25.5" hidden="1" customHeight="1" x14ac:dyDescent="0.25">
      <c r="A425" s="34"/>
      <c r="B425" s="34"/>
      <c r="C425" s="34"/>
      <c r="D425" s="34"/>
      <c r="E425" s="35"/>
      <c r="F425" s="190"/>
    </row>
    <row r="426" spans="1:6" ht="25.5" hidden="1" customHeight="1" x14ac:dyDescent="0.25">
      <c r="A426" s="34"/>
      <c r="B426" s="34"/>
      <c r="C426" s="34"/>
      <c r="D426" s="34"/>
      <c r="E426" s="35"/>
      <c r="F426" s="190"/>
    </row>
    <row r="427" spans="1:6" ht="25.5" hidden="1" customHeight="1" x14ac:dyDescent="0.25">
      <c r="A427" s="34"/>
      <c r="B427" s="34"/>
      <c r="C427" s="34"/>
      <c r="D427" s="34"/>
      <c r="E427" s="35"/>
      <c r="F427" s="190"/>
    </row>
    <row r="428" spans="1:6" ht="25.5" hidden="1" customHeight="1" x14ac:dyDescent="0.25">
      <c r="A428" s="34"/>
      <c r="B428" s="34"/>
      <c r="C428" s="34"/>
      <c r="D428" s="34"/>
      <c r="E428" s="35"/>
      <c r="F428" s="190"/>
    </row>
    <row r="429" spans="1:6" ht="25.5" hidden="1" customHeight="1" x14ac:dyDescent="0.25">
      <c r="A429" s="34"/>
      <c r="B429" s="34"/>
      <c r="C429" s="34"/>
      <c r="D429" s="34"/>
      <c r="E429" s="35"/>
      <c r="F429" s="190"/>
    </row>
    <row r="430" spans="1:6" ht="25.5" hidden="1" customHeight="1" x14ac:dyDescent="0.25">
      <c r="A430" s="34"/>
      <c r="B430" s="34"/>
      <c r="C430" s="34"/>
      <c r="D430" s="34"/>
      <c r="E430" s="35"/>
      <c r="F430" s="190"/>
    </row>
    <row r="431" spans="1:6" ht="25.5" hidden="1" customHeight="1" x14ac:dyDescent="0.25">
      <c r="A431" s="34"/>
      <c r="B431" s="34"/>
      <c r="C431" s="34"/>
      <c r="D431" s="34"/>
      <c r="E431" s="35"/>
      <c r="F431" s="190"/>
    </row>
    <row r="432" spans="1:6" ht="25.5" hidden="1" customHeight="1" x14ac:dyDescent="0.25">
      <c r="A432" s="34"/>
      <c r="B432" s="34"/>
      <c r="C432" s="34"/>
      <c r="D432" s="34"/>
      <c r="E432" s="35"/>
      <c r="F432" s="190"/>
    </row>
    <row r="433" spans="1:6" ht="25.5" hidden="1" customHeight="1" x14ac:dyDescent="0.25">
      <c r="A433" s="34"/>
      <c r="B433" s="34"/>
      <c r="C433" s="34"/>
      <c r="D433" s="34"/>
      <c r="E433" s="35"/>
      <c r="F433" s="190"/>
    </row>
    <row r="434" spans="1:6" ht="25.5" hidden="1" customHeight="1" x14ac:dyDescent="0.25">
      <c r="A434" s="34"/>
      <c r="B434" s="34"/>
      <c r="C434" s="34"/>
      <c r="D434" s="34"/>
      <c r="E434" s="35"/>
      <c r="F434" s="190"/>
    </row>
    <row r="435" spans="1:6" ht="25.5" hidden="1" customHeight="1" x14ac:dyDescent="0.25">
      <c r="A435" s="34"/>
      <c r="B435" s="34"/>
      <c r="C435" s="34"/>
      <c r="D435" s="34"/>
      <c r="E435" s="35"/>
      <c r="F435" s="190"/>
    </row>
    <row r="436" spans="1:6" ht="25.5" hidden="1" customHeight="1" x14ac:dyDescent="0.25">
      <c r="A436" s="34"/>
      <c r="B436" s="34"/>
      <c r="C436" s="34"/>
      <c r="D436" s="34"/>
      <c r="E436" s="35"/>
      <c r="F436" s="190"/>
    </row>
    <row r="437" spans="1:6" ht="25.5" hidden="1" customHeight="1" x14ac:dyDescent="0.25">
      <c r="A437" s="34"/>
      <c r="B437" s="34"/>
      <c r="C437" s="34"/>
      <c r="D437" s="34"/>
      <c r="E437" s="36"/>
      <c r="F437" s="190"/>
    </row>
    <row r="438" spans="1:6" ht="25.5" hidden="1" customHeight="1" x14ac:dyDescent="0.25">
      <c r="A438" s="34"/>
      <c r="B438" s="34"/>
      <c r="C438" s="34"/>
      <c r="D438" s="34"/>
      <c r="E438" s="35"/>
      <c r="F438" s="190"/>
    </row>
    <row r="439" spans="1:6" ht="25.5" hidden="1" customHeight="1" x14ac:dyDescent="0.25">
      <c r="A439" s="34"/>
      <c r="B439" s="34"/>
      <c r="C439" s="34"/>
      <c r="D439" s="34"/>
      <c r="E439" s="35"/>
      <c r="F439" s="190"/>
    </row>
    <row r="440" spans="1:6" ht="25.5" hidden="1" customHeight="1" x14ac:dyDescent="0.25">
      <c r="A440" s="34"/>
      <c r="B440" s="34"/>
      <c r="C440" s="34"/>
      <c r="D440" s="34"/>
      <c r="E440" s="35"/>
      <c r="F440" s="190"/>
    </row>
    <row r="441" spans="1:6" ht="25.5" hidden="1" customHeight="1" x14ac:dyDescent="0.25">
      <c r="A441" s="34"/>
      <c r="B441" s="34"/>
      <c r="C441" s="34"/>
      <c r="D441" s="34"/>
      <c r="E441" s="35"/>
      <c r="F441" s="190"/>
    </row>
    <row r="442" spans="1:6" ht="25.5" hidden="1" customHeight="1" x14ac:dyDescent="0.25">
      <c r="A442" s="34"/>
      <c r="B442" s="34"/>
      <c r="C442" s="34"/>
      <c r="D442" s="34"/>
      <c r="E442" s="35"/>
      <c r="F442" s="190"/>
    </row>
    <row r="443" spans="1:6" ht="25.5" hidden="1" customHeight="1" x14ac:dyDescent="0.25">
      <c r="A443" s="34"/>
      <c r="B443" s="34"/>
      <c r="C443" s="34"/>
      <c r="D443" s="34"/>
      <c r="E443" s="35"/>
      <c r="F443" s="190"/>
    </row>
    <row r="444" spans="1:6" ht="25.5" hidden="1" customHeight="1" x14ac:dyDescent="0.25">
      <c r="A444" s="34"/>
      <c r="B444" s="34"/>
      <c r="C444" s="34"/>
      <c r="D444" s="34"/>
      <c r="E444" s="36"/>
      <c r="F444" s="190"/>
    </row>
    <row r="445" spans="1:6" ht="25.5" hidden="1" customHeight="1" x14ac:dyDescent="0.25">
      <c r="A445" s="34"/>
      <c r="B445" s="34"/>
      <c r="C445" s="34"/>
      <c r="D445" s="34"/>
      <c r="E445" s="35"/>
      <c r="F445" s="190"/>
    </row>
    <row r="446" spans="1:6" ht="25.5" hidden="1" customHeight="1" x14ac:dyDescent="0.25">
      <c r="A446" s="34"/>
      <c r="B446" s="34"/>
      <c r="C446" s="34"/>
      <c r="D446" s="34"/>
      <c r="E446" s="35"/>
      <c r="F446" s="190"/>
    </row>
    <row r="447" spans="1:6" ht="25.5" hidden="1" customHeight="1" x14ac:dyDescent="0.25">
      <c r="A447" s="34"/>
      <c r="B447" s="34"/>
      <c r="C447" s="34"/>
      <c r="D447" s="34"/>
      <c r="E447" s="35"/>
      <c r="F447" s="190"/>
    </row>
    <row r="448" spans="1:6" ht="25.5" hidden="1" customHeight="1" x14ac:dyDescent="0.25">
      <c r="A448" s="34"/>
      <c r="B448" s="34"/>
      <c r="C448" s="34"/>
      <c r="D448" s="34"/>
      <c r="E448" s="35"/>
      <c r="F448" s="190"/>
    </row>
    <row r="449" spans="1:6" ht="25.5" hidden="1" customHeight="1" x14ac:dyDescent="0.25">
      <c r="A449" s="34"/>
      <c r="B449" s="34"/>
      <c r="C449" s="34"/>
      <c r="D449" s="34"/>
      <c r="E449" s="35"/>
      <c r="F449" s="190"/>
    </row>
    <row r="450" spans="1:6" ht="25.5" hidden="1" customHeight="1" x14ac:dyDescent="0.25">
      <c r="A450" s="34"/>
      <c r="B450" s="34"/>
      <c r="C450" s="34"/>
      <c r="D450" s="34"/>
      <c r="E450" s="35"/>
      <c r="F450" s="190"/>
    </row>
    <row r="451" spans="1:6" ht="25.5" hidden="1" customHeight="1" x14ac:dyDescent="0.25">
      <c r="A451" s="34"/>
      <c r="B451" s="34"/>
      <c r="C451" s="34"/>
      <c r="D451" s="34"/>
      <c r="E451" s="35"/>
      <c r="F451" s="190"/>
    </row>
    <row r="452" spans="1:6" ht="25.5" hidden="1" customHeight="1" x14ac:dyDescent="0.25">
      <c r="A452" s="34"/>
      <c r="B452" s="34"/>
      <c r="C452" s="34"/>
      <c r="D452" s="34"/>
      <c r="E452" s="35"/>
      <c r="F452" s="190"/>
    </row>
    <row r="453" spans="1:6" ht="25.5" hidden="1" customHeight="1" x14ac:dyDescent="0.25">
      <c r="A453" s="34"/>
      <c r="B453" s="34"/>
      <c r="C453" s="34"/>
      <c r="D453" s="34"/>
      <c r="E453" s="35"/>
      <c r="F453" s="190"/>
    </row>
    <row r="454" spans="1:6" ht="25.5" hidden="1" customHeight="1" x14ac:dyDescent="0.25">
      <c r="A454" s="34"/>
      <c r="B454" s="34"/>
      <c r="C454" s="34"/>
      <c r="D454" s="34"/>
      <c r="E454" s="36"/>
      <c r="F454" s="190"/>
    </row>
    <row r="455" spans="1:6" ht="25.5" hidden="1" customHeight="1" x14ac:dyDescent="0.25">
      <c r="A455" s="34"/>
      <c r="B455" s="34"/>
      <c r="C455" s="34"/>
      <c r="D455" s="34"/>
      <c r="E455" s="35"/>
      <c r="F455" s="190"/>
    </row>
    <row r="456" spans="1:6" ht="25.5" hidden="1" customHeight="1" x14ac:dyDescent="0.25">
      <c r="A456" s="34"/>
      <c r="B456" s="34"/>
      <c r="C456" s="34"/>
      <c r="D456" s="34"/>
      <c r="E456" s="35"/>
      <c r="F456" s="190"/>
    </row>
    <row r="457" spans="1:6" ht="25.5" hidden="1" customHeight="1" x14ac:dyDescent="0.25">
      <c r="A457" s="34"/>
      <c r="B457" s="34"/>
      <c r="C457" s="34"/>
      <c r="D457" s="34"/>
      <c r="E457" s="35"/>
      <c r="F457" s="190"/>
    </row>
    <row r="458" spans="1:6" ht="25.5" hidden="1" customHeight="1" x14ac:dyDescent="0.25">
      <c r="A458" s="34"/>
      <c r="B458" s="34"/>
      <c r="C458" s="34"/>
      <c r="D458" s="34"/>
      <c r="E458" s="35"/>
      <c r="F458" s="190"/>
    </row>
    <row r="459" spans="1:6" ht="25.5" hidden="1" customHeight="1" x14ac:dyDescent="0.25">
      <c r="A459" s="34"/>
      <c r="B459" s="34"/>
      <c r="C459" s="34"/>
      <c r="D459" s="34"/>
      <c r="E459" s="35"/>
      <c r="F459" s="190"/>
    </row>
    <row r="460" spans="1:6" ht="25.5" hidden="1" customHeight="1" x14ac:dyDescent="0.25">
      <c r="A460" s="34"/>
      <c r="B460" s="34"/>
      <c r="C460" s="34"/>
      <c r="D460" s="34"/>
      <c r="E460" s="35"/>
      <c r="F460" s="190"/>
    </row>
    <row r="461" spans="1:6" ht="25.5" hidden="1" customHeight="1" x14ac:dyDescent="0.25">
      <c r="A461" s="34"/>
      <c r="B461" s="34"/>
      <c r="C461" s="34"/>
      <c r="D461" s="34"/>
      <c r="E461" s="35"/>
      <c r="F461" s="190"/>
    </row>
    <row r="462" spans="1:6" ht="25.5" hidden="1" customHeight="1" x14ac:dyDescent="0.25">
      <c r="A462" s="34"/>
      <c r="B462" s="34"/>
      <c r="C462" s="34"/>
      <c r="D462" s="34"/>
      <c r="E462" s="35"/>
      <c r="F462" s="190"/>
    </row>
    <row r="463" spans="1:6" ht="25.5" hidden="1" customHeight="1" x14ac:dyDescent="0.25">
      <c r="A463" s="34"/>
      <c r="B463" s="34"/>
      <c r="C463" s="34"/>
      <c r="D463" s="34"/>
      <c r="E463" s="35"/>
      <c r="F463" s="190"/>
    </row>
    <row r="464" spans="1:6" ht="25.5" hidden="1" customHeight="1" x14ac:dyDescent="0.25">
      <c r="A464" s="34"/>
      <c r="B464" s="34"/>
      <c r="C464" s="34"/>
      <c r="D464" s="34"/>
      <c r="E464" s="36"/>
      <c r="F464" s="190"/>
    </row>
    <row r="465" spans="1:6" ht="25.5" hidden="1" customHeight="1" x14ac:dyDescent="0.25">
      <c r="A465" s="34"/>
      <c r="B465" s="34"/>
      <c r="C465" s="34"/>
      <c r="D465" s="34"/>
      <c r="E465" s="35"/>
      <c r="F465" s="190"/>
    </row>
    <row r="466" spans="1:6" ht="25.5" hidden="1" customHeight="1" x14ac:dyDescent="0.25">
      <c r="A466" s="34"/>
      <c r="B466" s="34"/>
      <c r="C466" s="34"/>
      <c r="D466" s="34"/>
      <c r="E466" s="35"/>
      <c r="F466" s="190"/>
    </row>
    <row r="467" spans="1:6" ht="25.5" hidden="1" customHeight="1" x14ac:dyDescent="0.25">
      <c r="A467" s="34"/>
      <c r="B467" s="34"/>
      <c r="C467" s="34"/>
      <c r="D467" s="34"/>
      <c r="E467" s="36"/>
      <c r="F467" s="190"/>
    </row>
    <row r="468" spans="1:6" ht="25.5" hidden="1" customHeight="1" x14ac:dyDescent="0.25">
      <c r="A468" s="34"/>
      <c r="B468" s="34"/>
      <c r="C468" s="34"/>
      <c r="D468" s="34"/>
      <c r="E468" s="35"/>
      <c r="F468" s="190"/>
    </row>
    <row r="469" spans="1:6" ht="25.5" hidden="1" customHeight="1" x14ac:dyDescent="0.25">
      <c r="A469" s="34"/>
      <c r="B469" s="34"/>
      <c r="C469" s="34"/>
      <c r="D469" s="34"/>
      <c r="E469" s="35"/>
      <c r="F469" s="190"/>
    </row>
    <row r="470" spans="1:6" ht="25.5" hidden="1" customHeight="1" x14ac:dyDescent="0.25">
      <c r="A470" s="34"/>
      <c r="B470" s="34"/>
      <c r="C470" s="34"/>
      <c r="D470" s="34"/>
      <c r="E470" s="35"/>
      <c r="F470" s="190"/>
    </row>
    <row r="471" spans="1:6" ht="25.5" hidden="1" customHeight="1" x14ac:dyDescent="0.25">
      <c r="A471" s="34"/>
      <c r="B471" s="34"/>
      <c r="C471" s="34"/>
      <c r="D471" s="34"/>
      <c r="E471" s="36"/>
      <c r="F471" s="190"/>
    </row>
    <row r="472" spans="1:6" ht="25.5" hidden="1" customHeight="1" x14ac:dyDescent="0.25">
      <c r="A472" s="34"/>
      <c r="B472" s="34"/>
      <c r="C472" s="34"/>
      <c r="D472" s="34"/>
      <c r="E472" s="36"/>
      <c r="F472" s="190"/>
    </row>
    <row r="473" spans="1:6" ht="25.5" hidden="1" customHeight="1" x14ac:dyDescent="0.25">
      <c r="A473" s="34"/>
      <c r="B473" s="34"/>
      <c r="C473" s="34"/>
      <c r="D473" s="34"/>
      <c r="E473" s="35"/>
      <c r="F473" s="190"/>
    </row>
    <row r="474" spans="1:6" ht="25.5" hidden="1" customHeight="1" x14ac:dyDescent="0.25">
      <c r="A474" s="34"/>
      <c r="B474" s="34"/>
      <c r="C474" s="34"/>
      <c r="D474" s="34"/>
      <c r="E474" s="35"/>
      <c r="F474" s="190"/>
    </row>
    <row r="475" spans="1:6" ht="25.5" hidden="1" customHeight="1" x14ac:dyDescent="0.25">
      <c r="A475" s="34"/>
      <c r="B475" s="34"/>
      <c r="C475" s="34"/>
      <c r="D475" s="34"/>
      <c r="E475" s="35"/>
      <c r="F475" s="190"/>
    </row>
    <row r="476" spans="1:6" ht="25.5" hidden="1" customHeight="1" x14ac:dyDescent="0.25">
      <c r="A476" s="34"/>
      <c r="B476" s="34"/>
      <c r="C476" s="34"/>
      <c r="D476" s="34"/>
      <c r="E476" s="35"/>
      <c r="F476" s="190"/>
    </row>
    <row r="477" spans="1:6" ht="25.5" hidden="1" customHeight="1" x14ac:dyDescent="0.25">
      <c r="A477" s="34"/>
      <c r="B477" s="34"/>
      <c r="C477" s="34"/>
      <c r="D477" s="34"/>
      <c r="E477" s="35"/>
      <c r="F477" s="190"/>
    </row>
    <row r="478" spans="1:6" ht="25.5" hidden="1" customHeight="1" x14ac:dyDescent="0.25">
      <c r="A478" s="34"/>
      <c r="B478" s="34"/>
      <c r="C478" s="34"/>
      <c r="D478" s="34"/>
      <c r="E478" s="35"/>
      <c r="F478" s="190"/>
    </row>
    <row r="479" spans="1:6" ht="25.5" hidden="1" customHeight="1" x14ac:dyDescent="0.25">
      <c r="A479" s="34"/>
      <c r="B479" s="34"/>
      <c r="C479" s="34"/>
      <c r="D479" s="34"/>
      <c r="E479" s="36"/>
      <c r="F479" s="190"/>
    </row>
    <row r="480" spans="1:6" ht="25.5" hidden="1" customHeight="1" x14ac:dyDescent="0.25">
      <c r="A480" s="34"/>
      <c r="B480" s="34"/>
      <c r="C480" s="34"/>
      <c r="D480" s="34"/>
      <c r="E480" s="35"/>
      <c r="F480" s="190"/>
    </row>
    <row r="481" spans="1:6" ht="25.5" hidden="1" customHeight="1" x14ac:dyDescent="0.25">
      <c r="A481" s="34"/>
      <c r="B481" s="34"/>
      <c r="C481" s="34"/>
      <c r="D481" s="34"/>
      <c r="E481" s="35"/>
      <c r="F481" s="190"/>
    </row>
    <row r="482" spans="1:6" ht="25.5" hidden="1" customHeight="1" x14ac:dyDescent="0.25">
      <c r="A482" s="34"/>
      <c r="B482" s="34"/>
      <c r="C482" s="34"/>
      <c r="D482" s="34"/>
      <c r="E482" s="35"/>
      <c r="F482" s="190"/>
    </row>
    <row r="483" spans="1:6" ht="25.5" hidden="1" customHeight="1" x14ac:dyDescent="0.25">
      <c r="A483" s="34"/>
      <c r="B483" s="34"/>
      <c r="C483" s="34"/>
      <c r="D483" s="34"/>
      <c r="E483" s="35"/>
      <c r="F483" s="190"/>
    </row>
    <row r="484" spans="1:6" ht="25.5" hidden="1" customHeight="1" x14ac:dyDescent="0.25">
      <c r="A484" s="34"/>
      <c r="B484" s="34"/>
      <c r="C484" s="34"/>
      <c r="D484" s="34"/>
      <c r="E484" s="35"/>
      <c r="F484" s="190"/>
    </row>
    <row r="485" spans="1:6" ht="25.5" hidden="1" customHeight="1" x14ac:dyDescent="0.25">
      <c r="A485" s="34"/>
      <c r="B485" s="34"/>
      <c r="C485" s="34"/>
      <c r="D485" s="34"/>
      <c r="E485" s="36"/>
      <c r="F485" s="190"/>
    </row>
    <row r="486" spans="1:6" ht="25.5" hidden="1" customHeight="1" x14ac:dyDescent="0.25">
      <c r="A486" s="34"/>
      <c r="B486" s="34"/>
      <c r="C486" s="34"/>
      <c r="D486" s="34"/>
      <c r="E486" s="35"/>
      <c r="F486" s="190"/>
    </row>
    <row r="487" spans="1:6" ht="25.5" hidden="1" customHeight="1" x14ac:dyDescent="0.25">
      <c r="A487" s="34"/>
      <c r="B487" s="34"/>
      <c r="C487" s="34"/>
      <c r="D487" s="34"/>
      <c r="E487" s="35"/>
      <c r="F487" s="190"/>
    </row>
    <row r="488" spans="1:6" ht="25.5" hidden="1" customHeight="1" x14ac:dyDescent="0.25">
      <c r="A488" s="34"/>
      <c r="B488" s="34"/>
      <c r="C488" s="34"/>
      <c r="D488" s="34"/>
      <c r="E488" s="35"/>
      <c r="F488" s="190"/>
    </row>
    <row r="489" spans="1:6" ht="25.5" hidden="1" customHeight="1" x14ac:dyDescent="0.25">
      <c r="A489" s="34"/>
      <c r="B489" s="34"/>
      <c r="C489" s="34"/>
      <c r="D489" s="34"/>
      <c r="E489" s="36"/>
      <c r="F489" s="190"/>
    </row>
    <row r="490" spans="1:6" ht="25.5" hidden="1" customHeight="1" x14ac:dyDescent="0.25">
      <c r="A490" s="34"/>
      <c r="B490" s="34"/>
      <c r="C490" s="34"/>
      <c r="D490" s="34"/>
      <c r="E490" s="36"/>
      <c r="F490" s="190"/>
    </row>
    <row r="491" spans="1:6" ht="25.5" hidden="1" customHeight="1" x14ac:dyDescent="0.25">
      <c r="A491" s="34"/>
      <c r="B491" s="34"/>
      <c r="C491" s="34"/>
      <c r="D491" s="34"/>
      <c r="E491" s="35"/>
      <c r="F491" s="190"/>
    </row>
    <row r="492" spans="1:6" ht="25.5" hidden="1" customHeight="1" x14ac:dyDescent="0.25">
      <c r="A492" s="34"/>
      <c r="B492" s="34"/>
      <c r="C492" s="34"/>
      <c r="D492" s="34"/>
      <c r="E492" s="35"/>
      <c r="F492" s="190"/>
    </row>
    <row r="493" spans="1:6" ht="25.5" hidden="1" customHeight="1" x14ac:dyDescent="0.25">
      <c r="A493" s="34"/>
      <c r="B493" s="34"/>
      <c r="C493" s="34"/>
      <c r="D493" s="34"/>
      <c r="E493" s="35"/>
      <c r="F493" s="190"/>
    </row>
    <row r="494" spans="1:6" ht="25.5" hidden="1" customHeight="1" x14ac:dyDescent="0.25">
      <c r="A494" s="34"/>
      <c r="B494" s="34"/>
      <c r="C494" s="34"/>
      <c r="D494" s="34"/>
      <c r="E494" s="35"/>
      <c r="F494" s="190"/>
    </row>
    <row r="495" spans="1:6" ht="25.5" hidden="1" customHeight="1" x14ac:dyDescent="0.25">
      <c r="A495" s="34"/>
      <c r="B495" s="34"/>
      <c r="C495" s="34"/>
      <c r="D495" s="34"/>
      <c r="E495" s="35"/>
      <c r="F495" s="190"/>
    </row>
    <row r="496" spans="1:6" ht="25.5" hidden="1" customHeight="1" x14ac:dyDescent="0.25">
      <c r="A496" s="34"/>
      <c r="B496" s="34"/>
      <c r="C496" s="34"/>
      <c r="D496" s="34"/>
      <c r="E496" s="35"/>
      <c r="F496" s="190"/>
    </row>
    <row r="497" spans="1:6" ht="25.5" hidden="1" customHeight="1" x14ac:dyDescent="0.25">
      <c r="A497" s="34"/>
      <c r="B497" s="34"/>
      <c r="C497" s="34"/>
      <c r="D497" s="34"/>
      <c r="E497" s="35"/>
      <c r="F497" s="190"/>
    </row>
    <row r="498" spans="1:6" ht="25.5" hidden="1" customHeight="1" x14ac:dyDescent="0.25">
      <c r="A498" s="34"/>
      <c r="B498" s="34"/>
      <c r="C498" s="34"/>
      <c r="D498" s="34"/>
      <c r="E498" s="35"/>
      <c r="F498" s="190"/>
    </row>
    <row r="499" spans="1:6" ht="25.5" hidden="1" customHeight="1" x14ac:dyDescent="0.25">
      <c r="A499" s="34"/>
      <c r="B499" s="34"/>
      <c r="C499" s="34"/>
      <c r="D499" s="34"/>
      <c r="E499" s="36"/>
      <c r="F499" s="190"/>
    </row>
    <row r="500" spans="1:6" ht="25.5" hidden="1" customHeight="1" x14ac:dyDescent="0.25">
      <c r="A500" s="34"/>
      <c r="B500" s="34"/>
      <c r="C500" s="34"/>
      <c r="D500" s="34"/>
      <c r="E500" s="35"/>
      <c r="F500" s="190"/>
    </row>
    <row r="501" spans="1:6" ht="25.5" hidden="1" customHeight="1" x14ac:dyDescent="0.25">
      <c r="A501" s="34"/>
      <c r="B501" s="34"/>
      <c r="C501" s="34"/>
      <c r="D501" s="34"/>
      <c r="E501" s="35"/>
      <c r="F501" s="190"/>
    </row>
    <row r="502" spans="1:6" ht="25.5" hidden="1" customHeight="1" x14ac:dyDescent="0.25">
      <c r="A502" s="34"/>
      <c r="B502" s="34"/>
      <c r="C502" s="34"/>
      <c r="D502" s="34"/>
      <c r="E502" s="35"/>
      <c r="F502" s="190"/>
    </row>
    <row r="503" spans="1:6" ht="25.5" hidden="1" customHeight="1" x14ac:dyDescent="0.25">
      <c r="A503" s="34"/>
      <c r="B503" s="34"/>
      <c r="C503" s="34"/>
      <c r="D503" s="34"/>
      <c r="E503" s="35"/>
      <c r="F503" s="190"/>
    </row>
    <row r="504" spans="1:6" ht="25.5" hidden="1" customHeight="1" x14ac:dyDescent="0.25">
      <c r="A504" s="34"/>
      <c r="B504" s="34"/>
      <c r="C504" s="34"/>
      <c r="D504" s="34"/>
      <c r="E504" s="35"/>
      <c r="F504" s="190"/>
    </row>
    <row r="505" spans="1:6" ht="25.5" hidden="1" customHeight="1" x14ac:dyDescent="0.25">
      <c r="A505" s="34"/>
      <c r="B505" s="34"/>
      <c r="C505" s="34"/>
      <c r="D505" s="34"/>
      <c r="E505" s="35"/>
      <c r="F505" s="190"/>
    </row>
    <row r="506" spans="1:6" ht="25.5" hidden="1" customHeight="1" x14ac:dyDescent="0.25">
      <c r="A506" s="34"/>
      <c r="B506" s="34"/>
      <c r="C506" s="34"/>
      <c r="D506" s="34"/>
      <c r="E506" s="35"/>
      <c r="F506" s="190"/>
    </row>
    <row r="507" spans="1:6" ht="25.5" hidden="1" customHeight="1" x14ac:dyDescent="0.25">
      <c r="A507" s="34"/>
      <c r="B507" s="34"/>
      <c r="C507" s="34"/>
      <c r="D507" s="34"/>
      <c r="E507" s="35"/>
      <c r="F507" s="190"/>
    </row>
    <row r="508" spans="1:6" ht="25.5" hidden="1" customHeight="1" x14ac:dyDescent="0.25">
      <c r="A508" s="34"/>
      <c r="B508" s="34"/>
      <c r="C508" s="34"/>
      <c r="D508" s="34"/>
      <c r="E508" s="36"/>
      <c r="F508" s="190"/>
    </row>
    <row r="509" spans="1:6" ht="25.5" hidden="1" customHeight="1" x14ac:dyDescent="0.25">
      <c r="A509" s="34"/>
      <c r="B509" s="34"/>
      <c r="C509" s="34"/>
      <c r="D509" s="34"/>
      <c r="E509" s="35"/>
      <c r="F509" s="190"/>
    </row>
    <row r="510" spans="1:6" ht="25.5" hidden="1" customHeight="1" x14ac:dyDescent="0.25">
      <c r="A510" s="34"/>
      <c r="B510" s="34"/>
      <c r="C510" s="34"/>
      <c r="D510" s="34"/>
      <c r="E510" s="35"/>
      <c r="F510" s="190"/>
    </row>
    <row r="511" spans="1:6" ht="25.5" hidden="1" customHeight="1" x14ac:dyDescent="0.25">
      <c r="A511" s="34"/>
      <c r="B511" s="34"/>
      <c r="C511" s="34"/>
      <c r="D511" s="34"/>
      <c r="E511" s="36"/>
      <c r="F511" s="190"/>
    </row>
    <row r="512" spans="1:6" ht="25.5" hidden="1" customHeight="1" x14ac:dyDescent="0.25">
      <c r="A512" s="34"/>
      <c r="B512" s="34"/>
      <c r="C512" s="34"/>
      <c r="D512" s="34"/>
      <c r="E512" s="35"/>
      <c r="F512" s="190"/>
    </row>
    <row r="513" spans="1:6" ht="25.5" hidden="1" customHeight="1" x14ac:dyDescent="0.25">
      <c r="A513" s="34"/>
      <c r="B513" s="34"/>
      <c r="C513" s="34"/>
      <c r="D513" s="34"/>
      <c r="E513" s="35"/>
      <c r="F513" s="190"/>
    </row>
    <row r="514" spans="1:6" ht="25.5" hidden="1" customHeight="1" x14ac:dyDescent="0.25">
      <c r="A514" s="34"/>
      <c r="B514" s="34"/>
      <c r="C514" s="34"/>
      <c r="D514" s="34"/>
      <c r="E514" s="36"/>
      <c r="F514" s="190"/>
    </row>
    <row r="515" spans="1:6" ht="25.5" hidden="1" customHeight="1" x14ac:dyDescent="0.25">
      <c r="A515" s="34"/>
      <c r="B515" s="34"/>
      <c r="C515" s="34"/>
      <c r="D515" s="34"/>
      <c r="E515" s="35"/>
      <c r="F515" s="190"/>
    </row>
    <row r="516" spans="1:6" ht="25.5" hidden="1" customHeight="1" x14ac:dyDescent="0.25">
      <c r="A516" s="34"/>
      <c r="B516" s="34"/>
      <c r="C516" s="34"/>
      <c r="D516" s="34"/>
      <c r="E516" s="35"/>
      <c r="F516" s="190"/>
    </row>
    <row r="517" spans="1:6" ht="25.5" hidden="1" customHeight="1" x14ac:dyDescent="0.25">
      <c r="A517" s="34"/>
      <c r="B517" s="34"/>
      <c r="C517" s="34"/>
      <c r="D517" s="34"/>
      <c r="E517" s="36"/>
      <c r="F517" s="190"/>
    </row>
    <row r="518" spans="1:6" ht="25.5" hidden="1" customHeight="1" x14ac:dyDescent="0.25">
      <c r="A518" s="34"/>
      <c r="B518" s="34"/>
      <c r="C518" s="34"/>
      <c r="D518" s="34"/>
      <c r="E518" s="35"/>
    </row>
    <row r="519" spans="1:6" ht="25.5" hidden="1" customHeight="1" x14ac:dyDescent="0.25">
      <c r="A519" s="34"/>
      <c r="B519" s="34"/>
      <c r="C519" s="34"/>
      <c r="D519" s="34"/>
      <c r="E519" s="35"/>
    </row>
    <row r="520" spans="1:6" ht="25.5" hidden="1" customHeight="1" x14ac:dyDescent="0.25">
      <c r="A520" s="34"/>
      <c r="B520" s="34"/>
      <c r="C520" s="34"/>
      <c r="D520" s="34"/>
      <c r="E520" s="36"/>
    </row>
    <row r="521" spans="1:6" ht="25.5" hidden="1" customHeight="1" x14ac:dyDescent="0.25">
      <c r="A521" s="34"/>
      <c r="B521" s="34"/>
      <c r="C521" s="34"/>
      <c r="D521" s="34"/>
      <c r="E521" s="35"/>
    </row>
    <row r="522" spans="1:6" ht="15" customHeight="1" x14ac:dyDescent="0.25"/>
    <row r="523" spans="1:6" ht="15" customHeight="1" x14ac:dyDescent="0.25"/>
  </sheetData>
  <sheetProtection insertRows="0"/>
  <mergeCells count="36">
    <mergeCell ref="C111:E111"/>
    <mergeCell ref="C118:E118"/>
    <mergeCell ref="C140:E140"/>
    <mergeCell ref="C145:E145"/>
    <mergeCell ref="C120:E120"/>
    <mergeCell ref="C123:E123"/>
    <mergeCell ref="C128:E128"/>
    <mergeCell ref="B132:E132"/>
    <mergeCell ref="C133:E133"/>
    <mergeCell ref="C136:E136"/>
    <mergeCell ref="B89:E89"/>
    <mergeCell ref="C90:E90"/>
    <mergeCell ref="C93:E93"/>
    <mergeCell ref="C100:E100"/>
    <mergeCell ref="C107:E107"/>
    <mergeCell ref="C59:E59"/>
    <mergeCell ref="C65:E65"/>
    <mergeCell ref="C70:E70"/>
    <mergeCell ref="C77:E77"/>
    <mergeCell ref="C87:E87"/>
    <mergeCell ref="A147:E147"/>
    <mergeCell ref="A1:F1"/>
    <mergeCell ref="A2:F2"/>
    <mergeCell ref="A3:D3"/>
    <mergeCell ref="B4:E4"/>
    <mergeCell ref="C5:E5"/>
    <mergeCell ref="C8:E8"/>
    <mergeCell ref="C13:E13"/>
    <mergeCell ref="C23:E23"/>
    <mergeCell ref="C25:E25"/>
    <mergeCell ref="C28:E28"/>
    <mergeCell ref="C32:E32"/>
    <mergeCell ref="C37:E37"/>
    <mergeCell ref="B43:E43"/>
    <mergeCell ref="C44:E44"/>
    <mergeCell ref="C51:E51"/>
  </mergeCells>
  <printOptions horizontalCentered="1"/>
  <pageMargins left="0.6692913385826772" right="0.55118110236220474" top="0.47244094488188981" bottom="0.73" header="0.31496062992125984" footer="0.28999999999999998"/>
  <pageSetup scale="80" orientation="portrait" horizontalDpi="4294967295" verticalDpi="4294967295" r:id="rId1"/>
  <headerFooter>
    <oddFooter>&amp;L&amp;"-,Cursiva"&amp;10Ejercicio Fiscal 2016&amp;R&amp;10Página &amp;P de &amp;N&amp;K00+000-----&amp;11------------------</oddFooter>
  </headerFooter>
  <ignoredErrors>
    <ignoredError sqref="A5:E5 A7:E146 A6:D6"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A15517"/>
  </sheetPr>
  <dimension ref="B1:C16"/>
  <sheetViews>
    <sheetView showGridLines="0" showRuler="0" topLeftCell="B1" zoomScale="90" zoomScaleNormal="90" workbookViewId="0">
      <selection activeCell="C5" sqref="C5"/>
    </sheetView>
  </sheetViews>
  <sheetFormatPr baseColWidth="10" defaultRowHeight="15" x14ac:dyDescent="0.25"/>
  <cols>
    <col min="1" max="1" width="3.140625" customWidth="1"/>
    <col min="2" max="2" width="7.28515625" customWidth="1"/>
    <col min="3" max="3" width="110.85546875" customWidth="1"/>
  </cols>
  <sheetData>
    <row r="1" spans="2:3" ht="23.25" customHeight="1" thickTop="1" x14ac:dyDescent="0.25">
      <c r="B1" s="690" t="s">
        <v>1596</v>
      </c>
      <c r="C1" s="691"/>
    </row>
    <row r="2" spans="2:3" ht="18" customHeight="1" x14ac:dyDescent="0.25">
      <c r="B2" s="692"/>
      <c r="C2" s="693"/>
    </row>
    <row r="3" spans="2:3" ht="21" x14ac:dyDescent="0.35">
      <c r="B3" s="157"/>
      <c r="C3" s="158" t="str">
        <f>'Objetivos PMD'!$B$3</f>
        <v>Municipio:  MASCOTA JALISCO</v>
      </c>
    </row>
    <row r="4" spans="2:3" ht="21" x14ac:dyDescent="0.25">
      <c r="B4" s="157" t="s">
        <v>0</v>
      </c>
      <c r="C4" s="159" t="s">
        <v>5</v>
      </c>
    </row>
    <row r="5" spans="2:3" ht="34.5" customHeight="1" x14ac:dyDescent="0.35">
      <c r="B5" s="67">
        <v>1</v>
      </c>
      <c r="C5" s="69"/>
    </row>
    <row r="6" spans="2:3" ht="34.5" customHeight="1" x14ac:dyDescent="0.35">
      <c r="B6" s="67">
        <v>2</v>
      </c>
      <c r="C6" s="48"/>
    </row>
    <row r="7" spans="2:3" ht="34.5" customHeight="1" x14ac:dyDescent="0.35">
      <c r="B7" s="67">
        <v>3</v>
      </c>
      <c r="C7" s="48"/>
    </row>
    <row r="8" spans="2:3" ht="34.5" customHeight="1" x14ac:dyDescent="0.35">
      <c r="B8" s="67">
        <v>4</v>
      </c>
      <c r="C8" s="48"/>
    </row>
    <row r="9" spans="2:3" ht="34.5" customHeight="1" x14ac:dyDescent="0.35">
      <c r="B9" s="67">
        <v>5</v>
      </c>
      <c r="C9" s="69"/>
    </row>
    <row r="10" spans="2:3" ht="34.5" customHeight="1" x14ac:dyDescent="0.25">
      <c r="B10" s="67">
        <v>6</v>
      </c>
      <c r="C10" s="48"/>
    </row>
    <row r="11" spans="2:3" ht="34.5" customHeight="1" x14ac:dyDescent="0.25">
      <c r="B11" s="67">
        <v>7</v>
      </c>
      <c r="C11" s="69"/>
    </row>
    <row r="12" spans="2:3" ht="34.5" customHeight="1" x14ac:dyDescent="0.25">
      <c r="B12" s="67">
        <v>8</v>
      </c>
      <c r="C12" s="48"/>
    </row>
    <row r="13" spans="2:3" ht="34.5" customHeight="1" x14ac:dyDescent="0.25">
      <c r="B13" s="67">
        <v>9</v>
      </c>
      <c r="C13" s="48"/>
    </row>
    <row r="14" spans="2:3" ht="34.5" customHeight="1" x14ac:dyDescent="0.25">
      <c r="B14" s="67">
        <v>10</v>
      </c>
      <c r="C14" s="48"/>
    </row>
    <row r="15" spans="2:3" ht="34.5" customHeight="1" thickBot="1" x14ac:dyDescent="0.3">
      <c r="B15" s="68">
        <v>11</v>
      </c>
      <c r="C15" s="49"/>
    </row>
    <row r="16" spans="2:3" ht="15.75" thickTop="1" x14ac:dyDescent="0.25"/>
  </sheetData>
  <mergeCells count="1">
    <mergeCell ref="B1:C2"/>
  </mergeCells>
  <printOptions horizontalCentered="1"/>
  <pageMargins left="0.70866141732283472" right="0.70866141732283472" top="0.59055118110236227" bottom="0.39370078740157483" header="0.31496062992125984" footer="0.31496062992125984"/>
  <pageSetup orientation="landscape" r:id="rId1"/>
  <headerFooter>
    <oddFooter>&amp;L&amp;"-,Cursiva"&amp;10Ejercicio Fiscal 2016&amp;R&amp;10Página &amp;P de &amp;N</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topLeftCell="A4" zoomScaleNormal="100" workbookViewId="0">
      <selection activeCell="D9" sqref="D9"/>
    </sheetView>
  </sheetViews>
  <sheetFormatPr baseColWidth="10" defaultRowHeight="15" x14ac:dyDescent="0.25"/>
  <cols>
    <col min="1" max="1" width="2.28515625" customWidth="1"/>
    <col min="2" max="2" width="10.140625" customWidth="1"/>
    <col min="3" max="3" width="4" customWidth="1"/>
    <col min="4" max="4" width="67.42578125" customWidth="1"/>
    <col min="5" max="5" width="18.85546875" customWidth="1"/>
    <col min="6" max="6" width="11.42578125" customWidth="1"/>
  </cols>
  <sheetData>
    <row r="1" spans="1:7" ht="50.25" customHeight="1" x14ac:dyDescent="0.35">
      <c r="A1" s="1043" t="s">
        <v>1778</v>
      </c>
      <c r="B1" s="1044"/>
      <c r="C1" s="1044"/>
      <c r="D1" s="1044"/>
      <c r="E1" s="1044"/>
      <c r="F1" s="357"/>
    </row>
    <row r="2" spans="1:7" s="341" customFormat="1" ht="27" customHeight="1" x14ac:dyDescent="0.25">
      <c r="A2" s="1041" t="str">
        <f>'Objetivos PMD'!$B$3</f>
        <v>Municipio:  MASCOTA JALISCO</v>
      </c>
      <c r="B2" s="1042"/>
      <c r="C2" s="1042"/>
      <c r="D2" s="1042"/>
      <c r="E2" s="1042"/>
      <c r="F2" s="422"/>
      <c r="G2" s="423"/>
    </row>
    <row r="3" spans="1:7" ht="41.25" customHeight="1" x14ac:dyDescent="0.25">
      <c r="A3" s="1045" t="s">
        <v>1682</v>
      </c>
      <c r="B3" s="1046"/>
      <c r="C3" s="1047"/>
      <c r="D3" s="364" t="s">
        <v>1683</v>
      </c>
      <c r="E3" s="366" t="s">
        <v>1725</v>
      </c>
      <c r="F3" s="356"/>
    </row>
    <row r="4" spans="1:7" s="341" customFormat="1" ht="21" customHeight="1" x14ac:dyDescent="0.25">
      <c r="A4" s="425">
        <v>1</v>
      </c>
      <c r="B4" s="1039" t="s">
        <v>1685</v>
      </c>
      <c r="C4" s="1039"/>
      <c r="D4" s="1039"/>
      <c r="E4" s="436">
        <f>SUM(E5:E7)</f>
        <v>0</v>
      </c>
    </row>
    <row r="5" spans="1:7" ht="20.100000000000001" customHeight="1" x14ac:dyDescent="0.25">
      <c r="A5" s="370"/>
      <c r="B5" s="365"/>
      <c r="C5" s="369">
        <v>1.1000000000000001</v>
      </c>
      <c r="D5" s="377" t="s">
        <v>1727</v>
      </c>
      <c r="E5" s="382">
        <v>0</v>
      </c>
    </row>
    <row r="6" spans="1:7" ht="20.100000000000001" customHeight="1" x14ac:dyDescent="0.25">
      <c r="A6" s="370"/>
      <c r="B6" s="365"/>
      <c r="C6" s="369">
        <v>1.2</v>
      </c>
      <c r="D6" s="377" t="s">
        <v>1728</v>
      </c>
      <c r="E6" s="382">
        <v>0</v>
      </c>
    </row>
    <row r="7" spans="1:7" ht="20.100000000000001" customHeight="1" x14ac:dyDescent="0.25">
      <c r="A7" s="370"/>
      <c r="B7" s="365"/>
      <c r="C7" s="369">
        <v>1.3</v>
      </c>
      <c r="D7" s="378" t="s">
        <v>1729</v>
      </c>
      <c r="E7" s="382">
        <v>0</v>
      </c>
    </row>
    <row r="8" spans="1:7" s="341" customFormat="1" ht="21" customHeight="1" x14ac:dyDescent="0.25">
      <c r="A8" s="426">
        <v>2</v>
      </c>
      <c r="B8" s="1040" t="s">
        <v>1687</v>
      </c>
      <c r="C8" s="1040"/>
      <c r="D8" s="1040"/>
      <c r="E8" s="424">
        <f>SUM(E9:E15)</f>
        <v>0</v>
      </c>
    </row>
    <row r="9" spans="1:7" ht="20.100000000000001" customHeight="1" x14ac:dyDescent="0.25">
      <c r="A9" s="371"/>
      <c r="B9" s="368"/>
      <c r="C9" s="367">
        <v>2.1</v>
      </c>
      <c r="D9" s="379" t="s">
        <v>1730</v>
      </c>
      <c r="E9" s="382">
        <v>0</v>
      </c>
    </row>
    <row r="10" spans="1:7" ht="20.100000000000001" customHeight="1" x14ac:dyDescent="0.25">
      <c r="A10" s="371"/>
      <c r="B10" s="368"/>
      <c r="C10" s="367">
        <v>2.2000000000000002</v>
      </c>
      <c r="D10" s="380" t="s">
        <v>1731</v>
      </c>
      <c r="E10" s="382">
        <v>0</v>
      </c>
    </row>
    <row r="11" spans="1:7" ht="20.100000000000001" customHeight="1" x14ac:dyDescent="0.25">
      <c r="A11" s="371"/>
      <c r="B11" s="368"/>
      <c r="C11" s="367">
        <v>2.2999999999999998</v>
      </c>
      <c r="D11" s="381" t="s">
        <v>1732</v>
      </c>
      <c r="E11" s="382">
        <v>0</v>
      </c>
    </row>
    <row r="12" spans="1:7" ht="20.100000000000001" customHeight="1" x14ac:dyDescent="0.25">
      <c r="A12" s="371"/>
      <c r="B12" s="368"/>
      <c r="C12" s="367">
        <v>2.4</v>
      </c>
      <c r="D12" s="381" t="s">
        <v>1733</v>
      </c>
      <c r="E12" s="382">
        <v>0</v>
      </c>
    </row>
    <row r="13" spans="1:7" ht="20.100000000000001" customHeight="1" x14ac:dyDescent="0.25">
      <c r="A13" s="371"/>
      <c r="B13" s="368"/>
      <c r="C13" s="367">
        <v>2.5</v>
      </c>
      <c r="D13" s="381" t="s">
        <v>1734</v>
      </c>
      <c r="E13" s="382">
        <v>0</v>
      </c>
    </row>
    <row r="14" spans="1:7" ht="20.100000000000001" customHeight="1" x14ac:dyDescent="0.25">
      <c r="A14" s="371"/>
      <c r="B14" s="368"/>
      <c r="C14" s="367">
        <v>2.6</v>
      </c>
      <c r="D14" s="381" t="s">
        <v>1735</v>
      </c>
      <c r="E14" s="382">
        <v>0</v>
      </c>
    </row>
    <row r="15" spans="1:7" ht="20.100000000000001" customHeight="1" x14ac:dyDescent="0.25">
      <c r="A15" s="371"/>
      <c r="B15" s="368"/>
      <c r="C15" s="367">
        <v>2.7</v>
      </c>
      <c r="D15" s="381" t="s">
        <v>1736</v>
      </c>
      <c r="E15" s="382">
        <v>0</v>
      </c>
    </row>
    <row r="16" spans="1:7" s="341" customFormat="1" ht="21" customHeight="1" x14ac:dyDescent="0.25">
      <c r="A16" s="426">
        <v>3</v>
      </c>
      <c r="B16" s="1040" t="s">
        <v>1690</v>
      </c>
      <c r="C16" s="1040"/>
      <c r="D16" s="1040"/>
      <c r="E16" s="424">
        <f>SUM(E17:E19)</f>
        <v>0</v>
      </c>
    </row>
    <row r="17" spans="1:5" ht="20.100000000000001" customHeight="1" x14ac:dyDescent="0.25">
      <c r="A17" s="371"/>
      <c r="B17" s="368"/>
      <c r="C17" s="367">
        <v>3.1</v>
      </c>
      <c r="D17" s="381" t="s">
        <v>1737</v>
      </c>
      <c r="E17" s="382">
        <v>0</v>
      </c>
    </row>
    <row r="18" spans="1:5" ht="20.100000000000001" customHeight="1" x14ac:dyDescent="0.25">
      <c r="A18" s="371"/>
      <c r="B18" s="368"/>
      <c r="C18" s="367">
        <v>3.2</v>
      </c>
      <c r="D18" s="381" t="s">
        <v>1738</v>
      </c>
      <c r="E18" s="382">
        <v>0</v>
      </c>
    </row>
    <row r="19" spans="1:5" ht="20.100000000000001" customHeight="1" x14ac:dyDescent="0.25">
      <c r="A19" s="371"/>
      <c r="B19" s="368"/>
      <c r="C19" s="367">
        <v>3.3</v>
      </c>
      <c r="D19" s="381" t="s">
        <v>1739</v>
      </c>
      <c r="E19" s="382">
        <v>0</v>
      </c>
    </row>
    <row r="20" spans="1:5" s="341" customFormat="1" ht="21" customHeight="1" x14ac:dyDescent="0.25">
      <c r="A20" s="426">
        <v>4</v>
      </c>
      <c r="B20" s="1040" t="s">
        <v>1711</v>
      </c>
      <c r="C20" s="1040"/>
      <c r="D20" s="1040"/>
      <c r="E20" s="424">
        <f>SUM(E21:E22)</f>
        <v>0</v>
      </c>
    </row>
    <row r="21" spans="1:5" ht="20.100000000000001" customHeight="1" x14ac:dyDescent="0.25">
      <c r="A21" s="370"/>
      <c r="B21" s="365"/>
      <c r="C21" s="367">
        <v>4.0999999999999996</v>
      </c>
      <c r="D21" s="381" t="s">
        <v>1740</v>
      </c>
      <c r="E21" s="382">
        <v>0</v>
      </c>
    </row>
    <row r="22" spans="1:5" ht="20.100000000000001" customHeight="1" x14ac:dyDescent="0.25">
      <c r="A22" s="370"/>
      <c r="B22" s="365"/>
      <c r="C22" s="367">
        <v>4.2</v>
      </c>
      <c r="D22" s="381" t="s">
        <v>1741</v>
      </c>
      <c r="E22" s="382">
        <v>0</v>
      </c>
    </row>
    <row r="23" spans="1:5" s="341" customFormat="1" ht="21" customHeight="1" x14ac:dyDescent="0.25">
      <c r="A23" s="426">
        <v>5</v>
      </c>
      <c r="B23" s="1040" t="s">
        <v>1712</v>
      </c>
      <c r="C23" s="1040"/>
      <c r="D23" s="1040"/>
      <c r="E23" s="424">
        <f>SUM(E24:E25)</f>
        <v>0</v>
      </c>
    </row>
    <row r="24" spans="1:5" ht="20.100000000000001" customHeight="1" x14ac:dyDescent="0.25">
      <c r="A24" s="370"/>
      <c r="B24" s="365"/>
      <c r="C24" s="367">
        <v>5.0999999999999996</v>
      </c>
      <c r="D24" s="381" t="s">
        <v>1715</v>
      </c>
      <c r="E24" s="382">
        <v>0</v>
      </c>
    </row>
    <row r="25" spans="1:5" ht="20.100000000000001" customHeight="1" x14ac:dyDescent="0.25">
      <c r="A25" s="370"/>
      <c r="B25" s="365"/>
      <c r="C25" s="367">
        <v>5.2</v>
      </c>
      <c r="D25" s="381" t="s">
        <v>1742</v>
      </c>
      <c r="E25" s="382">
        <v>0</v>
      </c>
    </row>
    <row r="26" spans="1:5" s="341" customFormat="1" ht="28.5" customHeight="1" x14ac:dyDescent="0.25">
      <c r="A26" s="1036" t="s">
        <v>1726</v>
      </c>
      <c r="B26" s="1037"/>
      <c r="C26" s="1037"/>
      <c r="D26" s="1038"/>
      <c r="E26" s="427">
        <f>SUM(E4+E8+E16+E20+E23)</f>
        <v>0</v>
      </c>
    </row>
  </sheetData>
  <mergeCells count="9">
    <mergeCell ref="A26:D26"/>
    <mergeCell ref="B4:D4"/>
    <mergeCell ref="B8:D8"/>
    <mergeCell ref="A2:E2"/>
    <mergeCell ref="A1:E1"/>
    <mergeCell ref="B16:D16"/>
    <mergeCell ref="B20:D20"/>
    <mergeCell ref="B23:D23"/>
    <mergeCell ref="A3:C3"/>
  </mergeCells>
  <printOptions horizontalCentered="1"/>
  <pageMargins left="0.65" right="0.41" top="0.47244094488188981" bottom="1.1100000000000001" header="0.31496062992125984" footer="0.56000000000000005"/>
  <pageSetup scale="80" orientation="portrait" horizontalDpi="4294967295" verticalDpi="4294967295" r:id="rId1"/>
  <headerFooter>
    <oddFooter>&amp;L&amp;"-,Cursiva"&amp;10Ejercicio Fiscal 2016&amp;R&amp;10Página &amp;P de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sqref="A1:E1"/>
    </sheetView>
  </sheetViews>
  <sheetFormatPr baseColWidth="10" defaultRowHeight="15" x14ac:dyDescent="0.25"/>
  <cols>
    <col min="1" max="1" width="2.7109375" bestFit="1" customWidth="1"/>
    <col min="2" max="2" width="3.28515625" bestFit="1" customWidth="1"/>
    <col min="3" max="3" width="2.85546875" bestFit="1" customWidth="1"/>
    <col min="4" max="4" width="26" customWidth="1"/>
    <col min="5" max="5" width="122.7109375" customWidth="1"/>
  </cols>
  <sheetData>
    <row r="1" spans="1:5" ht="29.25" customHeight="1" x14ac:dyDescent="0.25">
      <c r="A1" s="1048" t="s">
        <v>1325</v>
      </c>
      <c r="B1" s="1048"/>
      <c r="C1" s="1048"/>
      <c r="D1" s="1048"/>
      <c r="E1" s="1048"/>
    </row>
    <row r="2" spans="1:5" x14ac:dyDescent="0.25">
      <c r="A2" s="70" t="s">
        <v>4</v>
      </c>
      <c r="B2" s="70" t="s">
        <v>770</v>
      </c>
      <c r="C2" s="70" t="s">
        <v>771</v>
      </c>
      <c r="D2" s="71" t="s">
        <v>34</v>
      </c>
      <c r="E2" s="70" t="s">
        <v>772</v>
      </c>
    </row>
    <row r="3" spans="1:5" ht="60" x14ac:dyDescent="0.25">
      <c r="A3" s="50">
        <v>1</v>
      </c>
      <c r="B3" s="50">
        <v>0</v>
      </c>
      <c r="C3" s="34">
        <v>0</v>
      </c>
      <c r="D3" s="36" t="s">
        <v>1049</v>
      </c>
      <c r="E3" s="51" t="s">
        <v>1050</v>
      </c>
    </row>
    <row r="4" spans="1:5" ht="30" x14ac:dyDescent="0.25">
      <c r="A4" s="50">
        <v>1</v>
      </c>
      <c r="B4" s="50">
        <v>1</v>
      </c>
      <c r="C4" s="34">
        <v>0</v>
      </c>
      <c r="D4" s="35" t="s">
        <v>1051</v>
      </c>
      <c r="E4" s="52" t="s">
        <v>1052</v>
      </c>
    </row>
    <row r="5" spans="1:5" ht="30" x14ac:dyDescent="0.25">
      <c r="A5" s="50">
        <v>1</v>
      </c>
      <c r="B5" s="50">
        <v>1</v>
      </c>
      <c r="C5" s="34">
        <v>1</v>
      </c>
      <c r="D5" s="35" t="s">
        <v>1053</v>
      </c>
      <c r="E5" s="52" t="s">
        <v>1054</v>
      </c>
    </row>
    <row r="6" spans="1:5" x14ac:dyDescent="0.25">
      <c r="A6" s="50">
        <v>1</v>
      </c>
      <c r="B6" s="50">
        <v>1</v>
      </c>
      <c r="C6" s="34">
        <v>2</v>
      </c>
      <c r="D6" s="35" t="s">
        <v>1055</v>
      </c>
      <c r="E6" s="52" t="s">
        <v>1056</v>
      </c>
    </row>
    <row r="7" spans="1:5" ht="120" x14ac:dyDescent="0.25">
      <c r="A7" s="53">
        <v>1</v>
      </c>
      <c r="B7" s="53">
        <v>2</v>
      </c>
      <c r="C7" s="54">
        <v>0</v>
      </c>
      <c r="D7" s="55" t="s">
        <v>1057</v>
      </c>
      <c r="E7" s="52" t="s">
        <v>1058</v>
      </c>
    </row>
    <row r="8" spans="1:5" ht="30" x14ac:dyDescent="0.25">
      <c r="A8" s="53">
        <v>1</v>
      </c>
      <c r="B8" s="53">
        <v>2</v>
      </c>
      <c r="C8" s="54">
        <v>1</v>
      </c>
      <c r="D8" s="55" t="s">
        <v>1059</v>
      </c>
      <c r="E8" s="52" t="s">
        <v>1060</v>
      </c>
    </row>
    <row r="9" spans="1:5" x14ac:dyDescent="0.25">
      <c r="A9" s="53">
        <v>1</v>
      </c>
      <c r="B9" s="53">
        <v>2</v>
      </c>
      <c r="C9" s="54">
        <v>2</v>
      </c>
      <c r="D9" s="55" t="s">
        <v>1061</v>
      </c>
      <c r="E9" s="52" t="s">
        <v>1062</v>
      </c>
    </row>
    <row r="10" spans="1:5" ht="45" x14ac:dyDescent="0.25">
      <c r="A10" s="53">
        <v>1</v>
      </c>
      <c r="B10" s="53">
        <v>2</v>
      </c>
      <c r="C10" s="54">
        <v>3</v>
      </c>
      <c r="D10" s="55" t="s">
        <v>1063</v>
      </c>
      <c r="E10" s="52" t="s">
        <v>1064</v>
      </c>
    </row>
    <row r="11" spans="1:5" ht="45" x14ac:dyDescent="0.25">
      <c r="A11" s="53">
        <v>1</v>
      </c>
      <c r="B11" s="53">
        <v>2</v>
      </c>
      <c r="C11" s="54">
        <v>4</v>
      </c>
      <c r="D11" s="55" t="s">
        <v>1065</v>
      </c>
      <c r="E11" s="52" t="s">
        <v>1066</v>
      </c>
    </row>
    <row r="12" spans="1:5" ht="30" x14ac:dyDescent="0.25">
      <c r="A12" s="53">
        <v>1</v>
      </c>
      <c r="B12" s="53">
        <v>3</v>
      </c>
      <c r="C12" s="54">
        <v>0</v>
      </c>
      <c r="D12" s="56" t="s">
        <v>1067</v>
      </c>
      <c r="E12" s="52" t="s">
        <v>1068</v>
      </c>
    </row>
    <row r="13" spans="1:5" ht="30" x14ac:dyDescent="0.25">
      <c r="A13" s="53">
        <v>1</v>
      </c>
      <c r="B13" s="53">
        <v>3</v>
      </c>
      <c r="C13" s="54">
        <v>1</v>
      </c>
      <c r="D13" s="57" t="s">
        <v>1069</v>
      </c>
      <c r="E13" s="52" t="s">
        <v>1070</v>
      </c>
    </row>
    <row r="14" spans="1:5" ht="30" x14ac:dyDescent="0.25">
      <c r="A14" s="53">
        <v>1</v>
      </c>
      <c r="B14" s="53">
        <v>3</v>
      </c>
      <c r="C14" s="54">
        <v>2</v>
      </c>
      <c r="D14" s="57" t="s">
        <v>1071</v>
      </c>
      <c r="E14" s="52" t="s">
        <v>1072</v>
      </c>
    </row>
    <row r="15" spans="1:5" ht="25.5" x14ac:dyDescent="0.25">
      <c r="A15" s="53">
        <v>1</v>
      </c>
      <c r="B15" s="53">
        <v>3</v>
      </c>
      <c r="C15" s="54">
        <v>3</v>
      </c>
      <c r="D15" s="57" t="s">
        <v>1073</v>
      </c>
      <c r="E15" s="52" t="s">
        <v>1074</v>
      </c>
    </row>
    <row r="16" spans="1:5" x14ac:dyDescent="0.25">
      <c r="A16" s="53">
        <v>1</v>
      </c>
      <c r="B16" s="53">
        <v>3</v>
      </c>
      <c r="C16" s="54">
        <v>4</v>
      </c>
      <c r="D16" s="57" t="s">
        <v>1075</v>
      </c>
      <c r="E16" s="52" t="s">
        <v>1076</v>
      </c>
    </row>
    <row r="17" spans="1:5" ht="30" x14ac:dyDescent="0.25">
      <c r="A17" s="53">
        <v>1</v>
      </c>
      <c r="B17" s="53">
        <v>3</v>
      </c>
      <c r="C17" s="54">
        <v>5</v>
      </c>
      <c r="D17" s="57" t="s">
        <v>1077</v>
      </c>
      <c r="E17" s="52" t="s">
        <v>1078</v>
      </c>
    </row>
    <row r="18" spans="1:5" ht="30" x14ac:dyDescent="0.25">
      <c r="A18" s="53">
        <v>1</v>
      </c>
      <c r="B18" s="53">
        <v>3</v>
      </c>
      <c r="C18" s="54">
        <v>6</v>
      </c>
      <c r="D18" s="57" t="s">
        <v>1079</v>
      </c>
      <c r="E18" s="52" t="s">
        <v>1080</v>
      </c>
    </row>
    <row r="19" spans="1:5" x14ac:dyDescent="0.25">
      <c r="A19" s="53">
        <v>1</v>
      </c>
      <c r="B19" s="53">
        <v>3</v>
      </c>
      <c r="C19" s="54">
        <v>7</v>
      </c>
      <c r="D19" s="57" t="s">
        <v>1081</v>
      </c>
      <c r="E19" s="52" t="s">
        <v>1082</v>
      </c>
    </row>
    <row r="20" spans="1:5" x14ac:dyDescent="0.25">
      <c r="A20" s="53">
        <v>1</v>
      </c>
      <c r="B20" s="53">
        <v>3</v>
      </c>
      <c r="C20" s="54">
        <v>8</v>
      </c>
      <c r="D20" s="57" t="s">
        <v>1083</v>
      </c>
      <c r="E20" s="52" t="s">
        <v>1084</v>
      </c>
    </row>
    <row r="21" spans="1:5" ht="30" x14ac:dyDescent="0.25">
      <c r="A21" s="53">
        <v>1</v>
      </c>
      <c r="B21" s="53">
        <v>3</v>
      </c>
      <c r="C21" s="54">
        <v>9</v>
      </c>
      <c r="D21" s="57" t="s">
        <v>179</v>
      </c>
      <c r="E21" s="52" t="s">
        <v>1085</v>
      </c>
    </row>
    <row r="22" spans="1:5" ht="30" x14ac:dyDescent="0.25">
      <c r="A22" s="53">
        <v>1</v>
      </c>
      <c r="B22" s="53">
        <v>4</v>
      </c>
      <c r="C22" s="54">
        <v>0</v>
      </c>
      <c r="D22" s="55" t="s">
        <v>1086</v>
      </c>
      <c r="E22" s="52" t="s">
        <v>1087</v>
      </c>
    </row>
    <row r="23" spans="1:5" ht="30" x14ac:dyDescent="0.25">
      <c r="A23" s="53">
        <v>1</v>
      </c>
      <c r="B23" s="53">
        <v>4</v>
      </c>
      <c r="C23" s="54">
        <v>1</v>
      </c>
      <c r="D23" s="55" t="s">
        <v>1088</v>
      </c>
      <c r="E23" s="52" t="s">
        <v>1089</v>
      </c>
    </row>
    <row r="24" spans="1:5" ht="30" x14ac:dyDescent="0.25">
      <c r="A24" s="53">
        <v>1</v>
      </c>
      <c r="B24" s="53">
        <v>5</v>
      </c>
      <c r="C24" s="54">
        <v>0</v>
      </c>
      <c r="D24" s="55" t="s">
        <v>1090</v>
      </c>
      <c r="E24" s="52" t="s">
        <v>1091</v>
      </c>
    </row>
    <row r="25" spans="1:5" ht="45" x14ac:dyDescent="0.25">
      <c r="A25" s="53">
        <v>1</v>
      </c>
      <c r="B25" s="53">
        <v>5</v>
      </c>
      <c r="C25" s="54">
        <v>1</v>
      </c>
      <c r="D25" s="55" t="s">
        <v>1092</v>
      </c>
      <c r="E25" s="52" t="s">
        <v>1093</v>
      </c>
    </row>
    <row r="26" spans="1:5" ht="60" x14ac:dyDescent="0.25">
      <c r="A26" s="53">
        <v>1</v>
      </c>
      <c r="B26" s="53">
        <v>5</v>
      </c>
      <c r="C26" s="54">
        <v>2</v>
      </c>
      <c r="D26" s="55" t="s">
        <v>1094</v>
      </c>
      <c r="E26" s="52" t="s">
        <v>1095</v>
      </c>
    </row>
    <row r="27" spans="1:5" ht="30" x14ac:dyDescent="0.25">
      <c r="A27" s="53">
        <v>1</v>
      </c>
      <c r="B27" s="53">
        <v>6</v>
      </c>
      <c r="C27" s="54">
        <v>0</v>
      </c>
      <c r="D27" s="55" t="s">
        <v>1096</v>
      </c>
      <c r="E27" s="52" t="s">
        <v>1097</v>
      </c>
    </row>
    <row r="28" spans="1:5" x14ac:dyDescent="0.25">
      <c r="A28" s="53">
        <v>1</v>
      </c>
      <c r="B28" s="53">
        <v>6</v>
      </c>
      <c r="C28" s="54">
        <v>1</v>
      </c>
      <c r="D28" s="55" t="s">
        <v>1098</v>
      </c>
      <c r="E28" s="52" t="s">
        <v>1099</v>
      </c>
    </row>
    <row r="29" spans="1:5" x14ac:dyDescent="0.25">
      <c r="A29" s="53">
        <v>1</v>
      </c>
      <c r="B29" s="53">
        <v>6</v>
      </c>
      <c r="C29" s="54">
        <v>2</v>
      </c>
      <c r="D29" s="55" t="s">
        <v>1100</v>
      </c>
      <c r="E29" s="52" t="s">
        <v>1101</v>
      </c>
    </row>
    <row r="30" spans="1:5" ht="38.25" x14ac:dyDescent="0.25">
      <c r="A30" s="53">
        <v>1</v>
      </c>
      <c r="B30" s="53">
        <v>6</v>
      </c>
      <c r="C30" s="54">
        <v>3</v>
      </c>
      <c r="D30" s="55" t="s">
        <v>1102</v>
      </c>
      <c r="E30" s="52" t="s">
        <v>1103</v>
      </c>
    </row>
    <row r="31" spans="1:5" ht="75" x14ac:dyDescent="0.25">
      <c r="A31" s="53">
        <v>1</v>
      </c>
      <c r="B31" s="53">
        <v>7</v>
      </c>
      <c r="C31" s="54">
        <v>0</v>
      </c>
      <c r="D31" s="55" t="s">
        <v>1104</v>
      </c>
      <c r="E31" s="52" t="s">
        <v>1105</v>
      </c>
    </row>
    <row r="32" spans="1:5" ht="30" x14ac:dyDescent="0.25">
      <c r="A32" s="53">
        <v>1</v>
      </c>
      <c r="B32" s="53">
        <v>7</v>
      </c>
      <c r="C32" s="54">
        <v>1</v>
      </c>
      <c r="D32" s="55" t="s">
        <v>1106</v>
      </c>
      <c r="E32" s="52" t="s">
        <v>1107</v>
      </c>
    </row>
    <row r="33" spans="1:5" ht="30" x14ac:dyDescent="0.25">
      <c r="A33" s="53">
        <v>1</v>
      </c>
      <c r="B33" s="53">
        <v>7</v>
      </c>
      <c r="C33" s="54">
        <v>2</v>
      </c>
      <c r="D33" s="55" t="s">
        <v>1108</v>
      </c>
      <c r="E33" s="52" t="s">
        <v>1109</v>
      </c>
    </row>
    <row r="34" spans="1:5" ht="30" x14ac:dyDescent="0.25">
      <c r="A34" s="53">
        <v>1</v>
      </c>
      <c r="B34" s="53">
        <v>7</v>
      </c>
      <c r="C34" s="54">
        <v>3</v>
      </c>
      <c r="D34" s="55" t="s">
        <v>1110</v>
      </c>
      <c r="E34" s="52" t="s">
        <v>1111</v>
      </c>
    </row>
    <row r="35" spans="1:5" ht="25.5" x14ac:dyDescent="0.25">
      <c r="A35" s="53">
        <v>1</v>
      </c>
      <c r="B35" s="53">
        <v>7</v>
      </c>
      <c r="C35" s="54">
        <v>4</v>
      </c>
      <c r="D35" s="55" t="s">
        <v>1112</v>
      </c>
      <c r="E35" s="52" t="s">
        <v>1113</v>
      </c>
    </row>
    <row r="36" spans="1:5" ht="71.25" customHeight="1" x14ac:dyDescent="0.25">
      <c r="A36" s="53">
        <v>1</v>
      </c>
      <c r="B36" s="53">
        <v>8</v>
      </c>
      <c r="C36" s="54">
        <v>0</v>
      </c>
      <c r="D36" s="55" t="s">
        <v>521</v>
      </c>
      <c r="E36" s="52" t="s">
        <v>1114</v>
      </c>
    </row>
    <row r="37" spans="1:5" ht="60" x14ac:dyDescent="0.25">
      <c r="A37" s="53">
        <v>1</v>
      </c>
      <c r="B37" s="53">
        <v>8</v>
      </c>
      <c r="C37" s="54">
        <v>1</v>
      </c>
      <c r="D37" s="55" t="s">
        <v>1115</v>
      </c>
      <c r="E37" s="52" t="s">
        <v>1116</v>
      </c>
    </row>
    <row r="38" spans="1:5" x14ac:dyDescent="0.25">
      <c r="A38" s="53">
        <v>1</v>
      </c>
      <c r="B38" s="53">
        <v>8</v>
      </c>
      <c r="C38" s="54">
        <v>2</v>
      </c>
      <c r="D38" s="55" t="s">
        <v>1117</v>
      </c>
      <c r="E38" s="52" t="s">
        <v>1118</v>
      </c>
    </row>
    <row r="39" spans="1:5" ht="30" x14ac:dyDescent="0.25">
      <c r="A39" s="53">
        <v>1</v>
      </c>
      <c r="B39" s="53">
        <v>8</v>
      </c>
      <c r="C39" s="54">
        <v>3</v>
      </c>
      <c r="D39" s="55" t="s">
        <v>1119</v>
      </c>
      <c r="E39" s="52" t="s">
        <v>1120</v>
      </c>
    </row>
    <row r="40" spans="1:5" ht="30" x14ac:dyDescent="0.25">
      <c r="A40" s="53">
        <v>1</v>
      </c>
      <c r="B40" s="53">
        <v>8</v>
      </c>
      <c r="C40" s="54">
        <v>4</v>
      </c>
      <c r="D40" s="55" t="s">
        <v>1121</v>
      </c>
      <c r="E40" s="52" t="s">
        <v>1122</v>
      </c>
    </row>
    <row r="41" spans="1:5" x14ac:dyDescent="0.25">
      <c r="A41" s="53">
        <v>1</v>
      </c>
      <c r="B41" s="53">
        <v>8</v>
      </c>
      <c r="C41" s="54">
        <v>5</v>
      </c>
      <c r="D41" s="55" t="s">
        <v>179</v>
      </c>
      <c r="E41" s="52" t="s">
        <v>1123</v>
      </c>
    </row>
    <row r="42" spans="1:5" ht="45" x14ac:dyDescent="0.25">
      <c r="A42" s="53">
        <v>2</v>
      </c>
      <c r="B42" s="53">
        <v>0</v>
      </c>
      <c r="C42" s="54">
        <v>0</v>
      </c>
      <c r="D42" s="58" t="s">
        <v>1124</v>
      </c>
      <c r="E42" s="51" t="s">
        <v>1125</v>
      </c>
    </row>
    <row r="43" spans="1:5" ht="75" x14ac:dyDescent="0.25">
      <c r="A43" s="53">
        <v>2</v>
      </c>
      <c r="B43" s="53">
        <v>2</v>
      </c>
      <c r="C43" s="54">
        <v>6</v>
      </c>
      <c r="D43" s="55" t="s">
        <v>1126</v>
      </c>
      <c r="E43" s="52" t="s">
        <v>1127</v>
      </c>
    </row>
    <row r="44" spans="1:5" ht="45" x14ac:dyDescent="0.25">
      <c r="A44" s="53">
        <v>2</v>
      </c>
      <c r="B44" s="53">
        <v>2</v>
      </c>
      <c r="C44" s="54">
        <v>7</v>
      </c>
      <c r="D44" s="55" t="s">
        <v>1128</v>
      </c>
      <c r="E44" s="52" t="s">
        <v>1129</v>
      </c>
    </row>
    <row r="45" spans="1:5" ht="75" x14ac:dyDescent="0.25">
      <c r="A45" s="53">
        <v>2</v>
      </c>
      <c r="B45" s="53">
        <v>3</v>
      </c>
      <c r="C45" s="54">
        <v>0</v>
      </c>
      <c r="D45" s="55" t="s">
        <v>1130</v>
      </c>
      <c r="E45" s="52" t="s">
        <v>1131</v>
      </c>
    </row>
    <row r="46" spans="1:5" ht="45" x14ac:dyDescent="0.25">
      <c r="A46" s="53">
        <v>2</v>
      </c>
      <c r="B46" s="53">
        <v>3</v>
      </c>
      <c r="C46" s="54">
        <v>1</v>
      </c>
      <c r="D46" s="55" t="s">
        <v>1132</v>
      </c>
      <c r="E46" s="52" t="s">
        <v>1133</v>
      </c>
    </row>
    <row r="47" spans="1:5" ht="30" x14ac:dyDescent="0.25">
      <c r="A47" s="53">
        <v>2</v>
      </c>
      <c r="B47" s="53">
        <v>3</v>
      </c>
      <c r="C47" s="54">
        <v>2</v>
      </c>
      <c r="D47" s="55" t="s">
        <v>1134</v>
      </c>
      <c r="E47" s="52" t="s">
        <v>1135</v>
      </c>
    </row>
    <row r="48" spans="1:5" ht="30" x14ac:dyDescent="0.25">
      <c r="A48" s="53">
        <v>2</v>
      </c>
      <c r="B48" s="53">
        <v>3</v>
      </c>
      <c r="C48" s="54">
        <v>3</v>
      </c>
      <c r="D48" s="55" t="s">
        <v>1136</v>
      </c>
      <c r="E48" s="52" t="s">
        <v>1137</v>
      </c>
    </row>
    <row r="49" spans="1:5" ht="60" x14ac:dyDescent="0.25">
      <c r="A49" s="53">
        <v>2</v>
      </c>
      <c r="B49" s="53">
        <v>3</v>
      </c>
      <c r="C49" s="54">
        <v>4</v>
      </c>
      <c r="D49" s="55" t="s">
        <v>1138</v>
      </c>
      <c r="E49" s="52" t="s">
        <v>1139</v>
      </c>
    </row>
    <row r="50" spans="1:5" ht="45" x14ac:dyDescent="0.25">
      <c r="A50" s="53">
        <v>2</v>
      </c>
      <c r="B50" s="53">
        <v>3</v>
      </c>
      <c r="C50" s="54">
        <v>5</v>
      </c>
      <c r="D50" s="55" t="s">
        <v>1140</v>
      </c>
      <c r="E50" s="52" t="s">
        <v>1141</v>
      </c>
    </row>
    <row r="51" spans="1:5" ht="30" x14ac:dyDescent="0.25">
      <c r="A51" s="53">
        <v>2</v>
      </c>
      <c r="B51" s="53">
        <v>4</v>
      </c>
      <c r="C51" s="54">
        <v>0</v>
      </c>
      <c r="D51" s="55" t="s">
        <v>1142</v>
      </c>
      <c r="E51" s="52" t="s">
        <v>1143</v>
      </c>
    </row>
    <row r="52" spans="1:5" ht="75" hidden="1" x14ac:dyDescent="0.25">
      <c r="A52" s="53">
        <v>2</v>
      </c>
      <c r="B52" s="53">
        <v>4</v>
      </c>
      <c r="C52" s="54">
        <v>1</v>
      </c>
      <c r="D52" s="55" t="s">
        <v>1144</v>
      </c>
      <c r="E52" s="52" t="s">
        <v>1145</v>
      </c>
    </row>
    <row r="53" spans="1:5" ht="60" hidden="1" x14ac:dyDescent="0.25">
      <c r="A53" s="53">
        <v>2</v>
      </c>
      <c r="B53" s="53">
        <v>4</v>
      </c>
      <c r="C53" s="54">
        <v>2</v>
      </c>
      <c r="D53" s="55" t="s">
        <v>1146</v>
      </c>
      <c r="E53" s="52" t="s">
        <v>1147</v>
      </c>
    </row>
    <row r="54" spans="1:5" ht="30" hidden="1" x14ac:dyDescent="0.25">
      <c r="A54" s="53">
        <v>2</v>
      </c>
      <c r="B54" s="53">
        <v>4</v>
      </c>
      <c r="C54" s="54">
        <v>3</v>
      </c>
      <c r="D54" s="55" t="s">
        <v>1148</v>
      </c>
      <c r="E54" s="52" t="s">
        <v>1149</v>
      </c>
    </row>
    <row r="55" spans="1:5" ht="30" hidden="1" x14ac:dyDescent="0.25">
      <c r="A55" s="53">
        <v>2</v>
      </c>
      <c r="B55" s="53">
        <v>4</v>
      </c>
      <c r="C55" s="54">
        <v>4</v>
      </c>
      <c r="D55" s="55" t="s">
        <v>1150</v>
      </c>
      <c r="E55" s="52" t="s">
        <v>1151</v>
      </c>
    </row>
    <row r="56" spans="1:5" ht="45" x14ac:dyDescent="0.25">
      <c r="A56" s="53">
        <v>2</v>
      </c>
      <c r="B56" s="53">
        <v>5</v>
      </c>
      <c r="C56" s="54">
        <v>0</v>
      </c>
      <c r="D56" s="55" t="s">
        <v>1152</v>
      </c>
      <c r="E56" s="52" t="s">
        <v>1153</v>
      </c>
    </row>
    <row r="57" spans="1:5" ht="30" x14ac:dyDescent="0.25">
      <c r="A57" s="53">
        <v>2</v>
      </c>
      <c r="B57" s="53">
        <v>5</v>
      </c>
      <c r="C57" s="54">
        <v>1</v>
      </c>
      <c r="D57" s="55" t="s">
        <v>1154</v>
      </c>
      <c r="E57" s="52" t="s">
        <v>1155</v>
      </c>
    </row>
    <row r="58" spans="1:5" ht="30" hidden="1" x14ac:dyDescent="0.25">
      <c r="A58" s="53">
        <v>2</v>
      </c>
      <c r="B58" s="53">
        <v>5</v>
      </c>
      <c r="C58" s="54">
        <v>2</v>
      </c>
      <c r="D58" s="55" t="s">
        <v>1156</v>
      </c>
      <c r="E58" s="52" t="s">
        <v>1157</v>
      </c>
    </row>
    <row r="59" spans="1:5" ht="30" hidden="1" x14ac:dyDescent="0.25">
      <c r="A59" s="53">
        <v>2</v>
      </c>
      <c r="B59" s="53">
        <v>5</v>
      </c>
      <c r="C59" s="54">
        <v>3</v>
      </c>
      <c r="D59" s="55" t="s">
        <v>1158</v>
      </c>
      <c r="E59" s="52" t="s">
        <v>1159</v>
      </c>
    </row>
    <row r="60" spans="1:5" ht="30" hidden="1" x14ac:dyDescent="0.25">
      <c r="A60" s="53">
        <v>2</v>
      </c>
      <c r="B60" s="53">
        <v>5</v>
      </c>
      <c r="C60" s="54">
        <v>4</v>
      </c>
      <c r="D60" s="55" t="s">
        <v>1160</v>
      </c>
      <c r="E60" s="52" t="s">
        <v>1161</v>
      </c>
    </row>
    <row r="61" spans="1:5" ht="45" hidden="1" x14ac:dyDescent="0.25">
      <c r="A61" s="53">
        <v>2</v>
      </c>
      <c r="B61" s="53">
        <v>5</v>
      </c>
      <c r="C61" s="54">
        <v>5</v>
      </c>
      <c r="D61" s="55" t="s">
        <v>1162</v>
      </c>
      <c r="E61" s="52" t="s">
        <v>1163</v>
      </c>
    </row>
    <row r="62" spans="1:5" ht="90" x14ac:dyDescent="0.25">
      <c r="A62" s="53">
        <v>2</v>
      </c>
      <c r="B62" s="53">
        <v>5</v>
      </c>
      <c r="C62" s="54">
        <v>6</v>
      </c>
      <c r="D62" s="55" t="s">
        <v>1164</v>
      </c>
      <c r="E62" s="52" t="s">
        <v>1165</v>
      </c>
    </row>
    <row r="63" spans="1:5" ht="75" x14ac:dyDescent="0.25">
      <c r="A63" s="53">
        <v>2</v>
      </c>
      <c r="B63" s="53">
        <v>6</v>
      </c>
      <c r="C63" s="54">
        <v>0</v>
      </c>
      <c r="D63" s="55" t="s">
        <v>1166</v>
      </c>
      <c r="E63" s="52" t="s">
        <v>1167</v>
      </c>
    </row>
    <row r="64" spans="1:5" ht="30" hidden="1" x14ac:dyDescent="0.25">
      <c r="A64" s="53">
        <v>2</v>
      </c>
      <c r="B64" s="53">
        <v>6</v>
      </c>
      <c r="C64" s="54">
        <v>1</v>
      </c>
      <c r="D64" s="55" t="s">
        <v>1168</v>
      </c>
      <c r="E64" s="52" t="s">
        <v>1169</v>
      </c>
    </row>
    <row r="65" spans="1:5" ht="30" hidden="1" x14ac:dyDescent="0.25">
      <c r="A65" s="53">
        <v>2</v>
      </c>
      <c r="B65" s="53">
        <v>6</v>
      </c>
      <c r="C65" s="54">
        <v>2</v>
      </c>
      <c r="D65" s="55" t="s">
        <v>1170</v>
      </c>
      <c r="E65" s="52" t="s">
        <v>1171</v>
      </c>
    </row>
    <row r="66" spans="1:5" ht="75" hidden="1" x14ac:dyDescent="0.25">
      <c r="A66" s="53">
        <v>2</v>
      </c>
      <c r="B66" s="53">
        <v>6</v>
      </c>
      <c r="C66" s="54">
        <v>3</v>
      </c>
      <c r="D66" s="55" t="s">
        <v>1172</v>
      </c>
      <c r="E66" s="52" t="s">
        <v>1173</v>
      </c>
    </row>
    <row r="67" spans="1:5" ht="45" hidden="1" x14ac:dyDescent="0.25">
      <c r="A67" s="53">
        <v>2</v>
      </c>
      <c r="B67" s="53">
        <v>6</v>
      </c>
      <c r="C67" s="54">
        <v>4</v>
      </c>
      <c r="D67" s="55" t="s">
        <v>1174</v>
      </c>
      <c r="E67" s="52" t="s">
        <v>1175</v>
      </c>
    </row>
    <row r="68" spans="1:5" ht="30" x14ac:dyDescent="0.25">
      <c r="A68" s="53">
        <v>2</v>
      </c>
      <c r="B68" s="53">
        <v>6</v>
      </c>
      <c r="C68" s="54">
        <v>5</v>
      </c>
      <c r="D68" s="55" t="s">
        <v>1176</v>
      </c>
      <c r="E68" s="52" t="s">
        <v>1177</v>
      </c>
    </row>
    <row r="69" spans="1:5" ht="75" x14ac:dyDescent="0.25">
      <c r="A69" s="53">
        <v>2</v>
      </c>
      <c r="B69" s="53">
        <v>6</v>
      </c>
      <c r="C69" s="54">
        <v>6</v>
      </c>
      <c r="D69" s="55" t="s">
        <v>1178</v>
      </c>
      <c r="E69" s="52" t="s">
        <v>1179</v>
      </c>
    </row>
    <row r="70" spans="1:5" x14ac:dyDescent="0.25">
      <c r="A70" s="53">
        <v>2</v>
      </c>
      <c r="B70" s="53">
        <v>6</v>
      </c>
      <c r="C70" s="54">
        <v>7</v>
      </c>
      <c r="D70" s="55" t="s">
        <v>1180</v>
      </c>
      <c r="E70" s="52" t="s">
        <v>1181</v>
      </c>
    </row>
    <row r="71" spans="1:5" ht="45" x14ac:dyDescent="0.25">
      <c r="A71" s="53">
        <v>2</v>
      </c>
      <c r="B71" s="53">
        <v>6</v>
      </c>
      <c r="C71" s="54">
        <v>8</v>
      </c>
      <c r="D71" s="55" t="s">
        <v>1182</v>
      </c>
      <c r="E71" s="52" t="s">
        <v>1183</v>
      </c>
    </row>
    <row r="72" spans="1:5" ht="75" x14ac:dyDescent="0.25">
      <c r="A72" s="53">
        <v>2</v>
      </c>
      <c r="B72" s="53">
        <v>6</v>
      </c>
      <c r="C72" s="54">
        <v>9</v>
      </c>
      <c r="D72" s="55" t="s">
        <v>1184</v>
      </c>
      <c r="E72" s="52" t="s">
        <v>1185</v>
      </c>
    </row>
    <row r="73" spans="1:5" x14ac:dyDescent="0.25">
      <c r="A73" s="53">
        <v>2</v>
      </c>
      <c r="B73" s="53">
        <v>7</v>
      </c>
      <c r="C73" s="54">
        <v>0</v>
      </c>
      <c r="D73" s="55" t="s">
        <v>1186</v>
      </c>
      <c r="E73" s="52" t="s">
        <v>1187</v>
      </c>
    </row>
    <row r="74" spans="1:5" x14ac:dyDescent="0.25">
      <c r="A74" s="53">
        <v>2</v>
      </c>
      <c r="B74" s="53">
        <v>7</v>
      </c>
      <c r="C74" s="54">
        <v>1</v>
      </c>
      <c r="D74" s="55" t="s">
        <v>1188</v>
      </c>
      <c r="E74" s="52" t="s">
        <v>1189</v>
      </c>
    </row>
    <row r="75" spans="1:5" ht="45" hidden="1" x14ac:dyDescent="0.25">
      <c r="A75" s="53">
        <v>3</v>
      </c>
      <c r="B75" s="53">
        <v>0</v>
      </c>
      <c r="C75" s="54">
        <v>0</v>
      </c>
      <c r="D75" s="58" t="s">
        <v>1190</v>
      </c>
      <c r="E75" s="51" t="s">
        <v>1191</v>
      </c>
    </row>
    <row r="76" spans="1:5" ht="105" hidden="1" x14ac:dyDescent="0.25">
      <c r="A76" s="53">
        <v>3</v>
      </c>
      <c r="B76" s="53">
        <v>1</v>
      </c>
      <c r="C76" s="54">
        <v>0</v>
      </c>
      <c r="D76" s="55" t="s">
        <v>1192</v>
      </c>
      <c r="E76" s="52" t="s">
        <v>1193</v>
      </c>
    </row>
    <row r="77" spans="1:5" ht="75" hidden="1" x14ac:dyDescent="0.25">
      <c r="A77" s="53">
        <v>3</v>
      </c>
      <c r="B77" s="53">
        <v>1</v>
      </c>
      <c r="C77" s="54">
        <v>1</v>
      </c>
      <c r="D77" s="55" t="s">
        <v>1194</v>
      </c>
      <c r="E77" s="52" t="s">
        <v>1195</v>
      </c>
    </row>
    <row r="78" spans="1:5" ht="90" hidden="1" x14ac:dyDescent="0.25">
      <c r="A78" s="53">
        <v>3</v>
      </c>
      <c r="B78" s="53">
        <v>1</v>
      </c>
      <c r="C78" s="54">
        <v>2</v>
      </c>
      <c r="D78" s="55" t="s">
        <v>1196</v>
      </c>
      <c r="E78" s="52" t="s">
        <v>1197</v>
      </c>
    </row>
    <row r="79" spans="1:5" ht="30" hidden="1" x14ac:dyDescent="0.25">
      <c r="A79" s="53">
        <v>3</v>
      </c>
      <c r="B79" s="53">
        <v>2</v>
      </c>
      <c r="C79" s="54">
        <v>0</v>
      </c>
      <c r="D79" s="55" t="s">
        <v>1198</v>
      </c>
      <c r="E79" s="52" t="s">
        <v>1199</v>
      </c>
    </row>
    <row r="80" spans="1:5" ht="45" hidden="1" x14ac:dyDescent="0.25">
      <c r="A80" s="53">
        <v>3</v>
      </c>
      <c r="B80" s="53">
        <v>2</v>
      </c>
      <c r="C80" s="54">
        <v>1</v>
      </c>
      <c r="D80" s="55" t="s">
        <v>1200</v>
      </c>
      <c r="E80" s="52" t="s">
        <v>1201</v>
      </c>
    </row>
    <row r="81" spans="1:5" ht="60" hidden="1" x14ac:dyDescent="0.25">
      <c r="A81" s="53">
        <v>3</v>
      </c>
      <c r="B81" s="53">
        <v>2</v>
      </c>
      <c r="C81" s="54">
        <v>2</v>
      </c>
      <c r="D81" s="55" t="s">
        <v>1202</v>
      </c>
      <c r="E81" s="52" t="s">
        <v>1203</v>
      </c>
    </row>
    <row r="82" spans="1:5" ht="75" hidden="1" x14ac:dyDescent="0.25">
      <c r="A82" s="53">
        <v>3</v>
      </c>
      <c r="B82" s="53">
        <v>2</v>
      </c>
      <c r="C82" s="54">
        <v>3</v>
      </c>
      <c r="D82" s="55" t="s">
        <v>1204</v>
      </c>
      <c r="E82" s="52" t="s">
        <v>1205</v>
      </c>
    </row>
    <row r="83" spans="1:5" ht="30" hidden="1" x14ac:dyDescent="0.25">
      <c r="A83" s="53">
        <v>3</v>
      </c>
      <c r="B83" s="53">
        <v>2</v>
      </c>
      <c r="C83" s="54">
        <v>4</v>
      </c>
      <c r="D83" s="55" t="s">
        <v>1206</v>
      </c>
      <c r="E83" s="52" t="s">
        <v>1207</v>
      </c>
    </row>
    <row r="84" spans="1:5" hidden="1" x14ac:dyDescent="0.25">
      <c r="A84" s="53">
        <v>3</v>
      </c>
      <c r="B84" s="53">
        <v>2</v>
      </c>
      <c r="C84" s="54">
        <v>5</v>
      </c>
      <c r="D84" s="55" t="s">
        <v>1208</v>
      </c>
      <c r="E84" s="52" t="s">
        <v>1209</v>
      </c>
    </row>
    <row r="85" spans="1:5" ht="25.5" hidden="1" x14ac:dyDescent="0.25">
      <c r="A85" s="53">
        <v>3</v>
      </c>
      <c r="B85" s="53">
        <v>2</v>
      </c>
      <c r="C85" s="54">
        <v>6</v>
      </c>
      <c r="D85" s="55" t="s">
        <v>1210</v>
      </c>
      <c r="E85" s="52" t="s">
        <v>1211</v>
      </c>
    </row>
    <row r="86" spans="1:5" ht="45" hidden="1" x14ac:dyDescent="0.25">
      <c r="A86" s="53">
        <v>3</v>
      </c>
      <c r="B86" s="53">
        <v>3</v>
      </c>
      <c r="C86" s="54">
        <v>0</v>
      </c>
      <c r="D86" s="55" t="s">
        <v>1212</v>
      </c>
      <c r="E86" s="52" t="s">
        <v>1213</v>
      </c>
    </row>
    <row r="87" spans="1:5" ht="90" hidden="1" x14ac:dyDescent="0.25">
      <c r="A87" s="53">
        <v>3</v>
      </c>
      <c r="B87" s="53">
        <v>3</v>
      </c>
      <c r="C87" s="54">
        <v>1</v>
      </c>
      <c r="D87" s="55" t="s">
        <v>1214</v>
      </c>
      <c r="E87" s="52" t="s">
        <v>1215</v>
      </c>
    </row>
    <row r="88" spans="1:5" ht="60" hidden="1" x14ac:dyDescent="0.25">
      <c r="A88" s="53">
        <v>3</v>
      </c>
      <c r="B88" s="53">
        <v>3</v>
      </c>
      <c r="C88" s="54">
        <v>2</v>
      </c>
      <c r="D88" s="55" t="s">
        <v>1216</v>
      </c>
      <c r="E88" s="52" t="s">
        <v>1217</v>
      </c>
    </row>
    <row r="89" spans="1:5" ht="75" hidden="1" x14ac:dyDescent="0.25">
      <c r="A89" s="53">
        <v>3</v>
      </c>
      <c r="B89" s="53">
        <v>3</v>
      </c>
      <c r="C89" s="54">
        <v>3</v>
      </c>
      <c r="D89" s="55" t="s">
        <v>1218</v>
      </c>
      <c r="E89" s="52" t="s">
        <v>1219</v>
      </c>
    </row>
    <row r="90" spans="1:5" ht="45" hidden="1" x14ac:dyDescent="0.25">
      <c r="A90" s="53">
        <v>3</v>
      </c>
      <c r="B90" s="53">
        <v>3</v>
      </c>
      <c r="C90" s="54">
        <v>4</v>
      </c>
      <c r="D90" s="55" t="s">
        <v>1220</v>
      </c>
      <c r="E90" s="52" t="s">
        <v>1221</v>
      </c>
    </row>
    <row r="91" spans="1:5" ht="45" hidden="1" x14ac:dyDescent="0.25">
      <c r="A91" s="53">
        <v>3</v>
      </c>
      <c r="B91" s="53">
        <v>3</v>
      </c>
      <c r="C91" s="54">
        <v>5</v>
      </c>
      <c r="D91" s="55" t="s">
        <v>1222</v>
      </c>
      <c r="E91" s="52" t="s">
        <v>1223</v>
      </c>
    </row>
    <row r="92" spans="1:5" ht="60" hidden="1" x14ac:dyDescent="0.25">
      <c r="A92" s="53">
        <v>3</v>
      </c>
      <c r="B92" s="53">
        <v>3</v>
      </c>
      <c r="C92" s="54">
        <v>6</v>
      </c>
      <c r="D92" s="55" t="s">
        <v>1224</v>
      </c>
      <c r="E92" s="52" t="s">
        <v>1225</v>
      </c>
    </row>
    <row r="93" spans="1:5" ht="60" hidden="1" x14ac:dyDescent="0.25">
      <c r="A93" s="53">
        <v>3</v>
      </c>
      <c r="B93" s="53">
        <v>4</v>
      </c>
      <c r="C93" s="54">
        <v>0</v>
      </c>
      <c r="D93" s="55" t="s">
        <v>1226</v>
      </c>
      <c r="E93" s="52" t="s">
        <v>1227</v>
      </c>
    </row>
    <row r="94" spans="1:5" ht="60" hidden="1" x14ac:dyDescent="0.25">
      <c r="A94" s="53">
        <v>3</v>
      </c>
      <c r="B94" s="53">
        <v>4</v>
      </c>
      <c r="C94" s="54">
        <v>1</v>
      </c>
      <c r="D94" s="55" t="s">
        <v>1228</v>
      </c>
      <c r="E94" s="52" t="s">
        <v>1229</v>
      </c>
    </row>
    <row r="95" spans="1:5" ht="45" hidden="1" x14ac:dyDescent="0.25">
      <c r="A95" s="53">
        <v>3</v>
      </c>
      <c r="B95" s="53">
        <v>4</v>
      </c>
      <c r="C95" s="54">
        <v>2</v>
      </c>
      <c r="D95" s="55" t="s">
        <v>1230</v>
      </c>
      <c r="E95" s="52" t="s">
        <v>1231</v>
      </c>
    </row>
    <row r="96" spans="1:5" ht="30" hidden="1" x14ac:dyDescent="0.25">
      <c r="A96" s="53">
        <v>3</v>
      </c>
      <c r="B96" s="53">
        <v>4</v>
      </c>
      <c r="C96" s="54">
        <v>3</v>
      </c>
      <c r="D96" s="55" t="s">
        <v>1232</v>
      </c>
      <c r="E96" s="52" t="s">
        <v>1233</v>
      </c>
    </row>
    <row r="97" spans="1:5" ht="45" hidden="1" x14ac:dyDescent="0.25">
      <c r="A97" s="53">
        <v>3</v>
      </c>
      <c r="B97" s="53">
        <v>5</v>
      </c>
      <c r="C97" s="54">
        <v>0</v>
      </c>
      <c r="D97" s="55" t="s">
        <v>1234</v>
      </c>
      <c r="E97" s="52" t="s">
        <v>1235</v>
      </c>
    </row>
    <row r="98" spans="1:5" ht="75" hidden="1" x14ac:dyDescent="0.25">
      <c r="A98" s="53">
        <v>3</v>
      </c>
      <c r="B98" s="53">
        <v>5</v>
      </c>
      <c r="C98" s="54">
        <v>1</v>
      </c>
      <c r="D98" s="55" t="s">
        <v>1236</v>
      </c>
      <c r="E98" s="52" t="s">
        <v>1237</v>
      </c>
    </row>
    <row r="99" spans="1:5" ht="60" hidden="1" x14ac:dyDescent="0.25">
      <c r="A99" s="53">
        <v>3</v>
      </c>
      <c r="B99" s="53">
        <v>5</v>
      </c>
      <c r="C99" s="54">
        <v>2</v>
      </c>
      <c r="D99" s="55" t="s">
        <v>1238</v>
      </c>
      <c r="E99" s="52" t="s">
        <v>1239</v>
      </c>
    </row>
    <row r="100" spans="1:5" ht="60" hidden="1" x14ac:dyDescent="0.25">
      <c r="A100" s="53">
        <v>3</v>
      </c>
      <c r="B100" s="53">
        <v>5</v>
      </c>
      <c r="C100" s="54">
        <v>3</v>
      </c>
      <c r="D100" s="55" t="s">
        <v>1240</v>
      </c>
      <c r="E100" s="52" t="s">
        <v>1241</v>
      </c>
    </row>
    <row r="101" spans="1:5" ht="60" hidden="1" x14ac:dyDescent="0.25">
      <c r="A101" s="53">
        <v>3</v>
      </c>
      <c r="B101" s="53">
        <v>5</v>
      </c>
      <c r="C101" s="54">
        <v>4</v>
      </c>
      <c r="D101" s="55" t="s">
        <v>1242</v>
      </c>
      <c r="E101" s="52" t="s">
        <v>1243</v>
      </c>
    </row>
    <row r="102" spans="1:5" ht="60" hidden="1" x14ac:dyDescent="0.25">
      <c r="A102" s="53">
        <v>3</v>
      </c>
      <c r="B102" s="53">
        <v>5</v>
      </c>
      <c r="C102" s="54">
        <v>5</v>
      </c>
      <c r="D102" s="55" t="s">
        <v>1244</v>
      </c>
      <c r="E102" s="52" t="s">
        <v>1245</v>
      </c>
    </row>
    <row r="103" spans="1:5" ht="25.5" hidden="1" x14ac:dyDescent="0.25">
      <c r="A103" s="53">
        <v>3</v>
      </c>
      <c r="B103" s="53">
        <v>5</v>
      </c>
      <c r="C103" s="54">
        <v>6</v>
      </c>
      <c r="D103" s="55" t="s">
        <v>1246</v>
      </c>
      <c r="E103" s="52" t="s">
        <v>1247</v>
      </c>
    </row>
    <row r="104" spans="1:5" ht="45" hidden="1" x14ac:dyDescent="0.25">
      <c r="A104" s="53">
        <v>3</v>
      </c>
      <c r="B104" s="53">
        <v>6</v>
      </c>
      <c r="C104" s="54">
        <v>0</v>
      </c>
      <c r="D104" s="55" t="s">
        <v>1248</v>
      </c>
      <c r="E104" s="52" t="s">
        <v>1249</v>
      </c>
    </row>
    <row r="105" spans="1:5" ht="45" hidden="1" x14ac:dyDescent="0.25">
      <c r="A105" s="53">
        <v>3</v>
      </c>
      <c r="B105" s="53">
        <v>6</v>
      </c>
      <c r="C105" s="54">
        <v>1</v>
      </c>
      <c r="D105" s="55" t="s">
        <v>1250</v>
      </c>
      <c r="E105" s="52" t="s">
        <v>1251</v>
      </c>
    </row>
    <row r="106" spans="1:5" ht="45" hidden="1" x14ac:dyDescent="0.25">
      <c r="A106" s="53">
        <v>3</v>
      </c>
      <c r="B106" s="53">
        <v>7</v>
      </c>
      <c r="C106" s="54">
        <v>0</v>
      </c>
      <c r="D106" s="55" t="s">
        <v>1252</v>
      </c>
      <c r="E106" s="52" t="s">
        <v>1253</v>
      </c>
    </row>
    <row r="107" spans="1:5" ht="30" hidden="1" x14ac:dyDescent="0.25">
      <c r="A107" s="53">
        <v>3</v>
      </c>
      <c r="B107" s="53">
        <v>7</v>
      </c>
      <c r="C107" s="54">
        <v>1</v>
      </c>
      <c r="D107" s="55" t="s">
        <v>1254</v>
      </c>
      <c r="E107" s="52" t="s">
        <v>1255</v>
      </c>
    </row>
    <row r="108" spans="1:5" ht="45" hidden="1" x14ac:dyDescent="0.25">
      <c r="A108" s="53">
        <v>3</v>
      </c>
      <c r="B108" s="53">
        <v>7</v>
      </c>
      <c r="C108" s="54">
        <v>2</v>
      </c>
      <c r="D108" s="55" t="s">
        <v>1256</v>
      </c>
      <c r="E108" s="52" t="s">
        <v>1257</v>
      </c>
    </row>
    <row r="109" spans="1:5" ht="30" hidden="1" x14ac:dyDescent="0.25">
      <c r="A109" s="53">
        <v>3</v>
      </c>
      <c r="B109" s="53">
        <v>8</v>
      </c>
      <c r="C109" s="54">
        <v>0</v>
      </c>
      <c r="D109" s="55" t="s">
        <v>1258</v>
      </c>
      <c r="E109" s="52" t="s">
        <v>1259</v>
      </c>
    </row>
    <row r="110" spans="1:5" ht="60" hidden="1" x14ac:dyDescent="0.25">
      <c r="A110" s="53">
        <v>3</v>
      </c>
      <c r="B110" s="53">
        <v>8</v>
      </c>
      <c r="C110" s="54">
        <v>1</v>
      </c>
      <c r="D110" s="55" t="s">
        <v>1260</v>
      </c>
      <c r="E110" s="52" t="s">
        <v>1261</v>
      </c>
    </row>
    <row r="111" spans="1:5" ht="75" hidden="1" x14ac:dyDescent="0.25">
      <c r="A111" s="53">
        <v>3</v>
      </c>
      <c r="B111" s="53">
        <v>8</v>
      </c>
      <c r="C111" s="54">
        <v>2</v>
      </c>
      <c r="D111" s="55" t="s">
        <v>1262</v>
      </c>
      <c r="E111" s="52" t="s">
        <v>1263</v>
      </c>
    </row>
    <row r="112" spans="1:5" ht="45" hidden="1" x14ac:dyDescent="0.25">
      <c r="A112" s="53">
        <v>3</v>
      </c>
      <c r="B112" s="53">
        <v>8</v>
      </c>
      <c r="C112" s="54">
        <v>3</v>
      </c>
      <c r="D112" s="55" t="s">
        <v>1264</v>
      </c>
      <c r="E112" s="52" t="s">
        <v>1265</v>
      </c>
    </row>
    <row r="113" spans="1:5" ht="45" hidden="1" x14ac:dyDescent="0.25">
      <c r="A113" s="53">
        <v>3</v>
      </c>
      <c r="B113" s="53">
        <v>8</v>
      </c>
      <c r="C113" s="54">
        <v>4</v>
      </c>
      <c r="D113" s="55" t="s">
        <v>1266</v>
      </c>
      <c r="E113" s="52" t="s">
        <v>1267</v>
      </c>
    </row>
    <row r="114" spans="1:5" ht="30" hidden="1" x14ac:dyDescent="0.25">
      <c r="A114" s="53">
        <v>3</v>
      </c>
      <c r="B114" s="53">
        <v>9</v>
      </c>
      <c r="C114" s="54">
        <v>0</v>
      </c>
      <c r="D114" s="55" t="s">
        <v>1268</v>
      </c>
      <c r="E114" s="52" t="s">
        <v>1269</v>
      </c>
    </row>
    <row r="115" spans="1:5" ht="105" hidden="1" x14ac:dyDescent="0.25">
      <c r="A115" s="53">
        <v>3</v>
      </c>
      <c r="B115" s="53">
        <v>9</v>
      </c>
      <c r="C115" s="54">
        <v>1</v>
      </c>
      <c r="D115" s="55" t="s">
        <v>1270</v>
      </c>
      <c r="E115" s="52" t="s">
        <v>1271</v>
      </c>
    </row>
    <row r="116" spans="1:5" hidden="1" x14ac:dyDescent="0.25">
      <c r="A116" s="53">
        <v>3</v>
      </c>
      <c r="B116" s="53">
        <v>9</v>
      </c>
      <c r="C116" s="54">
        <v>2</v>
      </c>
      <c r="D116" s="55" t="s">
        <v>1272</v>
      </c>
      <c r="E116" s="52" t="s">
        <v>1273</v>
      </c>
    </row>
    <row r="117" spans="1:5" hidden="1" x14ac:dyDescent="0.25">
      <c r="A117" s="53">
        <v>3</v>
      </c>
      <c r="B117" s="53">
        <v>9</v>
      </c>
      <c r="C117" s="54">
        <v>3</v>
      </c>
      <c r="D117" s="55" t="s">
        <v>1274</v>
      </c>
      <c r="E117" s="52" t="s">
        <v>1275</v>
      </c>
    </row>
    <row r="118" spans="1:5" ht="45" hidden="1" x14ac:dyDescent="0.25">
      <c r="A118" s="53">
        <v>4</v>
      </c>
      <c r="B118" s="53">
        <v>0</v>
      </c>
      <c r="C118" s="54">
        <v>0</v>
      </c>
      <c r="D118" s="58" t="s">
        <v>1276</v>
      </c>
      <c r="E118" s="51" t="s">
        <v>1277</v>
      </c>
    </row>
    <row r="119" spans="1:5" ht="45" hidden="1" x14ac:dyDescent="0.25">
      <c r="A119" s="53">
        <v>4</v>
      </c>
      <c r="B119" s="53">
        <v>1</v>
      </c>
      <c r="C119" s="54">
        <v>0</v>
      </c>
      <c r="D119" s="55" t="s">
        <v>1278</v>
      </c>
      <c r="E119" s="52" t="s">
        <v>1279</v>
      </c>
    </row>
    <row r="120" spans="1:5" ht="30" hidden="1" x14ac:dyDescent="0.25">
      <c r="A120" s="53">
        <v>4</v>
      </c>
      <c r="B120" s="53">
        <v>1</v>
      </c>
      <c r="C120" s="54">
        <v>1</v>
      </c>
      <c r="D120" s="55" t="s">
        <v>1280</v>
      </c>
      <c r="E120" s="52" t="s">
        <v>1281</v>
      </c>
    </row>
    <row r="121" spans="1:5" hidden="1" x14ac:dyDescent="0.25">
      <c r="A121" s="53">
        <v>4</v>
      </c>
      <c r="B121" s="53">
        <v>1</v>
      </c>
      <c r="C121" s="54">
        <v>2</v>
      </c>
      <c r="D121" s="55" t="s">
        <v>1282</v>
      </c>
      <c r="E121" s="52" t="s">
        <v>1283</v>
      </c>
    </row>
    <row r="122" spans="1:5" ht="63.75" hidden="1" x14ac:dyDescent="0.25">
      <c r="A122" s="53">
        <v>4</v>
      </c>
      <c r="B122" s="53">
        <v>2</v>
      </c>
      <c r="C122" s="54">
        <v>0</v>
      </c>
      <c r="D122" s="55" t="s">
        <v>1284</v>
      </c>
      <c r="E122" s="52" t="s">
        <v>1285</v>
      </c>
    </row>
    <row r="123" spans="1:5" ht="25.5" hidden="1" x14ac:dyDescent="0.25">
      <c r="A123" s="53">
        <v>4</v>
      </c>
      <c r="B123" s="53">
        <v>2</v>
      </c>
      <c r="C123" s="54">
        <v>1</v>
      </c>
      <c r="D123" s="55" t="s">
        <v>1286</v>
      </c>
      <c r="E123" s="52" t="s">
        <v>1287</v>
      </c>
    </row>
    <row r="124" spans="1:5" ht="38.25" hidden="1" x14ac:dyDescent="0.25">
      <c r="A124" s="53">
        <v>4</v>
      </c>
      <c r="B124" s="53">
        <v>2</v>
      </c>
      <c r="C124" s="54">
        <v>2</v>
      </c>
      <c r="D124" s="55" t="s">
        <v>1288</v>
      </c>
      <c r="E124" s="52" t="s">
        <v>1289</v>
      </c>
    </row>
    <row r="125" spans="1:5" ht="45" hidden="1" x14ac:dyDescent="0.25">
      <c r="A125" s="53">
        <v>4</v>
      </c>
      <c r="B125" s="53">
        <v>2</v>
      </c>
      <c r="C125" s="54">
        <v>3</v>
      </c>
      <c r="D125" s="55" t="s">
        <v>1290</v>
      </c>
      <c r="E125" s="52" t="s">
        <v>1291</v>
      </c>
    </row>
    <row r="126" spans="1:5" ht="30" hidden="1" x14ac:dyDescent="0.25">
      <c r="A126" s="53">
        <v>4</v>
      </c>
      <c r="B126" s="53">
        <v>3</v>
      </c>
      <c r="C126" s="54">
        <v>0</v>
      </c>
      <c r="D126" s="55" t="s">
        <v>1292</v>
      </c>
      <c r="E126" s="52" t="s">
        <v>1293</v>
      </c>
    </row>
    <row r="127" spans="1:5" ht="30" hidden="1" x14ac:dyDescent="0.25">
      <c r="A127" s="53">
        <v>4</v>
      </c>
      <c r="B127" s="53">
        <v>3</v>
      </c>
      <c r="C127" s="54">
        <v>1</v>
      </c>
      <c r="D127" s="55" t="s">
        <v>1294</v>
      </c>
      <c r="E127" s="52" t="s">
        <v>1295</v>
      </c>
    </row>
    <row r="128" spans="1:5" hidden="1" x14ac:dyDescent="0.25">
      <c r="A128" s="53">
        <v>4</v>
      </c>
      <c r="B128" s="53">
        <v>3</v>
      </c>
      <c r="C128" s="54">
        <v>2</v>
      </c>
      <c r="D128" s="55" t="s">
        <v>1296</v>
      </c>
      <c r="E128" s="52" t="s">
        <v>1297</v>
      </c>
    </row>
    <row r="129" spans="1:5" hidden="1" x14ac:dyDescent="0.25">
      <c r="A129" s="53">
        <v>4</v>
      </c>
      <c r="B129" s="53">
        <v>3</v>
      </c>
      <c r="C129" s="54">
        <v>3</v>
      </c>
      <c r="D129" s="55" t="s">
        <v>1298</v>
      </c>
      <c r="E129" s="52" t="s">
        <v>1299</v>
      </c>
    </row>
    <row r="130" spans="1:5" ht="38.25" hidden="1" x14ac:dyDescent="0.25">
      <c r="A130" s="53">
        <v>4</v>
      </c>
      <c r="B130" s="53">
        <v>3</v>
      </c>
      <c r="C130" s="54">
        <v>4</v>
      </c>
      <c r="D130" s="55" t="s">
        <v>1300</v>
      </c>
      <c r="E130" s="52" t="s">
        <v>1301</v>
      </c>
    </row>
    <row r="131" spans="1:5" ht="25.5" hidden="1" x14ac:dyDescent="0.25">
      <c r="A131" s="53">
        <v>4</v>
      </c>
      <c r="B131" s="53">
        <v>4</v>
      </c>
      <c r="C131" s="54">
        <v>0</v>
      </c>
      <c r="D131" s="55" t="s">
        <v>1302</v>
      </c>
      <c r="E131" s="52" t="s">
        <v>1303</v>
      </c>
    </row>
    <row r="132" spans="1:5" ht="25.5" hidden="1" x14ac:dyDescent="0.25">
      <c r="A132" s="53">
        <v>4</v>
      </c>
      <c r="B132" s="53">
        <v>4</v>
      </c>
      <c r="C132" s="54">
        <v>1</v>
      </c>
      <c r="D132" s="55" t="s">
        <v>1304</v>
      </c>
      <c r="E132" s="52" t="s">
        <v>1303</v>
      </c>
    </row>
  </sheetData>
  <mergeCells count="1">
    <mergeCell ref="A1:E1"/>
  </mergeCells>
  <printOptions horizontalCentered="1"/>
  <pageMargins left="0.70866141732283472" right="0.70866141732283472" top="0.35433070866141736" bottom="0.35433070866141736" header="0.23622047244094491" footer="0.23622047244094491"/>
  <pageSetup scale="70"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109"/>
  <sheetViews>
    <sheetView workbookViewId="0">
      <selection activeCell="B25" sqref="B25"/>
    </sheetView>
  </sheetViews>
  <sheetFormatPr baseColWidth="10" defaultColWidth="0" defaultRowHeight="15" customHeight="1" zeroHeight="1" x14ac:dyDescent="0.25"/>
  <cols>
    <col min="1" max="1" width="10.7109375" style="46" customWidth="1"/>
    <col min="2" max="2" width="80" style="43" customWidth="1"/>
    <col min="3" max="3" width="99.85546875" style="47" hidden="1" customWidth="1"/>
    <col min="4" max="4" width="0.28515625" style="47" customWidth="1"/>
    <col min="5" max="5" width="0" style="47" hidden="1" customWidth="1"/>
    <col min="6" max="16384" width="11.42578125" style="47" hidden="1"/>
  </cols>
  <sheetData>
    <row r="1" spans="1:256" ht="30.75" customHeight="1" x14ac:dyDescent="0.25">
      <c r="A1" s="1049" t="s">
        <v>1324</v>
      </c>
      <c r="B1" s="1049"/>
    </row>
    <row r="2" spans="1:256" s="39" customFormat="1" ht="24.95" customHeight="1" x14ac:dyDescent="0.25">
      <c r="A2" s="59" t="s">
        <v>39</v>
      </c>
      <c r="B2" s="60" t="s">
        <v>34</v>
      </c>
      <c r="C2" s="38" t="s">
        <v>772</v>
      </c>
      <c r="D2" s="39" t="s">
        <v>773</v>
      </c>
      <c r="E2" s="39" t="s">
        <v>774</v>
      </c>
      <c r="F2" s="39" t="s">
        <v>775</v>
      </c>
      <c r="G2" s="39" t="s">
        <v>776</v>
      </c>
      <c r="H2" s="39" t="s">
        <v>777</v>
      </c>
      <c r="I2" s="39" t="s">
        <v>778</v>
      </c>
      <c r="J2" s="39" t="s">
        <v>779</v>
      </c>
      <c r="K2" s="39" t="s">
        <v>780</v>
      </c>
      <c r="L2" s="39" t="s">
        <v>781</v>
      </c>
      <c r="M2" s="39" t="s">
        <v>782</v>
      </c>
      <c r="N2" s="39" t="s">
        <v>783</v>
      </c>
      <c r="O2" s="39" t="s">
        <v>784</v>
      </c>
      <c r="P2" s="39" t="s">
        <v>785</v>
      </c>
      <c r="Q2" s="39" t="s">
        <v>786</v>
      </c>
      <c r="R2" s="39" t="s">
        <v>787</v>
      </c>
      <c r="S2" s="39" t="s">
        <v>788</v>
      </c>
      <c r="T2" s="39" t="s">
        <v>789</v>
      </c>
      <c r="U2" s="39" t="s">
        <v>790</v>
      </c>
      <c r="V2" s="39" t="s">
        <v>791</v>
      </c>
      <c r="W2" s="39" t="s">
        <v>792</v>
      </c>
      <c r="X2" s="39" t="s">
        <v>793</v>
      </c>
      <c r="Y2" s="39" t="s">
        <v>794</v>
      </c>
      <c r="Z2" s="39" t="s">
        <v>795</v>
      </c>
      <c r="AA2" s="39" t="s">
        <v>796</v>
      </c>
      <c r="AB2" s="39" t="s">
        <v>797</v>
      </c>
      <c r="AC2" s="39" t="s">
        <v>798</v>
      </c>
      <c r="AD2" s="39" t="s">
        <v>799</v>
      </c>
      <c r="AE2" s="39" t="s">
        <v>800</v>
      </c>
      <c r="AF2" s="39" t="s">
        <v>801</v>
      </c>
      <c r="AG2" s="39" t="s">
        <v>802</v>
      </c>
      <c r="AH2" s="39" t="s">
        <v>803</v>
      </c>
      <c r="AI2" s="39" t="s">
        <v>804</v>
      </c>
      <c r="AJ2" s="39" t="s">
        <v>805</v>
      </c>
      <c r="AK2" s="39" t="s">
        <v>806</v>
      </c>
      <c r="AL2" s="39" t="s">
        <v>807</v>
      </c>
      <c r="AM2" s="39" t="s">
        <v>808</v>
      </c>
      <c r="AN2" s="39" t="s">
        <v>809</v>
      </c>
      <c r="AO2" s="39" t="s">
        <v>810</v>
      </c>
      <c r="AP2" s="39" t="s">
        <v>811</v>
      </c>
      <c r="AQ2" s="39" t="s">
        <v>812</v>
      </c>
      <c r="AR2" s="39" t="s">
        <v>813</v>
      </c>
      <c r="AS2" s="39" t="s">
        <v>814</v>
      </c>
      <c r="AT2" s="39" t="s">
        <v>815</v>
      </c>
      <c r="AU2" s="39" t="s">
        <v>816</v>
      </c>
      <c r="AV2" s="39" t="s">
        <v>817</v>
      </c>
      <c r="AW2" s="39" t="s">
        <v>818</v>
      </c>
      <c r="AX2" s="39" t="s">
        <v>819</v>
      </c>
      <c r="AY2" s="39" t="s">
        <v>820</v>
      </c>
      <c r="AZ2" s="39" t="s">
        <v>821</v>
      </c>
      <c r="BA2" s="39" t="s">
        <v>822</v>
      </c>
      <c r="BB2" s="39" t="s">
        <v>823</v>
      </c>
      <c r="BC2" s="39" t="s">
        <v>824</v>
      </c>
      <c r="BD2" s="39" t="s">
        <v>825</v>
      </c>
      <c r="BE2" s="39" t="s">
        <v>826</v>
      </c>
      <c r="BF2" s="39" t="s">
        <v>827</v>
      </c>
      <c r="BG2" s="39" t="s">
        <v>828</v>
      </c>
      <c r="BH2" s="39" t="s">
        <v>829</v>
      </c>
      <c r="BI2" s="39" t="s">
        <v>830</v>
      </c>
      <c r="BJ2" s="39" t="s">
        <v>831</v>
      </c>
      <c r="BK2" s="39" t="s">
        <v>832</v>
      </c>
      <c r="BL2" s="39" t="s">
        <v>833</v>
      </c>
      <c r="BM2" s="39" t="s">
        <v>834</v>
      </c>
      <c r="BN2" s="39" t="s">
        <v>835</v>
      </c>
      <c r="BO2" s="39" t="s">
        <v>836</v>
      </c>
      <c r="BP2" s="39" t="s">
        <v>837</v>
      </c>
      <c r="BQ2" s="39" t="s">
        <v>838</v>
      </c>
      <c r="BR2" s="39" t="s">
        <v>839</v>
      </c>
      <c r="BS2" s="39" t="s">
        <v>840</v>
      </c>
      <c r="BT2" s="39" t="s">
        <v>841</v>
      </c>
      <c r="BU2" s="39" t="s">
        <v>842</v>
      </c>
      <c r="BV2" s="39" t="s">
        <v>843</v>
      </c>
      <c r="BW2" s="39" t="s">
        <v>844</v>
      </c>
      <c r="BX2" s="39" t="s">
        <v>845</v>
      </c>
      <c r="BY2" s="39" t="s">
        <v>846</v>
      </c>
      <c r="BZ2" s="39" t="s">
        <v>847</v>
      </c>
      <c r="CA2" s="39" t="s">
        <v>848</v>
      </c>
      <c r="CB2" s="39" t="s">
        <v>849</v>
      </c>
      <c r="CC2" s="39" t="s">
        <v>850</v>
      </c>
      <c r="CD2" s="39" t="s">
        <v>851</v>
      </c>
      <c r="CE2" s="39" t="s">
        <v>852</v>
      </c>
      <c r="CF2" s="39" t="s">
        <v>853</v>
      </c>
      <c r="CG2" s="39" t="s">
        <v>854</v>
      </c>
      <c r="CH2" s="39" t="s">
        <v>855</v>
      </c>
      <c r="CI2" s="39" t="s">
        <v>856</v>
      </c>
      <c r="CJ2" s="39" t="s">
        <v>857</v>
      </c>
      <c r="CK2" s="39" t="s">
        <v>858</v>
      </c>
      <c r="CL2" s="39" t="s">
        <v>859</v>
      </c>
      <c r="CM2" s="39" t="s">
        <v>860</v>
      </c>
      <c r="CN2" s="39" t="s">
        <v>861</v>
      </c>
      <c r="CO2" s="39" t="s">
        <v>862</v>
      </c>
      <c r="CP2" s="39" t="s">
        <v>863</v>
      </c>
      <c r="CQ2" s="39" t="s">
        <v>864</v>
      </c>
      <c r="CR2" s="39" t="s">
        <v>865</v>
      </c>
      <c r="CS2" s="39" t="s">
        <v>866</v>
      </c>
      <c r="CT2" s="39" t="s">
        <v>867</v>
      </c>
      <c r="CU2" s="39" t="s">
        <v>868</v>
      </c>
      <c r="CV2" s="39" t="s">
        <v>869</v>
      </c>
      <c r="CW2" s="39" t="s">
        <v>870</v>
      </c>
      <c r="CX2" s="39" t="s">
        <v>871</v>
      </c>
      <c r="CY2" s="39" t="s">
        <v>872</v>
      </c>
      <c r="CZ2" s="39" t="s">
        <v>873</v>
      </c>
      <c r="DA2" s="39" t="s">
        <v>874</v>
      </c>
      <c r="DB2" s="39" t="s">
        <v>875</v>
      </c>
      <c r="DC2" s="39" t="s">
        <v>876</v>
      </c>
      <c r="DD2" s="39" t="s">
        <v>877</v>
      </c>
      <c r="DE2" s="39" t="s">
        <v>878</v>
      </c>
      <c r="DF2" s="39" t="s">
        <v>879</v>
      </c>
      <c r="DG2" s="39" t="s">
        <v>880</v>
      </c>
      <c r="DH2" s="39" t="s">
        <v>881</v>
      </c>
      <c r="DI2" s="39" t="s">
        <v>882</v>
      </c>
      <c r="DJ2" s="39" t="s">
        <v>883</v>
      </c>
      <c r="DK2" s="39" t="s">
        <v>884</v>
      </c>
      <c r="DL2" s="39" t="s">
        <v>885</v>
      </c>
      <c r="DM2" s="39" t="s">
        <v>886</v>
      </c>
      <c r="DN2" s="39" t="s">
        <v>887</v>
      </c>
      <c r="DO2" s="39" t="s">
        <v>888</v>
      </c>
      <c r="DP2" s="39" t="s">
        <v>889</v>
      </c>
      <c r="DQ2" s="39" t="s">
        <v>890</v>
      </c>
      <c r="DR2" s="39" t="s">
        <v>891</v>
      </c>
      <c r="DS2" s="39" t="s">
        <v>892</v>
      </c>
      <c r="DT2" s="39" t="s">
        <v>893</v>
      </c>
      <c r="DU2" s="39" t="s">
        <v>894</v>
      </c>
      <c r="DV2" s="39" t="s">
        <v>895</v>
      </c>
      <c r="DW2" s="39" t="s">
        <v>896</v>
      </c>
      <c r="DX2" s="39" t="s">
        <v>897</v>
      </c>
      <c r="DY2" s="39" t="s">
        <v>898</v>
      </c>
      <c r="DZ2" s="39" t="s">
        <v>899</v>
      </c>
      <c r="EA2" s="39" t="s">
        <v>900</v>
      </c>
      <c r="EB2" s="39" t="s">
        <v>901</v>
      </c>
      <c r="EC2" s="39" t="s">
        <v>902</v>
      </c>
      <c r="ED2" s="39" t="s">
        <v>903</v>
      </c>
      <c r="EE2" s="39" t="s">
        <v>904</v>
      </c>
      <c r="EF2" s="39" t="s">
        <v>905</v>
      </c>
      <c r="EG2" s="39" t="s">
        <v>906</v>
      </c>
      <c r="EH2" s="39" t="s">
        <v>907</v>
      </c>
      <c r="EI2" s="39" t="s">
        <v>908</v>
      </c>
      <c r="EJ2" s="39" t="s">
        <v>909</v>
      </c>
      <c r="EK2" s="39" t="s">
        <v>910</v>
      </c>
      <c r="EL2" s="39" t="s">
        <v>911</v>
      </c>
      <c r="EM2" s="39" t="s">
        <v>912</v>
      </c>
      <c r="EN2" s="39" t="s">
        <v>913</v>
      </c>
      <c r="EO2" s="39" t="s">
        <v>914</v>
      </c>
      <c r="EP2" s="39" t="s">
        <v>915</v>
      </c>
      <c r="EQ2" s="39" t="s">
        <v>916</v>
      </c>
      <c r="ER2" s="39" t="s">
        <v>917</v>
      </c>
      <c r="ES2" s="39" t="s">
        <v>918</v>
      </c>
      <c r="ET2" s="39" t="s">
        <v>919</v>
      </c>
      <c r="EU2" s="39" t="s">
        <v>920</v>
      </c>
      <c r="EV2" s="39" t="s">
        <v>921</v>
      </c>
      <c r="EW2" s="39" t="s">
        <v>922</v>
      </c>
      <c r="EX2" s="39" t="s">
        <v>923</v>
      </c>
      <c r="EY2" s="39" t="s">
        <v>924</v>
      </c>
      <c r="EZ2" s="39" t="s">
        <v>925</v>
      </c>
      <c r="FA2" s="39" t="s">
        <v>926</v>
      </c>
      <c r="FB2" s="39" t="s">
        <v>927</v>
      </c>
      <c r="FC2" s="39" t="s">
        <v>928</v>
      </c>
      <c r="FD2" s="39" t="s">
        <v>929</v>
      </c>
      <c r="FE2" s="39" t="s">
        <v>930</v>
      </c>
      <c r="FF2" s="39" t="s">
        <v>931</v>
      </c>
      <c r="FG2" s="39" t="s">
        <v>932</v>
      </c>
      <c r="FH2" s="39" t="s">
        <v>933</v>
      </c>
      <c r="FI2" s="39" t="s">
        <v>934</v>
      </c>
      <c r="FJ2" s="39" t="s">
        <v>935</v>
      </c>
      <c r="FK2" s="39" t="s">
        <v>936</v>
      </c>
      <c r="FL2" s="39" t="s">
        <v>937</v>
      </c>
      <c r="FM2" s="39" t="s">
        <v>938</v>
      </c>
      <c r="FN2" s="39" t="s">
        <v>939</v>
      </c>
      <c r="FO2" s="39" t="s">
        <v>940</v>
      </c>
      <c r="FP2" s="39" t="s">
        <v>941</v>
      </c>
      <c r="FQ2" s="39" t="s">
        <v>942</v>
      </c>
      <c r="FR2" s="39" t="s">
        <v>943</v>
      </c>
      <c r="FS2" s="39" t="s">
        <v>944</v>
      </c>
      <c r="FT2" s="39" t="s">
        <v>945</v>
      </c>
      <c r="FU2" s="39" t="s">
        <v>946</v>
      </c>
      <c r="FV2" s="39" t="s">
        <v>947</v>
      </c>
      <c r="FW2" s="39" t="s">
        <v>948</v>
      </c>
      <c r="FX2" s="39" t="s">
        <v>949</v>
      </c>
      <c r="FY2" s="39" t="s">
        <v>950</v>
      </c>
      <c r="FZ2" s="39" t="s">
        <v>951</v>
      </c>
      <c r="GA2" s="39" t="s">
        <v>952</v>
      </c>
      <c r="GB2" s="39" t="s">
        <v>953</v>
      </c>
      <c r="GC2" s="39" t="s">
        <v>954</v>
      </c>
      <c r="GD2" s="39" t="s">
        <v>955</v>
      </c>
      <c r="GE2" s="39" t="s">
        <v>956</v>
      </c>
      <c r="GF2" s="39" t="s">
        <v>957</v>
      </c>
      <c r="GG2" s="39" t="s">
        <v>958</v>
      </c>
      <c r="GH2" s="39" t="s">
        <v>959</v>
      </c>
      <c r="GI2" s="39" t="s">
        <v>960</v>
      </c>
      <c r="GJ2" s="39" t="s">
        <v>961</v>
      </c>
      <c r="GK2" s="39" t="s">
        <v>962</v>
      </c>
      <c r="GL2" s="39" t="s">
        <v>963</v>
      </c>
      <c r="GM2" s="39" t="s">
        <v>964</v>
      </c>
      <c r="GN2" s="39" t="s">
        <v>965</v>
      </c>
      <c r="GO2" s="39" t="s">
        <v>966</v>
      </c>
      <c r="GP2" s="39" t="s">
        <v>967</v>
      </c>
      <c r="GQ2" s="39" t="s">
        <v>968</v>
      </c>
      <c r="GR2" s="39" t="s">
        <v>969</v>
      </c>
      <c r="GS2" s="39" t="s">
        <v>970</v>
      </c>
      <c r="GT2" s="39" t="s">
        <v>971</v>
      </c>
      <c r="GU2" s="39" t="s">
        <v>972</v>
      </c>
      <c r="GV2" s="39" t="s">
        <v>973</v>
      </c>
      <c r="GW2" s="39" t="s">
        <v>974</v>
      </c>
      <c r="GX2" s="39" t="s">
        <v>975</v>
      </c>
      <c r="GY2" s="39" t="s">
        <v>976</v>
      </c>
      <c r="GZ2" s="39" t="s">
        <v>977</v>
      </c>
      <c r="HA2" s="39" t="s">
        <v>978</v>
      </c>
      <c r="HB2" s="39" t="s">
        <v>979</v>
      </c>
      <c r="HC2" s="39" t="s">
        <v>980</v>
      </c>
      <c r="HD2" s="39" t="s">
        <v>981</v>
      </c>
      <c r="HE2" s="39" t="s">
        <v>982</v>
      </c>
      <c r="HF2" s="39" t="s">
        <v>983</v>
      </c>
      <c r="HG2" s="39" t="s">
        <v>984</v>
      </c>
      <c r="HH2" s="39" t="s">
        <v>985</v>
      </c>
      <c r="HI2" s="39" t="s">
        <v>986</v>
      </c>
      <c r="HJ2" s="39" t="s">
        <v>987</v>
      </c>
      <c r="HK2" s="39" t="s">
        <v>988</v>
      </c>
      <c r="HL2" s="39" t="s">
        <v>989</v>
      </c>
      <c r="HM2" s="39" t="s">
        <v>990</v>
      </c>
      <c r="HN2" s="39" t="s">
        <v>991</v>
      </c>
      <c r="HO2" s="39" t="s">
        <v>992</v>
      </c>
      <c r="HP2" s="39" t="s">
        <v>993</v>
      </c>
      <c r="HQ2" s="39" t="s">
        <v>994</v>
      </c>
      <c r="HR2" s="39" t="s">
        <v>995</v>
      </c>
      <c r="HS2" s="39" t="s">
        <v>996</v>
      </c>
      <c r="HT2" s="39" t="s">
        <v>997</v>
      </c>
      <c r="HU2" s="39" t="s">
        <v>998</v>
      </c>
      <c r="HV2" s="39" t="s">
        <v>999</v>
      </c>
      <c r="HW2" s="39" t="s">
        <v>1000</v>
      </c>
      <c r="HX2" s="39" t="s">
        <v>1001</v>
      </c>
      <c r="HY2" s="39" t="s">
        <v>1002</v>
      </c>
      <c r="HZ2" s="39" t="s">
        <v>1003</v>
      </c>
      <c r="IA2" s="39" t="s">
        <v>1004</v>
      </c>
      <c r="IB2" s="39" t="s">
        <v>1005</v>
      </c>
      <c r="IC2" s="39" t="s">
        <v>1006</v>
      </c>
      <c r="ID2" s="39" t="s">
        <v>1007</v>
      </c>
      <c r="IE2" s="39" t="s">
        <v>1008</v>
      </c>
      <c r="IF2" s="39" t="s">
        <v>1009</v>
      </c>
      <c r="IG2" s="39" t="s">
        <v>1010</v>
      </c>
      <c r="IH2" s="39" t="s">
        <v>1011</v>
      </c>
      <c r="II2" s="39" t="s">
        <v>1012</v>
      </c>
      <c r="IJ2" s="39" t="s">
        <v>1013</v>
      </c>
      <c r="IK2" s="39" t="s">
        <v>1014</v>
      </c>
      <c r="IL2" s="39" t="s">
        <v>1015</v>
      </c>
      <c r="IM2" s="39" t="s">
        <v>1016</v>
      </c>
      <c r="IN2" s="39" t="s">
        <v>1017</v>
      </c>
      <c r="IO2" s="39" t="s">
        <v>1018</v>
      </c>
      <c r="IP2" s="39" t="s">
        <v>1019</v>
      </c>
      <c r="IQ2" s="39" t="s">
        <v>1020</v>
      </c>
      <c r="IR2" s="39" t="s">
        <v>1021</v>
      </c>
      <c r="IS2" s="39" t="s">
        <v>1022</v>
      </c>
      <c r="IT2" s="39" t="s">
        <v>1023</v>
      </c>
      <c r="IU2" s="39" t="s">
        <v>1024</v>
      </c>
      <c r="IV2" s="39" t="s">
        <v>1025</v>
      </c>
    </row>
    <row r="3" spans="1:256" s="41" customFormat="1" ht="20.100000000000001" customHeight="1" x14ac:dyDescent="0.25">
      <c r="A3" s="372">
        <v>100</v>
      </c>
      <c r="B3" s="373" t="s">
        <v>1317</v>
      </c>
      <c r="C3" s="40"/>
    </row>
    <row r="4" spans="1:256" s="41" customFormat="1" ht="20.100000000000001" customHeight="1" x14ac:dyDescent="0.25">
      <c r="A4" s="351">
        <v>101</v>
      </c>
      <c r="B4" s="352" t="s">
        <v>1677</v>
      </c>
      <c r="C4" s="40"/>
    </row>
    <row r="5" spans="1:256" s="41" customFormat="1" ht="20.100000000000001" customHeight="1" x14ac:dyDescent="0.25">
      <c r="A5" s="351">
        <v>102</v>
      </c>
      <c r="B5" s="352" t="s">
        <v>1680</v>
      </c>
      <c r="C5" s="40"/>
    </row>
    <row r="6" spans="1:256" s="41" customFormat="1" ht="20.100000000000001" customHeight="1" x14ac:dyDescent="0.25">
      <c r="A6" s="351">
        <v>103</v>
      </c>
      <c r="B6" s="352" t="s">
        <v>1681</v>
      </c>
      <c r="C6" s="40"/>
    </row>
    <row r="7" spans="1:256" s="41" customFormat="1" ht="20.100000000000001" customHeight="1" x14ac:dyDescent="0.25">
      <c r="A7" s="351">
        <v>104</v>
      </c>
      <c r="B7" s="352" t="s">
        <v>2</v>
      </c>
      <c r="C7" s="40"/>
    </row>
    <row r="8" spans="1:256" s="41" customFormat="1" ht="20.100000000000001" customHeight="1" x14ac:dyDescent="0.25">
      <c r="A8" s="351">
        <v>105</v>
      </c>
      <c r="B8" s="352" t="s">
        <v>1678</v>
      </c>
      <c r="C8" s="40"/>
    </row>
    <row r="9" spans="1:256" s="41" customFormat="1" ht="20.100000000000001" customHeight="1" x14ac:dyDescent="0.25">
      <c r="A9" s="351">
        <v>106</v>
      </c>
      <c r="B9" s="352" t="s">
        <v>1679</v>
      </c>
      <c r="C9" s="40"/>
    </row>
    <row r="10" spans="1:256" s="41" customFormat="1" ht="20.100000000000001" customHeight="1" x14ac:dyDescent="0.25">
      <c r="A10" s="351">
        <v>107</v>
      </c>
      <c r="B10" s="352" t="s">
        <v>1744</v>
      </c>
      <c r="C10" s="40"/>
    </row>
    <row r="11" spans="1:256" s="41" customFormat="1" ht="20.100000000000001" customHeight="1" x14ac:dyDescent="0.25">
      <c r="A11" s="372">
        <v>200</v>
      </c>
      <c r="B11" s="373" t="s">
        <v>40</v>
      </c>
      <c r="C11" s="40"/>
    </row>
    <row r="12" spans="1:256" s="41" customFormat="1" ht="20.100000000000001" customHeight="1" x14ac:dyDescent="0.25">
      <c r="A12" s="351">
        <v>201</v>
      </c>
      <c r="B12" s="352" t="s">
        <v>1779</v>
      </c>
      <c r="C12" s="40"/>
    </row>
    <row r="13" spans="1:256" s="41" customFormat="1" ht="20.100000000000001" customHeight="1" x14ac:dyDescent="0.25">
      <c r="A13" s="351">
        <v>202</v>
      </c>
      <c r="B13" s="352" t="s">
        <v>1780</v>
      </c>
      <c r="C13" s="40"/>
    </row>
    <row r="14" spans="1:256" s="41" customFormat="1" ht="20.100000000000001" customHeight="1" x14ac:dyDescent="0.25">
      <c r="A14" s="351">
        <v>203</v>
      </c>
      <c r="B14" s="352" t="s">
        <v>1781</v>
      </c>
      <c r="C14" s="40"/>
    </row>
    <row r="15" spans="1:256" s="41" customFormat="1" ht="20.100000000000001" customHeight="1" x14ac:dyDescent="0.25">
      <c r="A15" s="351">
        <v>209</v>
      </c>
      <c r="B15" s="352" t="s">
        <v>1035</v>
      </c>
      <c r="C15" s="40"/>
    </row>
    <row r="16" spans="1:256" s="41" customFormat="1" ht="20.100000000000001" customHeight="1" x14ac:dyDescent="0.25">
      <c r="A16" s="374">
        <v>400</v>
      </c>
      <c r="B16" s="375" t="s">
        <v>41</v>
      </c>
      <c r="C16" s="40"/>
    </row>
    <row r="17" spans="1:256" s="41" customFormat="1" ht="20.100000000000001" customHeight="1" x14ac:dyDescent="0.25">
      <c r="A17" s="353">
        <v>401</v>
      </c>
      <c r="B17" s="354" t="s">
        <v>1745</v>
      </c>
      <c r="C17" s="40"/>
    </row>
    <row r="18" spans="1:256" s="41" customFormat="1" ht="20.100000000000001" customHeight="1" x14ac:dyDescent="0.25">
      <c r="A18" s="374">
        <v>500</v>
      </c>
      <c r="B18" s="375" t="s">
        <v>42</v>
      </c>
      <c r="C18" s="40"/>
    </row>
    <row r="19" spans="1:256" s="41" customFormat="1" ht="20.100000000000001" customHeight="1" x14ac:dyDescent="0.25">
      <c r="A19" s="353">
        <v>501</v>
      </c>
      <c r="B19" s="354" t="s">
        <v>1026</v>
      </c>
      <c r="C19" s="40"/>
    </row>
    <row r="20" spans="1:256" s="41" customFormat="1" ht="20.100000000000001" customHeight="1" x14ac:dyDescent="0.25">
      <c r="A20" s="353">
        <v>502</v>
      </c>
      <c r="B20" s="354" t="s">
        <v>1027</v>
      </c>
      <c r="C20" s="40"/>
    </row>
    <row r="21" spans="1:256" s="41" customFormat="1" ht="20.100000000000001" customHeight="1" x14ac:dyDescent="0.25">
      <c r="A21" s="353">
        <v>503</v>
      </c>
      <c r="B21" s="354" t="s">
        <v>1028</v>
      </c>
      <c r="C21" s="40"/>
    </row>
    <row r="22" spans="1:256" s="41" customFormat="1" ht="20.100000000000001" customHeight="1" x14ac:dyDescent="0.25">
      <c r="A22" s="353">
        <v>504</v>
      </c>
      <c r="B22" s="354" t="s">
        <v>1029</v>
      </c>
      <c r="C22" s="40"/>
    </row>
    <row r="23" spans="1:256" s="41" customFormat="1" ht="20.100000000000001" customHeight="1" x14ac:dyDescent="0.25">
      <c r="A23" s="353">
        <v>505</v>
      </c>
      <c r="B23" s="352" t="s">
        <v>1030</v>
      </c>
      <c r="C23" s="42">
        <v>404</v>
      </c>
      <c r="D23" s="44" t="s">
        <v>1030</v>
      </c>
      <c r="E23" s="45">
        <v>404</v>
      </c>
      <c r="F23" s="44" t="s">
        <v>1030</v>
      </c>
      <c r="G23" s="45">
        <v>404</v>
      </c>
      <c r="H23" s="44" t="s">
        <v>1030</v>
      </c>
      <c r="I23" s="45">
        <v>404</v>
      </c>
      <c r="J23" s="44" t="s">
        <v>1030</v>
      </c>
      <c r="K23" s="45">
        <v>404</v>
      </c>
      <c r="L23" s="44" t="s">
        <v>1030</v>
      </c>
      <c r="M23" s="45">
        <v>404</v>
      </c>
      <c r="N23" s="44" t="s">
        <v>1030</v>
      </c>
      <c r="O23" s="45">
        <v>404</v>
      </c>
      <c r="P23" s="44" t="s">
        <v>1030</v>
      </c>
      <c r="Q23" s="45">
        <v>404</v>
      </c>
      <c r="R23" s="44" t="s">
        <v>1030</v>
      </c>
      <c r="S23" s="45">
        <v>404</v>
      </c>
      <c r="T23" s="44" t="s">
        <v>1030</v>
      </c>
      <c r="U23" s="45">
        <v>404</v>
      </c>
      <c r="V23" s="44" t="s">
        <v>1030</v>
      </c>
      <c r="W23" s="45">
        <v>404</v>
      </c>
      <c r="X23" s="44" t="s">
        <v>1030</v>
      </c>
      <c r="Y23" s="45">
        <v>404</v>
      </c>
      <c r="Z23" s="44" t="s">
        <v>1030</v>
      </c>
      <c r="AA23" s="45">
        <v>404</v>
      </c>
      <c r="AB23" s="44" t="s">
        <v>1030</v>
      </c>
      <c r="AC23" s="45">
        <v>404</v>
      </c>
      <c r="AD23" s="44" t="s">
        <v>1030</v>
      </c>
      <c r="AE23" s="45">
        <v>404</v>
      </c>
      <c r="AF23" s="44" t="s">
        <v>1030</v>
      </c>
      <c r="AG23" s="45">
        <v>404</v>
      </c>
      <c r="AH23" s="44" t="s">
        <v>1030</v>
      </c>
      <c r="AI23" s="45">
        <v>404</v>
      </c>
      <c r="AJ23" s="44" t="s">
        <v>1030</v>
      </c>
      <c r="AK23" s="45">
        <v>404</v>
      </c>
      <c r="AL23" s="44" t="s">
        <v>1030</v>
      </c>
      <c r="AM23" s="45">
        <v>404</v>
      </c>
      <c r="AN23" s="44" t="s">
        <v>1030</v>
      </c>
      <c r="AO23" s="45">
        <v>404</v>
      </c>
      <c r="AP23" s="44" t="s">
        <v>1030</v>
      </c>
      <c r="AQ23" s="45">
        <v>404</v>
      </c>
      <c r="AR23" s="44" t="s">
        <v>1030</v>
      </c>
      <c r="AS23" s="45">
        <v>404</v>
      </c>
      <c r="AT23" s="44" t="s">
        <v>1030</v>
      </c>
      <c r="AU23" s="45">
        <v>404</v>
      </c>
      <c r="AV23" s="44" t="s">
        <v>1030</v>
      </c>
      <c r="AW23" s="45">
        <v>404</v>
      </c>
      <c r="AX23" s="44" t="s">
        <v>1030</v>
      </c>
      <c r="AY23" s="45">
        <v>404</v>
      </c>
      <c r="AZ23" s="44" t="s">
        <v>1030</v>
      </c>
      <c r="BA23" s="45">
        <v>404</v>
      </c>
      <c r="BB23" s="44" t="s">
        <v>1030</v>
      </c>
      <c r="BC23" s="45">
        <v>404</v>
      </c>
      <c r="BD23" s="44" t="s">
        <v>1030</v>
      </c>
      <c r="BE23" s="45">
        <v>404</v>
      </c>
      <c r="BF23" s="44" t="s">
        <v>1030</v>
      </c>
      <c r="BG23" s="45">
        <v>404</v>
      </c>
      <c r="BH23" s="44" t="s">
        <v>1030</v>
      </c>
      <c r="BI23" s="45">
        <v>404</v>
      </c>
      <c r="BJ23" s="44" t="s">
        <v>1030</v>
      </c>
      <c r="BK23" s="45">
        <v>404</v>
      </c>
      <c r="BL23" s="44" t="s">
        <v>1030</v>
      </c>
      <c r="BM23" s="45">
        <v>404</v>
      </c>
      <c r="BN23" s="44" t="s">
        <v>1030</v>
      </c>
      <c r="BO23" s="45">
        <v>404</v>
      </c>
      <c r="BP23" s="44" t="s">
        <v>1030</v>
      </c>
      <c r="BQ23" s="45">
        <v>404</v>
      </c>
      <c r="BR23" s="44" t="s">
        <v>1030</v>
      </c>
      <c r="BS23" s="45">
        <v>404</v>
      </c>
      <c r="BT23" s="44" t="s">
        <v>1030</v>
      </c>
      <c r="BU23" s="45">
        <v>404</v>
      </c>
      <c r="BV23" s="44" t="s">
        <v>1030</v>
      </c>
      <c r="BW23" s="45">
        <v>404</v>
      </c>
      <c r="BX23" s="44" t="s">
        <v>1030</v>
      </c>
      <c r="BY23" s="45">
        <v>404</v>
      </c>
      <c r="BZ23" s="44" t="s">
        <v>1030</v>
      </c>
      <c r="CA23" s="45">
        <v>404</v>
      </c>
      <c r="CB23" s="44" t="s">
        <v>1030</v>
      </c>
      <c r="CC23" s="45">
        <v>404</v>
      </c>
      <c r="CD23" s="44" t="s">
        <v>1030</v>
      </c>
      <c r="CE23" s="45">
        <v>404</v>
      </c>
      <c r="CF23" s="44" t="s">
        <v>1030</v>
      </c>
      <c r="CG23" s="45">
        <v>404</v>
      </c>
      <c r="CH23" s="44" t="s">
        <v>1030</v>
      </c>
      <c r="CI23" s="45">
        <v>404</v>
      </c>
      <c r="CJ23" s="44" t="s">
        <v>1030</v>
      </c>
      <c r="CK23" s="45">
        <v>404</v>
      </c>
      <c r="CL23" s="44" t="s">
        <v>1030</v>
      </c>
      <c r="CM23" s="45">
        <v>404</v>
      </c>
      <c r="CN23" s="44" t="s">
        <v>1030</v>
      </c>
      <c r="CO23" s="45">
        <v>404</v>
      </c>
      <c r="CP23" s="44" t="s">
        <v>1030</v>
      </c>
      <c r="CQ23" s="45">
        <v>404</v>
      </c>
      <c r="CR23" s="44" t="s">
        <v>1030</v>
      </c>
      <c r="CS23" s="45">
        <v>404</v>
      </c>
      <c r="CT23" s="44" t="s">
        <v>1030</v>
      </c>
      <c r="CU23" s="45">
        <v>404</v>
      </c>
      <c r="CV23" s="44" t="s">
        <v>1030</v>
      </c>
      <c r="CW23" s="45">
        <v>404</v>
      </c>
      <c r="CX23" s="44" t="s">
        <v>1030</v>
      </c>
      <c r="CY23" s="45">
        <v>404</v>
      </c>
      <c r="CZ23" s="44" t="s">
        <v>1030</v>
      </c>
      <c r="DA23" s="45">
        <v>404</v>
      </c>
      <c r="DB23" s="44" t="s">
        <v>1030</v>
      </c>
      <c r="DC23" s="45">
        <v>404</v>
      </c>
      <c r="DD23" s="44" t="s">
        <v>1030</v>
      </c>
      <c r="DE23" s="45">
        <v>404</v>
      </c>
      <c r="DF23" s="44" t="s">
        <v>1030</v>
      </c>
      <c r="DG23" s="45">
        <v>404</v>
      </c>
      <c r="DH23" s="44" t="s">
        <v>1030</v>
      </c>
      <c r="DI23" s="45">
        <v>404</v>
      </c>
      <c r="DJ23" s="44" t="s">
        <v>1030</v>
      </c>
      <c r="DK23" s="45">
        <v>404</v>
      </c>
      <c r="DL23" s="44" t="s">
        <v>1030</v>
      </c>
      <c r="DM23" s="45">
        <v>404</v>
      </c>
      <c r="DN23" s="44" t="s">
        <v>1030</v>
      </c>
      <c r="DO23" s="45">
        <v>404</v>
      </c>
      <c r="DP23" s="44" t="s">
        <v>1030</v>
      </c>
      <c r="DQ23" s="45">
        <v>404</v>
      </c>
      <c r="DR23" s="44" t="s">
        <v>1030</v>
      </c>
      <c r="DS23" s="45">
        <v>404</v>
      </c>
      <c r="DT23" s="44" t="s">
        <v>1030</v>
      </c>
      <c r="DU23" s="45">
        <v>404</v>
      </c>
      <c r="DV23" s="44" t="s">
        <v>1030</v>
      </c>
      <c r="DW23" s="45">
        <v>404</v>
      </c>
      <c r="DX23" s="44" t="s">
        <v>1030</v>
      </c>
      <c r="DY23" s="45">
        <v>404</v>
      </c>
      <c r="DZ23" s="44" t="s">
        <v>1030</v>
      </c>
      <c r="EA23" s="45">
        <v>404</v>
      </c>
      <c r="EB23" s="44" t="s">
        <v>1030</v>
      </c>
      <c r="EC23" s="45">
        <v>404</v>
      </c>
      <c r="ED23" s="44" t="s">
        <v>1030</v>
      </c>
      <c r="EE23" s="45">
        <v>404</v>
      </c>
      <c r="EF23" s="44" t="s">
        <v>1030</v>
      </c>
      <c r="EG23" s="45">
        <v>404</v>
      </c>
      <c r="EH23" s="44" t="s">
        <v>1030</v>
      </c>
      <c r="EI23" s="45">
        <v>404</v>
      </c>
      <c r="EJ23" s="44" t="s">
        <v>1030</v>
      </c>
      <c r="EK23" s="45">
        <v>404</v>
      </c>
      <c r="EL23" s="44" t="s">
        <v>1030</v>
      </c>
      <c r="EM23" s="45">
        <v>404</v>
      </c>
      <c r="EN23" s="44" t="s">
        <v>1030</v>
      </c>
      <c r="EO23" s="45">
        <v>404</v>
      </c>
      <c r="EP23" s="44" t="s">
        <v>1030</v>
      </c>
      <c r="EQ23" s="45">
        <v>404</v>
      </c>
      <c r="ER23" s="44" t="s">
        <v>1030</v>
      </c>
      <c r="ES23" s="45">
        <v>404</v>
      </c>
      <c r="ET23" s="44" t="s">
        <v>1030</v>
      </c>
      <c r="EU23" s="45">
        <v>404</v>
      </c>
      <c r="EV23" s="44" t="s">
        <v>1030</v>
      </c>
      <c r="EW23" s="45">
        <v>404</v>
      </c>
      <c r="EX23" s="44" t="s">
        <v>1030</v>
      </c>
      <c r="EY23" s="45">
        <v>404</v>
      </c>
      <c r="EZ23" s="44" t="s">
        <v>1030</v>
      </c>
      <c r="FA23" s="45">
        <v>404</v>
      </c>
      <c r="FB23" s="44" t="s">
        <v>1030</v>
      </c>
      <c r="FC23" s="45">
        <v>404</v>
      </c>
      <c r="FD23" s="44" t="s">
        <v>1030</v>
      </c>
      <c r="FE23" s="45">
        <v>404</v>
      </c>
      <c r="FF23" s="44" t="s">
        <v>1030</v>
      </c>
      <c r="FG23" s="45">
        <v>404</v>
      </c>
      <c r="FH23" s="44" t="s">
        <v>1030</v>
      </c>
      <c r="FI23" s="45">
        <v>404</v>
      </c>
      <c r="FJ23" s="44" t="s">
        <v>1030</v>
      </c>
      <c r="FK23" s="45">
        <v>404</v>
      </c>
      <c r="FL23" s="44" t="s">
        <v>1030</v>
      </c>
      <c r="FM23" s="45">
        <v>404</v>
      </c>
      <c r="FN23" s="44" t="s">
        <v>1030</v>
      </c>
      <c r="FO23" s="45">
        <v>404</v>
      </c>
      <c r="FP23" s="44" t="s">
        <v>1030</v>
      </c>
      <c r="FQ23" s="45">
        <v>404</v>
      </c>
      <c r="FR23" s="44" t="s">
        <v>1030</v>
      </c>
      <c r="FS23" s="45">
        <v>404</v>
      </c>
      <c r="FT23" s="44" t="s">
        <v>1030</v>
      </c>
      <c r="FU23" s="45">
        <v>404</v>
      </c>
      <c r="FV23" s="44" t="s">
        <v>1030</v>
      </c>
      <c r="FW23" s="45">
        <v>404</v>
      </c>
      <c r="FX23" s="44" t="s">
        <v>1030</v>
      </c>
      <c r="FY23" s="45">
        <v>404</v>
      </c>
      <c r="FZ23" s="44" t="s">
        <v>1030</v>
      </c>
      <c r="GA23" s="45">
        <v>404</v>
      </c>
      <c r="GB23" s="44" t="s">
        <v>1030</v>
      </c>
      <c r="GC23" s="45">
        <v>404</v>
      </c>
      <c r="GD23" s="44" t="s">
        <v>1030</v>
      </c>
      <c r="GE23" s="45">
        <v>404</v>
      </c>
      <c r="GF23" s="44" t="s">
        <v>1030</v>
      </c>
      <c r="GG23" s="45">
        <v>404</v>
      </c>
      <c r="GH23" s="44" t="s">
        <v>1030</v>
      </c>
      <c r="GI23" s="45">
        <v>404</v>
      </c>
      <c r="GJ23" s="44" t="s">
        <v>1030</v>
      </c>
      <c r="GK23" s="45">
        <v>404</v>
      </c>
      <c r="GL23" s="44" t="s">
        <v>1030</v>
      </c>
      <c r="GM23" s="45">
        <v>404</v>
      </c>
      <c r="GN23" s="44" t="s">
        <v>1030</v>
      </c>
      <c r="GO23" s="45">
        <v>404</v>
      </c>
      <c r="GP23" s="44" t="s">
        <v>1030</v>
      </c>
      <c r="GQ23" s="45">
        <v>404</v>
      </c>
      <c r="GR23" s="44" t="s">
        <v>1030</v>
      </c>
      <c r="GS23" s="45">
        <v>404</v>
      </c>
      <c r="GT23" s="44" t="s">
        <v>1030</v>
      </c>
      <c r="GU23" s="45">
        <v>404</v>
      </c>
      <c r="GV23" s="44" t="s">
        <v>1030</v>
      </c>
      <c r="GW23" s="45">
        <v>404</v>
      </c>
      <c r="GX23" s="44" t="s">
        <v>1030</v>
      </c>
      <c r="GY23" s="45">
        <v>404</v>
      </c>
      <c r="GZ23" s="44" t="s">
        <v>1030</v>
      </c>
      <c r="HA23" s="45">
        <v>404</v>
      </c>
      <c r="HB23" s="44" t="s">
        <v>1030</v>
      </c>
      <c r="HC23" s="45">
        <v>404</v>
      </c>
      <c r="HD23" s="44" t="s">
        <v>1030</v>
      </c>
      <c r="HE23" s="45">
        <v>404</v>
      </c>
      <c r="HF23" s="44" t="s">
        <v>1030</v>
      </c>
      <c r="HG23" s="45">
        <v>404</v>
      </c>
      <c r="HH23" s="44" t="s">
        <v>1030</v>
      </c>
      <c r="HI23" s="45">
        <v>404</v>
      </c>
      <c r="HJ23" s="44" t="s">
        <v>1030</v>
      </c>
      <c r="HK23" s="45">
        <v>404</v>
      </c>
      <c r="HL23" s="44" t="s">
        <v>1030</v>
      </c>
      <c r="HM23" s="45">
        <v>404</v>
      </c>
      <c r="HN23" s="44" t="s">
        <v>1030</v>
      </c>
      <c r="HO23" s="45">
        <v>404</v>
      </c>
      <c r="HP23" s="44" t="s">
        <v>1030</v>
      </c>
      <c r="HQ23" s="45">
        <v>404</v>
      </c>
      <c r="HR23" s="44" t="s">
        <v>1030</v>
      </c>
      <c r="HS23" s="45">
        <v>404</v>
      </c>
      <c r="HT23" s="44" t="s">
        <v>1030</v>
      </c>
      <c r="HU23" s="45">
        <v>404</v>
      </c>
      <c r="HV23" s="44" t="s">
        <v>1030</v>
      </c>
      <c r="HW23" s="45">
        <v>404</v>
      </c>
      <c r="HX23" s="44" t="s">
        <v>1030</v>
      </c>
      <c r="HY23" s="45">
        <v>404</v>
      </c>
      <c r="HZ23" s="44" t="s">
        <v>1030</v>
      </c>
      <c r="IA23" s="45">
        <v>404</v>
      </c>
      <c r="IB23" s="44" t="s">
        <v>1030</v>
      </c>
      <c r="IC23" s="45">
        <v>404</v>
      </c>
      <c r="ID23" s="44" t="s">
        <v>1030</v>
      </c>
      <c r="IE23" s="45">
        <v>404</v>
      </c>
      <c r="IF23" s="44" t="s">
        <v>1030</v>
      </c>
      <c r="IG23" s="45">
        <v>404</v>
      </c>
      <c r="IH23" s="44" t="s">
        <v>1030</v>
      </c>
      <c r="II23" s="45">
        <v>404</v>
      </c>
      <c r="IJ23" s="44" t="s">
        <v>1030</v>
      </c>
      <c r="IK23" s="45">
        <v>404</v>
      </c>
      <c r="IL23" s="44" t="s">
        <v>1030</v>
      </c>
      <c r="IM23" s="45">
        <v>404</v>
      </c>
      <c r="IN23" s="44" t="s">
        <v>1030</v>
      </c>
      <c r="IO23" s="45">
        <v>404</v>
      </c>
      <c r="IP23" s="44" t="s">
        <v>1030</v>
      </c>
      <c r="IQ23" s="45">
        <v>404</v>
      </c>
      <c r="IR23" s="44" t="s">
        <v>1030</v>
      </c>
      <c r="IS23" s="45">
        <v>404</v>
      </c>
      <c r="IT23" s="44" t="s">
        <v>1030</v>
      </c>
      <c r="IU23" s="45">
        <v>404</v>
      </c>
      <c r="IV23" s="44" t="s">
        <v>1030</v>
      </c>
    </row>
    <row r="24" spans="1:256" s="41" customFormat="1" ht="20.100000000000001" customHeight="1" x14ac:dyDescent="0.25">
      <c r="A24" s="353">
        <v>506</v>
      </c>
      <c r="B24" s="354" t="s">
        <v>1746</v>
      </c>
      <c r="C24" s="40"/>
    </row>
    <row r="25" spans="1:256" s="41" customFormat="1" ht="20.100000000000001" customHeight="1" x14ac:dyDescent="0.25">
      <c r="A25" s="42">
        <v>509</v>
      </c>
      <c r="B25" s="437" t="s">
        <v>1031</v>
      </c>
      <c r="C25" s="40"/>
    </row>
    <row r="26" spans="1:256" s="41" customFormat="1" ht="20.100000000000001" customHeight="1" x14ac:dyDescent="0.25">
      <c r="A26" s="372">
        <v>600</v>
      </c>
      <c r="B26" s="376" t="s">
        <v>43</v>
      </c>
      <c r="C26" s="40"/>
    </row>
    <row r="27" spans="1:256" s="41" customFormat="1" ht="20.100000000000001" customHeight="1" x14ac:dyDescent="0.25">
      <c r="A27" s="351">
        <v>601</v>
      </c>
      <c r="B27" s="355" t="s">
        <v>1032</v>
      </c>
      <c r="C27" s="40"/>
    </row>
    <row r="28" spans="1:256" s="41" customFormat="1" ht="20.100000000000001" customHeight="1" x14ac:dyDescent="0.25">
      <c r="A28" s="351">
        <v>602</v>
      </c>
      <c r="B28" s="355" t="s">
        <v>1033</v>
      </c>
      <c r="C28" s="40"/>
    </row>
    <row r="29" spans="1:256" s="41" customFormat="1" ht="20.100000000000001" customHeight="1" x14ac:dyDescent="0.25">
      <c r="A29" s="353">
        <v>603</v>
      </c>
      <c r="B29" s="354" t="s">
        <v>1747</v>
      </c>
      <c r="C29" s="40"/>
    </row>
    <row r="30" spans="1:256" s="41" customFormat="1" ht="20.100000000000001" customHeight="1" x14ac:dyDescent="0.25">
      <c r="A30" s="351">
        <v>609</v>
      </c>
      <c r="B30" s="355" t="s">
        <v>1034</v>
      </c>
      <c r="C30" s="40"/>
    </row>
    <row r="31" spans="1:256" s="41" customFormat="1" ht="20.100000000000001" customHeight="1" x14ac:dyDescent="0.25">
      <c r="A31" s="372">
        <v>700</v>
      </c>
      <c r="B31" s="373" t="s">
        <v>756</v>
      </c>
      <c r="C31" s="40"/>
    </row>
    <row r="32" spans="1:256" s="41" customFormat="1" ht="20.100000000000001" customHeight="1" x14ac:dyDescent="0.25">
      <c r="A32" s="351">
        <v>701</v>
      </c>
      <c r="B32" s="352" t="s">
        <v>1748</v>
      </c>
      <c r="C32" s="40"/>
    </row>
    <row r="33" spans="1:3" s="41" customFormat="1" ht="20.100000000000001" customHeight="1" x14ac:dyDescent="0.25">
      <c r="A33" s="351">
        <v>702</v>
      </c>
      <c r="B33" s="352" t="s">
        <v>1036</v>
      </c>
      <c r="C33" s="40"/>
    </row>
    <row r="34" spans="1:3" s="41" customFormat="1" ht="20.100000000000001" customHeight="1" x14ac:dyDescent="0.25">
      <c r="A34" s="351">
        <v>703</v>
      </c>
      <c r="B34" s="352" t="s">
        <v>1037</v>
      </c>
      <c r="C34" s="40"/>
    </row>
    <row r="35" spans="1:3" s="41" customFormat="1" ht="20.100000000000001" customHeight="1" x14ac:dyDescent="0.25">
      <c r="A35" s="351">
        <v>704</v>
      </c>
      <c r="B35" s="352" t="s">
        <v>1038</v>
      </c>
      <c r="C35" s="40"/>
    </row>
    <row r="36" spans="1:3" s="41" customFormat="1" ht="20.100000000000001" customHeight="1" x14ac:dyDescent="0.25">
      <c r="A36" s="351">
        <v>709</v>
      </c>
      <c r="B36" s="352" t="s">
        <v>179</v>
      </c>
      <c r="C36" s="40"/>
    </row>
    <row r="37" spans="1:3" ht="15.75" x14ac:dyDescent="0.25"/>
    <row r="38" spans="1:3" s="46" customFormat="1" ht="15.75" x14ac:dyDescent="0.25">
      <c r="B38" s="43"/>
    </row>
    <row r="39" spans="1:3" s="46" customFormat="1" ht="15.75" x14ac:dyDescent="0.25">
      <c r="B39" s="43"/>
    </row>
    <row r="40" spans="1:3" s="46" customFormat="1" ht="15.75" x14ac:dyDescent="0.25">
      <c r="B40" s="43"/>
    </row>
    <row r="41" spans="1:3" s="46" customFormat="1" ht="15.75" x14ac:dyDescent="0.25">
      <c r="B41" s="43"/>
    </row>
    <row r="42" spans="1:3" s="46" customFormat="1" ht="15.75" x14ac:dyDescent="0.25">
      <c r="B42" s="43"/>
    </row>
    <row r="43" spans="1:3" s="46" customFormat="1" ht="15.75" x14ac:dyDescent="0.25">
      <c r="B43" s="43"/>
    </row>
    <row r="44" spans="1:3" s="46" customFormat="1" ht="15.75" x14ac:dyDescent="0.25">
      <c r="B44" s="43"/>
    </row>
    <row r="45" spans="1:3" ht="15" customHeight="1" x14ac:dyDescent="0.25"/>
    <row r="46" spans="1:3" ht="15" customHeight="1" x14ac:dyDescent="0.25"/>
    <row r="47" spans="1:3" ht="15" customHeight="1" x14ac:dyDescent="0.25"/>
    <row r="48" spans="1:3"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sheetData>
  <mergeCells count="1">
    <mergeCell ref="A1:B1"/>
  </mergeCells>
  <printOptions horizontalCentered="1"/>
  <pageMargins left="0.70866141732283472" right="0.70866141732283472" top="0.55118110236220474" bottom="0.74803149606299213" header="0.31496062992125984" footer="0.31496062992125984"/>
  <pageSetup scale="90" orientation="portrait" horizontalDpi="4294967295" verticalDpi="4294967295" r:id="rId1"/>
  <headerFooter>
    <oddFooter>&amp;L&amp;"-,Cursiva"&amp;10Ejercicio Fiscal  2016&amp;R&amp;10Página &amp;P de &amp;N</oddFooter>
  </headerFooter>
  <legacy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zoomScaleNormal="100" workbookViewId="0">
      <selection activeCell="C8" sqref="C8"/>
    </sheetView>
  </sheetViews>
  <sheetFormatPr baseColWidth="10" defaultRowHeight="15" x14ac:dyDescent="0.25"/>
  <cols>
    <col min="1" max="1" width="20.7109375" customWidth="1"/>
    <col min="2" max="2" width="2.5703125" customWidth="1"/>
    <col min="3" max="3" width="36.85546875" customWidth="1"/>
    <col min="4" max="4" width="61.7109375" customWidth="1"/>
    <col min="5" max="12" width="11.42578125" hidden="1" customWidth="1"/>
  </cols>
  <sheetData>
    <row r="1" spans="1:5" ht="36.75" customHeight="1" thickBot="1" x14ac:dyDescent="0.4">
      <c r="A1" s="1048" t="s">
        <v>1743</v>
      </c>
      <c r="B1" s="1048"/>
      <c r="C1" s="1048"/>
      <c r="D1" s="1048"/>
      <c r="E1" s="357"/>
    </row>
    <row r="2" spans="1:5" ht="36" customHeight="1" thickBot="1" x14ac:dyDescent="0.3">
      <c r="A2" s="392" t="s">
        <v>1682</v>
      </c>
      <c r="B2" s="1054" t="s">
        <v>1683</v>
      </c>
      <c r="C2" s="1054"/>
      <c r="D2" s="393" t="s">
        <v>1684</v>
      </c>
      <c r="E2" s="356"/>
    </row>
    <row r="3" spans="1:5" ht="15" customHeight="1" x14ac:dyDescent="0.25">
      <c r="A3" s="1052" t="s">
        <v>1685</v>
      </c>
      <c r="B3" s="394" t="s">
        <v>1692</v>
      </c>
      <c r="C3" s="395"/>
      <c r="D3" s="1056" t="s">
        <v>1697</v>
      </c>
    </row>
    <row r="4" spans="1:5" x14ac:dyDescent="0.25">
      <c r="A4" s="1055"/>
      <c r="B4" s="358" t="s">
        <v>1686</v>
      </c>
      <c r="C4" s="359" t="s">
        <v>1693</v>
      </c>
      <c r="D4" s="1057"/>
    </row>
    <row r="5" spans="1:5" x14ac:dyDescent="0.25">
      <c r="A5" s="1055"/>
      <c r="B5" s="360" t="s">
        <v>1686</v>
      </c>
      <c r="C5" s="361" t="s">
        <v>1694</v>
      </c>
      <c r="D5" s="1058"/>
    </row>
    <row r="6" spans="1:5" ht="39" customHeight="1" thickBot="1" x14ac:dyDescent="0.3">
      <c r="A6" s="1053"/>
      <c r="B6" s="396" t="s">
        <v>1686</v>
      </c>
      <c r="C6" s="397" t="s">
        <v>1695</v>
      </c>
      <c r="D6" s="398" t="s">
        <v>1698</v>
      </c>
    </row>
    <row r="7" spans="1:5" ht="4.5" customHeight="1" thickBot="1" x14ac:dyDescent="0.3">
      <c r="A7" s="410"/>
      <c r="B7" s="410"/>
      <c r="C7" s="414"/>
      <c r="D7" s="415"/>
    </row>
    <row r="8" spans="1:5" ht="116.25" customHeight="1" x14ac:dyDescent="0.25">
      <c r="A8" s="1059" t="s">
        <v>1687</v>
      </c>
      <c r="B8" s="399" t="s">
        <v>1686</v>
      </c>
      <c r="C8" s="400" t="s">
        <v>1696</v>
      </c>
      <c r="D8" s="401" t="s">
        <v>1688</v>
      </c>
    </row>
    <row r="9" spans="1:5" ht="76.5" customHeight="1" x14ac:dyDescent="0.25">
      <c r="A9" s="1060"/>
      <c r="B9" s="384" t="s">
        <v>1686</v>
      </c>
      <c r="C9" s="383" t="s">
        <v>1699</v>
      </c>
      <c r="D9" s="386" t="s">
        <v>1749</v>
      </c>
    </row>
    <row r="10" spans="1:5" ht="72" customHeight="1" x14ac:dyDescent="0.25">
      <c r="A10" s="1060"/>
      <c r="B10" s="384" t="s">
        <v>1686</v>
      </c>
      <c r="C10" s="385" t="s">
        <v>1700</v>
      </c>
      <c r="D10" s="386" t="s">
        <v>1689</v>
      </c>
    </row>
    <row r="11" spans="1:5" ht="36" customHeight="1" x14ac:dyDescent="0.25">
      <c r="A11" s="1060"/>
      <c r="B11" s="384" t="s">
        <v>1686</v>
      </c>
      <c r="C11" s="385" t="s">
        <v>1701</v>
      </c>
      <c r="D11" s="387" t="s">
        <v>1702</v>
      </c>
    </row>
    <row r="12" spans="1:5" ht="56.25" customHeight="1" x14ac:dyDescent="0.25">
      <c r="A12" s="1060"/>
      <c r="B12" s="384" t="s">
        <v>1686</v>
      </c>
      <c r="C12" s="385" t="s">
        <v>1703</v>
      </c>
      <c r="D12" s="386" t="s">
        <v>1704</v>
      </c>
    </row>
    <row r="13" spans="1:5" ht="37.5" customHeight="1" x14ac:dyDescent="0.25">
      <c r="A13" s="1060"/>
      <c r="B13" s="384" t="s">
        <v>1686</v>
      </c>
      <c r="C13" s="385" t="s">
        <v>1705</v>
      </c>
      <c r="D13" s="386" t="s">
        <v>1707</v>
      </c>
    </row>
    <row r="14" spans="1:5" ht="38.25" customHeight="1" thickBot="1" x14ac:dyDescent="0.3">
      <c r="A14" s="1061"/>
      <c r="B14" s="402" t="s">
        <v>1686</v>
      </c>
      <c r="C14" s="403" t="s">
        <v>1706</v>
      </c>
      <c r="D14" s="404" t="s">
        <v>1708</v>
      </c>
    </row>
    <row r="15" spans="1:5" ht="4.5" customHeight="1" thickBot="1" x14ac:dyDescent="0.3">
      <c r="A15" s="281"/>
      <c r="B15" s="416"/>
      <c r="C15" s="417"/>
      <c r="D15" s="418"/>
    </row>
    <row r="16" spans="1:5" ht="43.5" customHeight="1" x14ac:dyDescent="0.25">
      <c r="A16" s="1062" t="s">
        <v>1691</v>
      </c>
      <c r="B16" s="405" t="s">
        <v>1686</v>
      </c>
      <c r="C16" s="406" t="s">
        <v>1716</v>
      </c>
      <c r="D16" s="407" t="s">
        <v>1713</v>
      </c>
    </row>
    <row r="17" spans="1:4" ht="50.25" customHeight="1" x14ac:dyDescent="0.25">
      <c r="A17" s="1063"/>
      <c r="B17" s="362" t="s">
        <v>1686</v>
      </c>
      <c r="C17" s="363" t="s">
        <v>1717</v>
      </c>
      <c r="D17" s="388" t="s">
        <v>1709</v>
      </c>
    </row>
    <row r="18" spans="1:4" ht="54.75" customHeight="1" thickBot="1" x14ac:dyDescent="0.3">
      <c r="A18" s="1064"/>
      <c r="B18" s="389" t="s">
        <v>1686</v>
      </c>
      <c r="C18" s="390" t="s">
        <v>1718</v>
      </c>
      <c r="D18" s="391" t="s">
        <v>1710</v>
      </c>
    </row>
    <row r="19" spans="1:4" ht="4.5" customHeight="1" thickBot="1" x14ac:dyDescent="0.3">
      <c r="A19" s="419"/>
      <c r="B19" s="420"/>
      <c r="C19" s="417"/>
      <c r="D19" s="418"/>
    </row>
    <row r="20" spans="1:4" ht="59.25" customHeight="1" x14ac:dyDescent="0.25">
      <c r="A20" s="1050" t="s">
        <v>1711</v>
      </c>
      <c r="B20" s="408" t="s">
        <v>1686</v>
      </c>
      <c r="C20" s="409" t="s">
        <v>1719</v>
      </c>
      <c r="D20" s="401" t="s">
        <v>1721</v>
      </c>
    </row>
    <row r="21" spans="1:4" ht="25.5" customHeight="1" thickBot="1" x14ac:dyDescent="0.3">
      <c r="A21" s="1051"/>
      <c r="B21" s="402" t="s">
        <v>1686</v>
      </c>
      <c r="C21" s="403" t="s">
        <v>1720</v>
      </c>
      <c r="D21" s="404" t="s">
        <v>1722</v>
      </c>
    </row>
    <row r="22" spans="1:4" ht="4.5" customHeight="1" thickBot="1" x14ac:dyDescent="0.3">
      <c r="A22" s="421"/>
      <c r="B22" s="411"/>
      <c r="C22" s="412"/>
      <c r="D22" s="413"/>
    </row>
    <row r="23" spans="1:4" ht="37.5" customHeight="1" x14ac:dyDescent="0.25">
      <c r="A23" s="1052" t="s">
        <v>1712</v>
      </c>
      <c r="B23" s="405" t="s">
        <v>1686</v>
      </c>
      <c r="C23" s="406" t="s">
        <v>1715</v>
      </c>
      <c r="D23" s="407" t="s">
        <v>1723</v>
      </c>
    </row>
    <row r="24" spans="1:4" ht="29.25" customHeight="1" thickBot="1" x14ac:dyDescent="0.3">
      <c r="A24" s="1053"/>
      <c r="B24" s="389" t="s">
        <v>1686</v>
      </c>
      <c r="C24" s="390" t="s">
        <v>1714</v>
      </c>
      <c r="D24" s="391" t="s">
        <v>1724</v>
      </c>
    </row>
  </sheetData>
  <mergeCells count="8">
    <mergeCell ref="A20:A21"/>
    <mergeCell ref="A23:A24"/>
    <mergeCell ref="A1:D1"/>
    <mergeCell ref="B2:C2"/>
    <mergeCell ref="A3:A6"/>
    <mergeCell ref="D3:D5"/>
    <mergeCell ref="A8:A14"/>
    <mergeCell ref="A16:A18"/>
  </mergeCells>
  <printOptions horizontalCentered="1"/>
  <pageMargins left="0.47244094488188981" right="0.23622047244094491" top="0.47244094488188981" bottom="0.51181102362204722" header="0.31496062992125984" footer="0.31496062992125984"/>
  <pageSetup scale="80" orientation="portrait" horizontalDpi="4294967295" verticalDpi="4294967295" r:id="rId1"/>
  <headerFooter>
    <oddFooter>&amp;L&amp;"-,Cursiva"&amp;10Ejercicio Fiscal 2016&amp;R&amp;10Página &amp;P de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workbookViewId="0">
      <selection activeCell="K27" sqref="K27"/>
    </sheetView>
  </sheetViews>
  <sheetFormatPr baseColWidth="10" defaultRowHeight="15" x14ac:dyDescent="0.25"/>
  <cols>
    <col min="2" max="2" width="1.85546875" bestFit="1" customWidth="1"/>
    <col min="3" max="3" width="3.85546875" bestFit="1" customWidth="1"/>
    <col min="4" max="4" width="27.5703125" bestFit="1" customWidth="1"/>
    <col min="6" max="6" width="33.140625" customWidth="1"/>
  </cols>
  <sheetData>
    <row r="1" spans="1:8" x14ac:dyDescent="0.25">
      <c r="D1" t="s">
        <v>1812</v>
      </c>
      <c r="E1" t="s">
        <v>754</v>
      </c>
      <c r="F1" t="s">
        <v>5</v>
      </c>
      <c r="G1" t="s">
        <v>1317</v>
      </c>
    </row>
    <row r="2" spans="1:8" x14ac:dyDescent="0.25">
      <c r="A2" t="s">
        <v>1832</v>
      </c>
    </row>
    <row r="3" spans="1:8" x14ac:dyDescent="0.25">
      <c r="A3">
        <v>7</v>
      </c>
      <c r="B3" t="s">
        <v>1634</v>
      </c>
      <c r="C3">
        <v>261</v>
      </c>
      <c r="D3" t="s">
        <v>1811</v>
      </c>
      <c r="E3">
        <v>261</v>
      </c>
      <c r="F3" t="s">
        <v>425</v>
      </c>
      <c r="G3">
        <v>100000</v>
      </c>
      <c r="H3" s="515">
        <f>+G3/$G$31</f>
        <v>1.1293059872641387E-2</v>
      </c>
    </row>
    <row r="4" spans="1:8" x14ac:dyDescent="0.25">
      <c r="A4">
        <v>40</v>
      </c>
      <c r="B4" t="s">
        <v>1634</v>
      </c>
      <c r="C4">
        <v>261</v>
      </c>
      <c r="D4" t="s">
        <v>1813</v>
      </c>
      <c r="E4">
        <v>261</v>
      </c>
      <c r="F4" t="s">
        <v>425</v>
      </c>
      <c r="G4">
        <v>100000</v>
      </c>
      <c r="H4" s="515">
        <f t="shared" ref="H4:H29" si="0">+G4/$G$31</f>
        <v>1.1293059872641387E-2</v>
      </c>
    </row>
    <row r="5" spans="1:8" x14ac:dyDescent="0.25">
      <c r="A5">
        <v>83</v>
      </c>
      <c r="B5" t="s">
        <v>1634</v>
      </c>
      <c r="C5">
        <v>261</v>
      </c>
      <c r="D5" t="s">
        <v>1814</v>
      </c>
      <c r="E5">
        <v>261</v>
      </c>
      <c r="F5" t="s">
        <v>425</v>
      </c>
      <c r="G5">
        <v>3960000</v>
      </c>
      <c r="H5" s="515">
        <f t="shared" si="0"/>
        <v>0.44720517095659895</v>
      </c>
    </row>
    <row r="6" spans="1:8" x14ac:dyDescent="0.25">
      <c r="A6">
        <v>125</v>
      </c>
      <c r="B6" t="s">
        <v>1634</v>
      </c>
      <c r="C6">
        <v>261</v>
      </c>
      <c r="D6" t="s">
        <v>1815</v>
      </c>
      <c r="E6">
        <v>261</v>
      </c>
      <c r="F6" t="s">
        <v>425</v>
      </c>
      <c r="G6">
        <v>18000</v>
      </c>
      <c r="H6" s="515">
        <f t="shared" si="0"/>
        <v>2.0327507770754498E-3</v>
      </c>
    </row>
    <row r="7" spans="1:8" x14ac:dyDescent="0.25">
      <c r="A7">
        <v>154</v>
      </c>
      <c r="B7" t="s">
        <v>1634</v>
      </c>
      <c r="C7">
        <v>261</v>
      </c>
      <c r="D7" t="s">
        <v>1816</v>
      </c>
      <c r="E7">
        <v>261</v>
      </c>
      <c r="F7" t="s">
        <v>425</v>
      </c>
      <c r="G7">
        <v>24000</v>
      </c>
      <c r="H7" s="515">
        <f t="shared" si="0"/>
        <v>2.7103343694339331E-3</v>
      </c>
    </row>
    <row r="8" spans="1:8" x14ac:dyDescent="0.25">
      <c r="A8">
        <v>197</v>
      </c>
      <c r="B8" t="s">
        <v>1634</v>
      </c>
      <c r="C8">
        <v>261</v>
      </c>
      <c r="D8" t="s">
        <v>1817</v>
      </c>
      <c r="E8">
        <v>261</v>
      </c>
      <c r="F8" t="s">
        <v>425</v>
      </c>
      <c r="G8">
        <v>23000</v>
      </c>
      <c r="H8" s="515">
        <f t="shared" si="0"/>
        <v>2.5974037707075194E-3</v>
      </c>
    </row>
    <row r="9" spans="1:8" x14ac:dyDescent="0.25">
      <c r="A9">
        <v>224</v>
      </c>
      <c r="B9" t="s">
        <v>1634</v>
      </c>
      <c r="C9">
        <v>261</v>
      </c>
      <c r="D9" t="s">
        <v>1818</v>
      </c>
      <c r="E9">
        <v>261</v>
      </c>
      <c r="F9" t="s">
        <v>425</v>
      </c>
      <c r="G9">
        <v>500000</v>
      </c>
      <c r="H9" s="515">
        <f t="shared" si="0"/>
        <v>5.646529936320694E-2</v>
      </c>
    </row>
    <row r="10" spans="1:8" x14ac:dyDescent="0.25">
      <c r="A10">
        <v>254</v>
      </c>
      <c r="B10" t="s">
        <v>1634</v>
      </c>
      <c r="C10">
        <v>261</v>
      </c>
      <c r="D10" t="s">
        <v>1819</v>
      </c>
      <c r="E10">
        <v>261</v>
      </c>
      <c r="F10" t="s">
        <v>425</v>
      </c>
      <c r="G10">
        <v>20000</v>
      </c>
      <c r="H10" s="515">
        <f t="shared" si="0"/>
        <v>2.2586119745282777E-3</v>
      </c>
    </row>
    <row r="11" spans="1:8" x14ac:dyDescent="0.25">
      <c r="A11">
        <v>310</v>
      </c>
      <c r="B11" t="s">
        <v>1634</v>
      </c>
      <c r="C11">
        <v>261</v>
      </c>
      <c r="D11" t="s">
        <v>1820</v>
      </c>
      <c r="E11">
        <v>261</v>
      </c>
      <c r="F11" t="s">
        <v>425</v>
      </c>
      <c r="G11">
        <v>7200</v>
      </c>
      <c r="H11" s="515">
        <f t="shared" si="0"/>
        <v>8.1310031083017993E-4</v>
      </c>
    </row>
    <row r="12" spans="1:8" x14ac:dyDescent="0.25">
      <c r="A12">
        <v>352</v>
      </c>
      <c r="B12" t="s">
        <v>1634</v>
      </c>
      <c r="C12">
        <v>261</v>
      </c>
      <c r="D12" t="s">
        <v>1821</v>
      </c>
      <c r="E12">
        <v>261</v>
      </c>
      <c r="F12" t="s">
        <v>425</v>
      </c>
      <c r="G12">
        <v>27000</v>
      </c>
      <c r="H12" s="515">
        <f t="shared" si="0"/>
        <v>3.0491261656131747E-3</v>
      </c>
    </row>
    <row r="13" spans="1:8" x14ac:dyDescent="0.25">
      <c r="A13">
        <v>394</v>
      </c>
      <c r="B13" t="s">
        <v>1634</v>
      </c>
      <c r="C13">
        <v>261</v>
      </c>
      <c r="D13" t="s">
        <v>1822</v>
      </c>
      <c r="E13">
        <v>261</v>
      </c>
      <c r="F13" t="s">
        <v>425</v>
      </c>
      <c r="G13">
        <v>25000</v>
      </c>
      <c r="H13" s="515">
        <f t="shared" si="0"/>
        <v>2.8232649681603468E-3</v>
      </c>
    </row>
    <row r="14" spans="1:8" x14ac:dyDescent="0.25">
      <c r="A14">
        <v>422</v>
      </c>
      <c r="B14" t="s">
        <v>1634</v>
      </c>
      <c r="C14">
        <v>261</v>
      </c>
      <c r="D14" t="s">
        <v>1823</v>
      </c>
      <c r="E14">
        <v>261</v>
      </c>
      <c r="F14" t="s">
        <v>425</v>
      </c>
      <c r="G14">
        <v>130000</v>
      </c>
      <c r="H14" s="515">
        <f t="shared" si="0"/>
        <v>1.4680977834433805E-2</v>
      </c>
    </row>
    <row r="15" spans="1:8" x14ac:dyDescent="0.25">
      <c r="A15">
        <v>449</v>
      </c>
      <c r="B15" t="s">
        <v>1634</v>
      </c>
      <c r="C15">
        <v>261</v>
      </c>
      <c r="D15" t="s">
        <v>1824</v>
      </c>
      <c r="E15">
        <v>261</v>
      </c>
      <c r="F15" t="s">
        <v>425</v>
      </c>
      <c r="G15">
        <v>50000</v>
      </c>
      <c r="H15" s="515">
        <f t="shared" si="0"/>
        <v>5.6465299363206937E-3</v>
      </c>
    </row>
    <row r="16" spans="1:8" x14ac:dyDescent="0.25">
      <c r="A16">
        <v>477</v>
      </c>
      <c r="B16" t="s">
        <v>1634</v>
      </c>
      <c r="C16">
        <v>261</v>
      </c>
      <c r="D16" t="s">
        <v>1825</v>
      </c>
      <c r="E16">
        <v>261</v>
      </c>
      <c r="F16" t="s">
        <v>425</v>
      </c>
      <c r="G16">
        <v>38700</v>
      </c>
      <c r="H16" s="515">
        <f t="shared" si="0"/>
        <v>4.3704141707122173E-3</v>
      </c>
    </row>
    <row r="17" spans="1:8" x14ac:dyDescent="0.25">
      <c r="A17">
        <v>511</v>
      </c>
      <c r="B17" t="s">
        <v>1634</v>
      </c>
      <c r="C17">
        <v>261</v>
      </c>
      <c r="D17" t="s">
        <v>1826</v>
      </c>
      <c r="E17">
        <v>261</v>
      </c>
      <c r="F17" t="s">
        <v>425</v>
      </c>
      <c r="G17">
        <v>9600</v>
      </c>
      <c r="H17" s="515">
        <f t="shared" si="0"/>
        <v>1.0841337477735732E-3</v>
      </c>
    </row>
    <row r="18" spans="1:8" x14ac:dyDescent="0.25">
      <c r="A18">
        <v>538</v>
      </c>
      <c r="B18" t="s">
        <v>1634</v>
      </c>
      <c r="C18">
        <v>261</v>
      </c>
      <c r="D18" t="s">
        <v>1827</v>
      </c>
      <c r="E18">
        <v>261</v>
      </c>
      <c r="F18" t="s">
        <v>425</v>
      </c>
      <c r="G18">
        <v>70000</v>
      </c>
      <c r="H18" s="515">
        <f t="shared" si="0"/>
        <v>7.9051419108489718E-3</v>
      </c>
    </row>
    <row r="19" spans="1:8" x14ac:dyDescent="0.25">
      <c r="A19">
        <v>575</v>
      </c>
      <c r="B19" t="s">
        <v>1634</v>
      </c>
      <c r="C19">
        <v>261</v>
      </c>
      <c r="D19" t="s">
        <v>1828</v>
      </c>
      <c r="E19">
        <v>261</v>
      </c>
      <c r="F19" t="s">
        <v>425</v>
      </c>
      <c r="G19">
        <v>60000</v>
      </c>
      <c r="H19" s="515">
        <f t="shared" si="0"/>
        <v>6.7758359235848328E-3</v>
      </c>
    </row>
    <row r="20" spans="1:8" x14ac:dyDescent="0.25">
      <c r="A20">
        <v>616</v>
      </c>
      <c r="B20" t="s">
        <v>1634</v>
      </c>
      <c r="C20">
        <v>261</v>
      </c>
      <c r="D20" t="s">
        <v>1829</v>
      </c>
      <c r="E20">
        <v>261</v>
      </c>
      <c r="F20" t="s">
        <v>425</v>
      </c>
      <c r="G20">
        <v>50000</v>
      </c>
      <c r="H20" s="515">
        <f t="shared" si="0"/>
        <v>5.6465299363206937E-3</v>
      </c>
    </row>
    <row r="21" spans="1:8" x14ac:dyDescent="0.25">
      <c r="A21">
        <v>651</v>
      </c>
      <c r="B21" t="s">
        <v>1634</v>
      </c>
      <c r="C21">
        <v>261</v>
      </c>
      <c r="D21" t="s">
        <v>1252</v>
      </c>
      <c r="E21">
        <v>261</v>
      </c>
      <c r="F21" t="s">
        <v>425</v>
      </c>
      <c r="G21">
        <v>12000</v>
      </c>
      <c r="H21" s="515">
        <f t="shared" si="0"/>
        <v>1.3551671847169666E-3</v>
      </c>
    </row>
    <row r="22" spans="1:8" x14ac:dyDescent="0.25">
      <c r="A22">
        <v>688</v>
      </c>
      <c r="B22" t="s">
        <v>1634</v>
      </c>
      <c r="C22">
        <v>261</v>
      </c>
      <c r="D22" t="s">
        <v>1830</v>
      </c>
      <c r="E22">
        <v>261</v>
      </c>
      <c r="F22" t="s">
        <v>425</v>
      </c>
      <c r="G22">
        <v>6000</v>
      </c>
      <c r="H22" s="515">
        <f t="shared" si="0"/>
        <v>6.7758359235848328E-4</v>
      </c>
    </row>
    <row r="23" spans="1:8" x14ac:dyDescent="0.25">
      <c r="A23">
        <v>724</v>
      </c>
      <c r="B23" t="s">
        <v>1634</v>
      </c>
      <c r="C23">
        <v>261</v>
      </c>
      <c r="D23" t="s">
        <v>1831</v>
      </c>
      <c r="E23">
        <v>261</v>
      </c>
      <c r="F23" t="s">
        <v>425</v>
      </c>
      <c r="G23">
        <v>20000</v>
      </c>
      <c r="H23" s="515">
        <f t="shared" si="0"/>
        <v>2.2586119745282777E-3</v>
      </c>
    </row>
    <row r="24" spans="1:8" x14ac:dyDescent="0.25">
      <c r="A24">
        <v>833</v>
      </c>
      <c r="B24" t="s">
        <v>1634</v>
      </c>
      <c r="C24">
        <v>261</v>
      </c>
      <c r="D24" t="s">
        <v>1834</v>
      </c>
      <c r="E24">
        <v>261</v>
      </c>
      <c r="F24" t="s">
        <v>425</v>
      </c>
      <c r="G24">
        <v>60000</v>
      </c>
      <c r="H24" s="515">
        <f t="shared" si="0"/>
        <v>6.7758359235848328E-3</v>
      </c>
    </row>
    <row r="25" spans="1:8" x14ac:dyDescent="0.25">
      <c r="A25">
        <v>1070</v>
      </c>
      <c r="B25" t="s">
        <v>1634</v>
      </c>
      <c r="C25">
        <v>261</v>
      </c>
      <c r="D25" t="s">
        <v>1833</v>
      </c>
      <c r="E25">
        <v>261</v>
      </c>
      <c r="F25" t="s">
        <v>425</v>
      </c>
      <c r="G25">
        <v>54000</v>
      </c>
      <c r="H25" s="515">
        <f t="shared" si="0"/>
        <v>6.0982523312263495E-3</v>
      </c>
    </row>
    <row r="26" spans="1:8" x14ac:dyDescent="0.25">
      <c r="A26">
        <v>1187</v>
      </c>
      <c r="B26" t="s">
        <v>1634</v>
      </c>
      <c r="C26">
        <v>261</v>
      </c>
      <c r="D26" t="s">
        <v>1793</v>
      </c>
      <c r="E26">
        <v>261</v>
      </c>
      <c r="F26" t="s">
        <v>425</v>
      </c>
      <c r="G26">
        <v>18000</v>
      </c>
      <c r="H26" s="515">
        <f t="shared" si="0"/>
        <v>2.0327507770754498E-3</v>
      </c>
    </row>
    <row r="27" spans="1:8" x14ac:dyDescent="0.25">
      <c r="A27">
        <v>1215</v>
      </c>
      <c r="B27" t="s">
        <v>1634</v>
      </c>
      <c r="C27">
        <v>261</v>
      </c>
      <c r="D27" t="s">
        <v>1912</v>
      </c>
      <c r="E27">
        <v>261</v>
      </c>
      <c r="F27" t="s">
        <v>425</v>
      </c>
      <c r="G27">
        <v>3000000</v>
      </c>
      <c r="H27" s="515">
        <f t="shared" si="0"/>
        <v>0.33879179617924166</v>
      </c>
    </row>
    <row r="28" spans="1:8" x14ac:dyDescent="0.25">
      <c r="A28">
        <v>1240</v>
      </c>
      <c r="B28" t="s">
        <v>1634</v>
      </c>
      <c r="C28">
        <v>261</v>
      </c>
      <c r="D28" t="s">
        <v>1800</v>
      </c>
      <c r="E28">
        <v>261</v>
      </c>
      <c r="F28" t="s">
        <v>400</v>
      </c>
      <c r="G28">
        <v>272496</v>
      </c>
      <c r="H28" s="515">
        <f t="shared" si="0"/>
        <v>3.0773136430552878E-2</v>
      </c>
    </row>
    <row r="29" spans="1:8" x14ac:dyDescent="0.25">
      <c r="A29">
        <v>1263</v>
      </c>
      <c r="B29" t="s">
        <v>1634</v>
      </c>
      <c r="C29">
        <v>261</v>
      </c>
      <c r="D29" t="s">
        <v>1834</v>
      </c>
      <c r="E29">
        <v>261</v>
      </c>
      <c r="F29" t="s">
        <v>1927</v>
      </c>
      <c r="G29">
        <v>200000</v>
      </c>
      <c r="H29" s="515">
        <f t="shared" si="0"/>
        <v>2.2586119745282775E-2</v>
      </c>
    </row>
    <row r="31" spans="1:8" x14ac:dyDescent="0.25">
      <c r="G31">
        <f>SUM(G3:G29)</f>
        <v>8854996</v>
      </c>
      <c r="H31" s="514">
        <f>SUM(H3:H29)</f>
        <v>0.99999999999999989</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L62"/>
  <sheetViews>
    <sheetView topLeftCell="A49" workbookViewId="0">
      <selection activeCell="G66" sqref="G66"/>
    </sheetView>
  </sheetViews>
  <sheetFormatPr baseColWidth="10" defaultRowHeight="15" x14ac:dyDescent="0.25"/>
  <cols>
    <col min="4" max="4" width="11.140625" style="497" bestFit="1" customWidth="1"/>
    <col min="5" max="5" width="12.5703125" style="497" bestFit="1" customWidth="1"/>
    <col min="9" max="9" width="15.7109375" bestFit="1" customWidth="1"/>
    <col min="10" max="10" width="15.5703125" customWidth="1"/>
    <col min="11" max="11" width="11.140625" bestFit="1" customWidth="1"/>
  </cols>
  <sheetData>
    <row r="1" spans="4:12" ht="21" x14ac:dyDescent="0.35">
      <c r="H1" s="1065" t="s">
        <v>1952</v>
      </c>
      <c r="I1" s="1065"/>
      <c r="J1" s="1065"/>
      <c r="K1" s="1065"/>
      <c r="L1" s="1065"/>
    </row>
    <row r="2" spans="4:12" ht="18.75" x14ac:dyDescent="0.3">
      <c r="H2" s="1066" t="s">
        <v>1953</v>
      </c>
      <c r="I2" s="1066"/>
      <c r="J2" s="1066"/>
      <c r="K2" s="1066"/>
      <c r="L2" s="1066"/>
    </row>
    <row r="3" spans="4:12" x14ac:dyDescent="0.25">
      <c r="H3" t="s">
        <v>1954</v>
      </c>
      <c r="J3" t="s">
        <v>1955</v>
      </c>
    </row>
    <row r="4" spans="4:12" x14ac:dyDescent="0.25">
      <c r="D4" s="465" t="s">
        <v>1950</v>
      </c>
      <c r="E4" s="465" t="s">
        <v>1951</v>
      </c>
      <c r="H4" t="s">
        <v>1956</v>
      </c>
      <c r="J4" s="499">
        <v>5500000</v>
      </c>
    </row>
    <row r="5" spans="4:12" x14ac:dyDescent="0.25">
      <c r="D5" s="497">
        <v>74150.149999999994</v>
      </c>
      <c r="E5" s="497">
        <v>31952.880000000001</v>
      </c>
      <c r="H5" t="s">
        <v>1957</v>
      </c>
      <c r="J5" s="500">
        <v>40021</v>
      </c>
    </row>
    <row r="6" spans="4:12" x14ac:dyDescent="0.25">
      <c r="D6" s="497">
        <v>96784.26</v>
      </c>
      <c r="E6" s="497">
        <v>9318.77</v>
      </c>
      <c r="H6" t="s">
        <v>1958</v>
      </c>
      <c r="J6" s="501">
        <v>6.3524999999999998E-2</v>
      </c>
    </row>
    <row r="7" spans="4:12" x14ac:dyDescent="0.25">
      <c r="D7" s="497">
        <v>95744.77</v>
      </c>
      <c r="E7" s="497">
        <v>10358.26</v>
      </c>
      <c r="H7" t="s">
        <v>1959</v>
      </c>
      <c r="J7" s="500">
        <v>43580</v>
      </c>
    </row>
    <row r="8" spans="4:12" x14ac:dyDescent="0.25">
      <c r="D8" s="497">
        <v>97543.29</v>
      </c>
      <c r="E8" s="497">
        <v>8559.74</v>
      </c>
      <c r="H8" t="s">
        <v>1960</v>
      </c>
      <c r="J8" s="502" t="s">
        <v>1961</v>
      </c>
    </row>
    <row r="9" spans="4:12" x14ac:dyDescent="0.25">
      <c r="D9" s="497">
        <v>97820.38</v>
      </c>
      <c r="E9" s="497">
        <v>8282.65</v>
      </c>
      <c r="H9" t="s">
        <v>1962</v>
      </c>
      <c r="J9" t="s">
        <v>1963</v>
      </c>
    </row>
    <row r="10" spans="4:12" x14ac:dyDescent="0.25">
      <c r="D10" s="497">
        <v>97880.34</v>
      </c>
      <c r="E10" s="497">
        <v>8222.69</v>
      </c>
      <c r="H10" t="s">
        <v>1964</v>
      </c>
      <c r="J10" t="s">
        <v>1965</v>
      </c>
    </row>
    <row r="11" spans="4:12" x14ac:dyDescent="0.25">
      <c r="D11" s="497">
        <v>99206.31</v>
      </c>
      <c r="E11" s="497">
        <v>6896.72</v>
      </c>
      <c r="H11" t="s">
        <v>1966</v>
      </c>
      <c r="J11">
        <v>8154</v>
      </c>
    </row>
    <row r="12" spans="4:12" x14ac:dyDescent="0.25">
      <c r="D12" s="497">
        <v>99332.08</v>
      </c>
      <c r="E12" s="497">
        <v>6770.95</v>
      </c>
      <c r="H12" t="s">
        <v>1967</v>
      </c>
      <c r="J12" s="503">
        <v>39966</v>
      </c>
    </row>
    <row r="13" spans="4:12" x14ac:dyDescent="0.25">
      <c r="D13" s="497">
        <v>99934.25</v>
      </c>
      <c r="E13" s="497">
        <v>6168.78</v>
      </c>
      <c r="H13" t="s">
        <v>1968</v>
      </c>
      <c r="J13" t="s">
        <v>1969</v>
      </c>
    </row>
    <row r="14" spans="4:12" x14ac:dyDescent="0.25">
      <c r="D14" s="497">
        <v>100719.53</v>
      </c>
      <c r="E14" s="497">
        <v>5383.5</v>
      </c>
      <c r="H14" t="s">
        <v>1970</v>
      </c>
      <c r="J14" s="504">
        <v>1</v>
      </c>
    </row>
    <row r="15" spans="4:12" ht="15.75" thickBot="1" x14ac:dyDescent="0.3">
      <c r="D15" s="465">
        <f>SUM(D5:D14)</f>
        <v>959115.36</v>
      </c>
      <c r="E15" s="465">
        <f>SUM(E5:E14)</f>
        <v>101914.94</v>
      </c>
    </row>
    <row r="16" spans="4:12" ht="45.75" thickBot="1" x14ac:dyDescent="0.3">
      <c r="E16" s="497">
        <f>+D15+E15</f>
        <v>1061030.3</v>
      </c>
      <c r="H16" s="505" t="s">
        <v>1971</v>
      </c>
      <c r="I16" s="505" t="s">
        <v>1972</v>
      </c>
      <c r="J16" s="505" t="s">
        <v>1950</v>
      </c>
      <c r="K16" s="505" t="s">
        <v>1951</v>
      </c>
      <c r="L16" s="506" t="s">
        <v>1973</v>
      </c>
    </row>
    <row r="17" spans="8:12" x14ac:dyDescent="0.25">
      <c r="H17" s="507">
        <v>42760</v>
      </c>
      <c r="I17" s="508">
        <v>1305084.7000000067</v>
      </c>
      <c r="J17" s="508">
        <v>46610.17</v>
      </c>
      <c r="K17" s="508">
        <v>6901.84</v>
      </c>
      <c r="L17" s="509">
        <v>53512.009999999995</v>
      </c>
    </row>
    <row r="18" spans="8:12" x14ac:dyDescent="0.25">
      <c r="H18" s="507">
        <v>42793</v>
      </c>
      <c r="I18" s="508">
        <v>1258474.5300000068</v>
      </c>
      <c r="J18" s="508">
        <v>46610.17</v>
      </c>
      <c r="K18" s="508">
        <v>7320.87</v>
      </c>
      <c r="L18" s="509">
        <v>53931.040000000001</v>
      </c>
    </row>
    <row r="19" spans="8:12" x14ac:dyDescent="0.25">
      <c r="H19" s="507">
        <v>42821</v>
      </c>
      <c r="I19" s="508">
        <v>1211864.3600000069</v>
      </c>
      <c r="J19" s="508">
        <v>46610.17</v>
      </c>
      <c r="K19" s="508">
        <v>5981.59</v>
      </c>
      <c r="L19" s="509">
        <v>52591.759999999995</v>
      </c>
    </row>
    <row r="20" spans="8:12" x14ac:dyDescent="0.25">
      <c r="H20" s="507">
        <v>42850</v>
      </c>
      <c r="I20" s="508">
        <v>1165254.1900000069</v>
      </c>
      <c r="J20" s="508">
        <v>46610.17</v>
      </c>
      <c r="K20" s="508">
        <v>5956.94</v>
      </c>
      <c r="L20" s="509">
        <v>52567.11</v>
      </c>
    </row>
    <row r="21" spans="8:12" x14ac:dyDescent="0.25">
      <c r="H21" s="507">
        <v>42880</v>
      </c>
      <c r="I21" s="508">
        <v>1118644.020000007</v>
      </c>
      <c r="J21" s="508">
        <v>46610.17</v>
      </c>
      <c r="K21" s="508">
        <v>5915.86</v>
      </c>
      <c r="L21" s="509">
        <v>52526.03</v>
      </c>
    </row>
    <row r="22" spans="8:12" x14ac:dyDescent="0.25">
      <c r="H22" s="507">
        <v>42912</v>
      </c>
      <c r="I22" s="508">
        <v>1072033.8500000071</v>
      </c>
      <c r="J22" s="508">
        <v>46610.17</v>
      </c>
      <c r="K22" s="508">
        <v>6047.32</v>
      </c>
      <c r="L22" s="509">
        <v>52657.49</v>
      </c>
    </row>
    <row r="23" spans="8:12" x14ac:dyDescent="0.25">
      <c r="H23" s="507">
        <v>42941</v>
      </c>
      <c r="I23" s="508">
        <v>1025423.680000007</v>
      </c>
      <c r="J23" s="508">
        <v>46610.17</v>
      </c>
      <c r="K23" s="508">
        <v>5242.1099999999997</v>
      </c>
      <c r="L23" s="509">
        <v>51852.28</v>
      </c>
    </row>
    <row r="24" spans="8:12" x14ac:dyDescent="0.25">
      <c r="H24" s="507">
        <v>42972</v>
      </c>
      <c r="I24" s="508">
        <v>978813.51000000699</v>
      </c>
      <c r="J24" s="508">
        <v>46610.17</v>
      </c>
      <c r="K24" s="508">
        <v>5348.91</v>
      </c>
      <c r="L24" s="509">
        <v>51959.08</v>
      </c>
    </row>
    <row r="25" spans="8:12" x14ac:dyDescent="0.25">
      <c r="H25" s="507">
        <v>43003</v>
      </c>
      <c r="I25" s="508">
        <v>932203.34000000695</v>
      </c>
      <c r="J25" s="508">
        <v>46610.17</v>
      </c>
      <c r="K25" s="508">
        <v>5094.21</v>
      </c>
      <c r="L25" s="509">
        <v>51704.38</v>
      </c>
    </row>
    <row r="26" spans="8:12" x14ac:dyDescent="0.25">
      <c r="H26" s="507">
        <v>43033</v>
      </c>
      <c r="I26" s="508">
        <v>885593.17000000691</v>
      </c>
      <c r="J26" s="508">
        <v>46610.17</v>
      </c>
      <c r="K26" s="508">
        <v>4683.38</v>
      </c>
      <c r="L26" s="509">
        <v>51293.549999999996</v>
      </c>
    </row>
    <row r="27" spans="8:12" x14ac:dyDescent="0.25">
      <c r="H27" s="507">
        <v>43066</v>
      </c>
      <c r="I27" s="508">
        <v>838983.00000000687</v>
      </c>
      <c r="J27" s="508">
        <v>46610.17</v>
      </c>
      <c r="K27" s="508">
        <v>4880.58</v>
      </c>
      <c r="L27" s="509">
        <v>51490.75</v>
      </c>
    </row>
    <row r="28" spans="8:12" x14ac:dyDescent="0.25">
      <c r="H28" s="507">
        <v>43095</v>
      </c>
      <c r="I28" s="508">
        <v>792372.83000000683</v>
      </c>
      <c r="J28" s="508">
        <v>46610.17</v>
      </c>
      <c r="K28" s="508">
        <v>4050.72</v>
      </c>
      <c r="L28" s="509">
        <v>50660.89</v>
      </c>
    </row>
    <row r="29" spans="8:12" x14ac:dyDescent="0.25">
      <c r="J29" s="510">
        <v>559322.03999999992</v>
      </c>
      <c r="K29" s="510">
        <v>67424.33</v>
      </c>
    </row>
    <row r="30" spans="8:12" x14ac:dyDescent="0.25">
      <c r="H30" t="s">
        <v>1954</v>
      </c>
      <c r="J30" t="s">
        <v>1955</v>
      </c>
    </row>
    <row r="31" spans="8:12" x14ac:dyDescent="0.25">
      <c r="H31" t="s">
        <v>1956</v>
      </c>
      <c r="J31" s="499">
        <v>5000000</v>
      </c>
    </row>
    <row r="32" spans="8:12" x14ac:dyDescent="0.25">
      <c r="H32" t="s">
        <v>1957</v>
      </c>
      <c r="J32" s="503">
        <v>40323</v>
      </c>
    </row>
    <row r="33" spans="8:12" x14ac:dyDescent="0.25">
      <c r="H33" t="s">
        <v>1958</v>
      </c>
      <c r="J33" s="501">
        <v>6.4324999999999993E-2</v>
      </c>
    </row>
    <row r="34" spans="8:12" x14ac:dyDescent="0.25">
      <c r="H34" t="s">
        <v>1959</v>
      </c>
      <c r="J34" s="503">
        <v>43944</v>
      </c>
    </row>
    <row r="35" spans="8:12" x14ac:dyDescent="0.25">
      <c r="H35" t="s">
        <v>1960</v>
      </c>
      <c r="J35" s="453" t="s">
        <v>1974</v>
      </c>
    </row>
    <row r="36" spans="8:12" x14ac:dyDescent="0.25">
      <c r="H36" t="s">
        <v>1962</v>
      </c>
      <c r="J36" t="s">
        <v>1963</v>
      </c>
    </row>
    <row r="37" spans="8:12" x14ac:dyDescent="0.25">
      <c r="H37" t="s">
        <v>1964</v>
      </c>
      <c r="J37" t="s">
        <v>1965</v>
      </c>
    </row>
    <row r="38" spans="8:12" x14ac:dyDescent="0.25">
      <c r="H38" t="s">
        <v>1966</v>
      </c>
      <c r="J38">
        <v>8810</v>
      </c>
    </row>
    <row r="39" spans="8:12" x14ac:dyDescent="0.25">
      <c r="H39" t="s">
        <v>1967</v>
      </c>
      <c r="J39" s="503">
        <v>40263</v>
      </c>
    </row>
    <row r="40" spans="8:12" x14ac:dyDescent="0.25">
      <c r="H40" t="s">
        <v>1968</v>
      </c>
      <c r="J40" t="s">
        <v>1975</v>
      </c>
    </row>
    <row r="41" spans="8:12" x14ac:dyDescent="0.25">
      <c r="H41" t="s">
        <v>1970</v>
      </c>
      <c r="J41" s="504">
        <v>1</v>
      </c>
    </row>
    <row r="42" spans="8:12" ht="15.75" thickBot="1" x14ac:dyDescent="0.3"/>
    <row r="43" spans="8:12" ht="45.75" thickBot="1" x14ac:dyDescent="0.3">
      <c r="H43" s="505" t="s">
        <v>1971</v>
      </c>
      <c r="I43" s="505" t="s">
        <v>1972</v>
      </c>
      <c r="J43" s="505" t="s">
        <v>1950</v>
      </c>
      <c r="K43" s="505" t="s">
        <v>1951</v>
      </c>
      <c r="L43" s="506" t="s">
        <v>1973</v>
      </c>
    </row>
    <row r="44" spans="8:12" x14ac:dyDescent="0.25">
      <c r="H44" s="507">
        <v>42760</v>
      </c>
      <c r="I44" s="508">
        <v>1666666.400000006</v>
      </c>
      <c r="J44" s="508">
        <v>41666.67</v>
      </c>
      <c r="K44" s="508">
        <v>8925.1299999999992</v>
      </c>
      <c r="L44" s="509">
        <v>50591.799999999996</v>
      </c>
    </row>
    <row r="45" spans="8:12" x14ac:dyDescent="0.25">
      <c r="H45" s="507">
        <v>42793</v>
      </c>
      <c r="I45" s="508">
        <v>1624999.730000006</v>
      </c>
      <c r="J45" s="508">
        <v>41666.67</v>
      </c>
      <c r="K45" s="508">
        <v>9572.2099999999991</v>
      </c>
      <c r="L45" s="509">
        <v>51238.879999999997</v>
      </c>
    </row>
    <row r="46" spans="8:12" x14ac:dyDescent="0.25">
      <c r="H46" s="507">
        <v>42821</v>
      </c>
      <c r="I46" s="508">
        <v>1583333.0600000061</v>
      </c>
      <c r="J46" s="508">
        <v>41666.67</v>
      </c>
      <c r="K46" s="508">
        <v>7913.62</v>
      </c>
      <c r="L46" s="509">
        <v>49580.29</v>
      </c>
    </row>
    <row r="47" spans="8:12" x14ac:dyDescent="0.25">
      <c r="H47" s="507">
        <v>42850</v>
      </c>
      <c r="I47" s="508">
        <v>1541666.3900000062</v>
      </c>
      <c r="J47" s="508">
        <v>41666.67</v>
      </c>
      <c r="K47" s="508">
        <v>7980.56</v>
      </c>
      <c r="L47" s="509">
        <v>49647.229999999996</v>
      </c>
    </row>
    <row r="48" spans="8:12" x14ac:dyDescent="0.25">
      <c r="H48" s="507">
        <v>42880</v>
      </c>
      <c r="I48" s="508">
        <v>1499999.7200000063</v>
      </c>
      <c r="J48" s="508">
        <v>41666.67</v>
      </c>
      <c r="K48" s="508">
        <v>8032.62</v>
      </c>
      <c r="L48" s="509">
        <v>49699.29</v>
      </c>
    </row>
    <row r="49" spans="8:12" x14ac:dyDescent="0.25">
      <c r="H49" s="507">
        <v>42912</v>
      </c>
      <c r="I49" s="508">
        <v>1458333.0500000063</v>
      </c>
      <c r="J49" s="508">
        <v>41666.67</v>
      </c>
      <c r="K49" s="508">
        <v>8330.1299999999992</v>
      </c>
      <c r="L49" s="509">
        <v>49996.799999999996</v>
      </c>
    </row>
    <row r="50" spans="8:12" x14ac:dyDescent="0.25">
      <c r="H50" s="507">
        <v>42941</v>
      </c>
      <c r="I50" s="508">
        <v>1416666.3800000064</v>
      </c>
      <c r="J50" s="508">
        <v>41666.67</v>
      </c>
      <c r="K50" s="508">
        <v>7333.49</v>
      </c>
      <c r="L50" s="509">
        <v>49000.159999999996</v>
      </c>
    </row>
    <row r="51" spans="8:12" x14ac:dyDescent="0.25">
      <c r="H51" s="507">
        <v>42972</v>
      </c>
      <c r="I51" s="508">
        <v>1374999.7100000065</v>
      </c>
      <c r="J51" s="508">
        <v>41666.67</v>
      </c>
      <c r="K51" s="508">
        <v>7608.68</v>
      </c>
      <c r="L51" s="509">
        <v>49275.35</v>
      </c>
    </row>
    <row r="52" spans="8:12" x14ac:dyDescent="0.25">
      <c r="H52" s="507">
        <v>43003</v>
      </c>
      <c r="I52" s="508">
        <v>1333333.0400000066</v>
      </c>
      <c r="J52" s="508">
        <v>41666.67</v>
      </c>
      <c r="K52" s="508">
        <v>7378.11</v>
      </c>
      <c r="L52" s="509">
        <v>49044.78</v>
      </c>
    </row>
    <row r="53" spans="8:12" x14ac:dyDescent="0.25">
      <c r="H53" s="507">
        <v>43033</v>
      </c>
      <c r="I53" s="508">
        <v>1291666.3700000066</v>
      </c>
      <c r="J53" s="508">
        <v>41666.67</v>
      </c>
      <c r="K53" s="508">
        <v>6916.98</v>
      </c>
      <c r="L53" s="509">
        <v>48583.649999999994</v>
      </c>
    </row>
    <row r="54" spans="8:12" x14ac:dyDescent="0.25">
      <c r="H54" s="507">
        <v>43066</v>
      </c>
      <c r="I54" s="508">
        <v>1249999.7000000067</v>
      </c>
      <c r="J54" s="508">
        <v>41666.67</v>
      </c>
      <c r="K54" s="508">
        <v>7363.24</v>
      </c>
      <c r="L54" s="509">
        <v>49029.909999999996</v>
      </c>
    </row>
    <row r="55" spans="8:12" x14ac:dyDescent="0.25">
      <c r="H55" s="507">
        <v>43095</v>
      </c>
      <c r="I55" s="508">
        <v>1208333.0300000068</v>
      </c>
      <c r="J55" s="508">
        <v>41666.67</v>
      </c>
      <c r="K55" s="508">
        <v>6255.03</v>
      </c>
      <c r="L55" s="509">
        <v>47921.7</v>
      </c>
    </row>
    <row r="56" spans="8:12" x14ac:dyDescent="0.25">
      <c r="J56" s="510">
        <v>500000.03999999986</v>
      </c>
      <c r="K56" s="510">
        <v>93609.8</v>
      </c>
    </row>
    <row r="58" spans="8:12" x14ac:dyDescent="0.25">
      <c r="I58" t="s">
        <v>1976</v>
      </c>
      <c r="J58" s="455">
        <v>1059322.0799999998</v>
      </c>
      <c r="K58" s="455">
        <v>161034.13</v>
      </c>
    </row>
    <row r="59" spans="8:12" x14ac:dyDescent="0.25">
      <c r="I59" t="s">
        <v>1977</v>
      </c>
      <c r="J59" s="455"/>
      <c r="K59" s="455"/>
    </row>
    <row r="60" spans="8:12" x14ac:dyDescent="0.25">
      <c r="J60" s="458">
        <f>SUM(J58:J59)</f>
        <v>1059322.0799999998</v>
      </c>
      <c r="K60" s="458">
        <f>SUM(K58:K59)</f>
        <v>161034.13</v>
      </c>
    </row>
    <row r="62" spans="8:12" x14ac:dyDescent="0.25">
      <c r="I62" t="s">
        <v>1977</v>
      </c>
      <c r="J62">
        <v>959115.36</v>
      </c>
      <c r="K62">
        <v>101914.94</v>
      </c>
    </row>
  </sheetData>
  <mergeCells count="2">
    <mergeCell ref="H1:L1"/>
    <mergeCell ref="H2:L2"/>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workbookViewId="0">
      <selection activeCell="B18" sqref="B18:D18"/>
    </sheetView>
  </sheetViews>
  <sheetFormatPr baseColWidth="10" defaultRowHeight="15" x14ac:dyDescent="0.25"/>
  <cols>
    <col min="1" max="1" width="20.7109375" bestFit="1" customWidth="1"/>
    <col min="2" max="2" width="12.7109375" bestFit="1" customWidth="1"/>
    <col min="4" max="4" width="11.140625" bestFit="1" customWidth="1"/>
    <col min="5" max="5" width="12.7109375" bestFit="1" customWidth="1"/>
    <col min="6" max="6" width="5.140625" customWidth="1"/>
    <col min="7" max="8" width="11.140625" bestFit="1" customWidth="1"/>
  </cols>
  <sheetData>
    <row r="1" spans="1:8" ht="38.25" x14ac:dyDescent="0.25">
      <c r="A1" s="475" t="s">
        <v>1887</v>
      </c>
      <c r="B1" s="474" t="s">
        <v>1889</v>
      </c>
      <c r="C1" s="474" t="s">
        <v>1890</v>
      </c>
      <c r="D1" s="474" t="s">
        <v>1891</v>
      </c>
      <c r="E1" s="474" t="s">
        <v>1892</v>
      </c>
      <c r="G1" s="468">
        <v>132</v>
      </c>
    </row>
    <row r="2" spans="1:8" x14ac:dyDescent="0.25">
      <c r="A2" s="477" t="s">
        <v>1893</v>
      </c>
      <c r="B2" s="476">
        <v>214891.92720000001</v>
      </c>
      <c r="C2" s="476">
        <v>2984.6100999999999</v>
      </c>
      <c r="D2" s="476">
        <v>25949.85</v>
      </c>
      <c r="E2" s="455">
        <v>243826.3873</v>
      </c>
      <c r="F2" s="1"/>
      <c r="G2" s="478">
        <v>28934.460099999997</v>
      </c>
      <c r="H2" t="str">
        <f>MID(A2,7,99)</f>
        <v>Casa de la Cultura</v>
      </c>
    </row>
    <row r="3" spans="1:8" x14ac:dyDescent="0.25">
      <c r="A3" s="477" t="s">
        <v>1894</v>
      </c>
      <c r="B3" s="476">
        <v>299034</v>
      </c>
      <c r="C3" s="476">
        <v>4153.25</v>
      </c>
      <c r="D3" s="476">
        <v>40049.166666666664</v>
      </c>
      <c r="E3" s="455">
        <v>343236.41666666669</v>
      </c>
      <c r="F3" s="1"/>
      <c r="G3" s="478">
        <v>44202.416666666664</v>
      </c>
      <c r="H3" t="str">
        <f t="shared" ref="H3:H17" si="0">MID(A3,7,99)</f>
        <v>Cementerios</v>
      </c>
    </row>
    <row r="4" spans="1:8" x14ac:dyDescent="0.25">
      <c r="A4" s="477" t="s">
        <v>1895</v>
      </c>
      <c r="B4" s="476">
        <v>151536.50400000002</v>
      </c>
      <c r="C4" s="476">
        <v>2104.6736666666666</v>
      </c>
      <c r="D4" s="476">
        <v>19310</v>
      </c>
      <c r="E4" s="455">
        <v>172951.17766666666</v>
      </c>
      <c r="F4" s="1"/>
      <c r="G4" s="478">
        <v>21414.673666666666</v>
      </c>
      <c r="H4" t="str">
        <f t="shared" si="0"/>
        <v>Comunicación Social</v>
      </c>
    </row>
    <row r="5" spans="1:8" x14ac:dyDescent="0.25">
      <c r="A5" s="477" t="s">
        <v>1896</v>
      </c>
      <c r="B5" s="476">
        <v>173340</v>
      </c>
      <c r="C5" s="476">
        <v>2407.5</v>
      </c>
      <c r="D5" s="476">
        <v>22726.666666666668</v>
      </c>
      <c r="E5" s="455">
        <v>198474.16666666663</v>
      </c>
      <c r="F5" s="479"/>
      <c r="G5" s="480">
        <v>25134.166666666668</v>
      </c>
      <c r="H5" t="str">
        <f t="shared" si="0"/>
        <v>Deportes</v>
      </c>
    </row>
    <row r="6" spans="1:8" x14ac:dyDescent="0.25">
      <c r="A6" s="481" t="s">
        <v>1897</v>
      </c>
      <c r="B6" s="476">
        <v>117201</v>
      </c>
      <c r="C6" s="476">
        <v>1627.7916666666667</v>
      </c>
      <c r="D6" s="476">
        <v>13669.999999999998</v>
      </c>
      <c r="E6" s="455">
        <v>132498.79166666666</v>
      </c>
      <c r="F6" s="479"/>
      <c r="G6" s="480">
        <v>15297.791666666664</v>
      </c>
      <c r="H6" t="str">
        <f t="shared" si="0"/>
        <v>Ecología</v>
      </c>
    </row>
    <row r="7" spans="1:8" x14ac:dyDescent="0.25">
      <c r="A7" s="477" t="s">
        <v>1898</v>
      </c>
      <c r="B7" s="476">
        <v>314667.20160000003</v>
      </c>
      <c r="C7" s="476">
        <v>4370.3778000000002</v>
      </c>
      <c r="D7" s="476">
        <v>41980.277999999998</v>
      </c>
      <c r="E7" s="455">
        <v>361017.85739999998</v>
      </c>
      <c r="F7" s="479"/>
      <c r="G7" s="480">
        <v>46350.6558</v>
      </c>
      <c r="H7" t="str">
        <f t="shared" si="0"/>
        <v>Hacienda Municipal</v>
      </c>
    </row>
    <row r="8" spans="1:8" x14ac:dyDescent="0.25">
      <c r="A8" s="477" t="s">
        <v>1899</v>
      </c>
      <c r="B8" s="476">
        <v>28566</v>
      </c>
      <c r="C8" s="476">
        <v>396.75</v>
      </c>
      <c r="D8" s="476">
        <v>3807.5000000000005</v>
      </c>
      <c r="E8" s="455">
        <v>32770.25</v>
      </c>
      <c r="F8" s="479"/>
      <c r="G8" s="480">
        <v>4204.25</v>
      </c>
      <c r="H8" t="str">
        <f t="shared" si="0"/>
        <v>IMAJ</v>
      </c>
    </row>
    <row r="9" spans="1:8" x14ac:dyDescent="0.25">
      <c r="A9" s="477" t="s">
        <v>1900</v>
      </c>
      <c r="B9" s="476">
        <v>100254.444</v>
      </c>
      <c r="C9" s="476">
        <v>1392.4228333333335</v>
      </c>
      <c r="D9" s="476">
        <v>12785</v>
      </c>
      <c r="E9" s="455">
        <v>114431.86683333333</v>
      </c>
      <c r="F9" s="479"/>
      <c r="G9" s="480">
        <v>14177.422833333334</v>
      </c>
      <c r="H9" t="str">
        <f t="shared" si="0"/>
        <v>Juzgado Municipal</v>
      </c>
    </row>
    <row r="10" spans="1:8" x14ac:dyDescent="0.25">
      <c r="A10" s="477" t="s">
        <v>1901</v>
      </c>
      <c r="B10" s="476">
        <v>417518.86920000002</v>
      </c>
      <c r="C10" s="476">
        <v>5798.8731833333331</v>
      </c>
      <c r="D10" s="476">
        <v>51321.67</v>
      </c>
      <c r="E10" s="455">
        <v>474639.41238333331</v>
      </c>
      <c r="F10" s="479"/>
      <c r="G10" s="480">
        <v>57120.543183333328</v>
      </c>
      <c r="H10" t="str">
        <f t="shared" si="0"/>
        <v>Obras Públicas</v>
      </c>
    </row>
    <row r="11" spans="1:8" x14ac:dyDescent="0.25">
      <c r="A11" s="477" t="s">
        <v>1902</v>
      </c>
      <c r="B11" s="476">
        <v>1267271.9040000003</v>
      </c>
      <c r="C11" s="476">
        <v>17600.998666666666</v>
      </c>
      <c r="D11" s="476">
        <v>160483.34</v>
      </c>
      <c r="E11" s="455">
        <v>1445356.2426666669</v>
      </c>
      <c r="G11" s="482">
        <v>178084.33866666665</v>
      </c>
      <c r="H11" t="str">
        <f t="shared" si="0"/>
        <v>Oficialía Mayor</v>
      </c>
    </row>
    <row r="12" spans="1:8" x14ac:dyDescent="0.25">
      <c r="A12" s="477" t="s">
        <v>1903</v>
      </c>
      <c r="B12" s="476">
        <v>186379.46400000001</v>
      </c>
      <c r="C12" s="476">
        <v>2588.6036666666669</v>
      </c>
      <c r="D12" s="476">
        <v>23710</v>
      </c>
      <c r="E12" s="455">
        <v>212678.0676666667</v>
      </c>
      <c r="G12" s="482">
        <v>26298.603666666666</v>
      </c>
      <c r="H12" t="str">
        <f t="shared" si="0"/>
        <v>Presidencia Municipal</v>
      </c>
    </row>
    <row r="13" spans="1:8" x14ac:dyDescent="0.25">
      <c r="A13" s="477" t="s">
        <v>1904</v>
      </c>
      <c r="B13" s="476">
        <v>109422.45000000001</v>
      </c>
      <c r="C13" s="476">
        <v>1519.7562500000001</v>
      </c>
      <c r="D13" s="476">
        <v>13937.5</v>
      </c>
      <c r="E13" s="455">
        <v>124879.70625000002</v>
      </c>
      <c r="G13" s="482">
        <v>15457.25625</v>
      </c>
      <c r="H13" t="str">
        <f t="shared" si="0"/>
        <v>Promoción Económica</v>
      </c>
    </row>
    <row r="14" spans="1:8" x14ac:dyDescent="0.25">
      <c r="A14" s="477" t="s">
        <v>1905</v>
      </c>
      <c r="B14" s="476">
        <v>109422.45000000001</v>
      </c>
      <c r="C14" s="476">
        <v>1519.7562500000001</v>
      </c>
      <c r="D14" s="476">
        <v>13937.5</v>
      </c>
      <c r="E14" s="455">
        <v>124879.70625000002</v>
      </c>
      <c r="G14" s="482">
        <v>15457.25625</v>
      </c>
      <c r="H14" t="str">
        <f t="shared" si="0"/>
        <v>Rastro Municipal</v>
      </c>
    </row>
    <row r="15" spans="1:8" x14ac:dyDescent="0.25">
      <c r="A15" s="477" t="s">
        <v>1906</v>
      </c>
      <c r="B15" s="476">
        <v>71676.024000000005</v>
      </c>
      <c r="C15" s="476">
        <v>995.5003333333334</v>
      </c>
      <c r="D15" s="476">
        <v>9166.67</v>
      </c>
      <c r="E15" s="455">
        <v>81838.194333333333</v>
      </c>
      <c r="G15" s="482">
        <v>10162.170333333333</v>
      </c>
      <c r="H15" t="str">
        <f t="shared" si="0"/>
        <v>Reglamentos</v>
      </c>
    </row>
    <row r="16" spans="1:8" x14ac:dyDescent="0.25">
      <c r="A16" s="477" t="s">
        <v>1907</v>
      </c>
      <c r="B16" s="476">
        <v>321202.2096</v>
      </c>
      <c r="C16" s="476">
        <v>4461.1417999999994</v>
      </c>
      <c r="D16" s="476">
        <v>29325</v>
      </c>
      <c r="E16" s="455">
        <v>354988.35139999999</v>
      </c>
      <c r="G16" s="482">
        <v>33786.141799999998</v>
      </c>
      <c r="H16" t="str">
        <f t="shared" si="0"/>
        <v>Seguridad Pública</v>
      </c>
    </row>
    <row r="17" spans="1:8" ht="15.75" thickBot="1" x14ac:dyDescent="0.3">
      <c r="A17" s="477" t="s">
        <v>1908</v>
      </c>
      <c r="B17" s="476">
        <v>178849.902</v>
      </c>
      <c r="C17" s="476">
        <v>2484.0264166666666</v>
      </c>
      <c r="D17" s="476">
        <v>22399.17</v>
      </c>
      <c r="E17" s="455">
        <v>203733.09841666667</v>
      </c>
      <c r="G17" s="482">
        <v>24883.196416666666</v>
      </c>
      <c r="H17" t="str">
        <f t="shared" si="0"/>
        <v>Sindicatura</v>
      </c>
    </row>
    <row r="18" spans="1:8" ht="15.75" thickBot="1" x14ac:dyDescent="0.3">
      <c r="A18" s="483"/>
      <c r="B18" s="484">
        <f>SUM(B2:B17)</f>
        <v>4061234.3496000012</v>
      </c>
      <c r="C18" s="484">
        <f>SUM(C2:C17)</f>
        <v>56406.032633333329</v>
      </c>
      <c r="D18" s="484">
        <f>SUM(D2:D17)</f>
        <v>504559.31133333326</v>
      </c>
      <c r="E18" s="484">
        <f>SUM(E2:E17)</f>
        <v>4622199.693566666</v>
      </c>
      <c r="G18" s="484">
        <v>560965.34396666673</v>
      </c>
    </row>
    <row r="19" spans="1:8" x14ac:dyDescent="0.25">
      <c r="D19" s="455"/>
    </row>
  </sheetData>
  <conditionalFormatting sqref="B1:E1">
    <cfRule type="cellIs" dxfId="1" priority="1" operator="equal">
      <formula>0.03</formula>
    </cfRule>
    <cfRule type="cellIs" dxfId="0" priority="2" operator="equal">
      <formula>0.03</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47"/>
  <sheetViews>
    <sheetView workbookViewId="0">
      <selection activeCell="D6" sqref="D6"/>
    </sheetView>
  </sheetViews>
  <sheetFormatPr baseColWidth="10" defaultRowHeight="15" x14ac:dyDescent="0.25"/>
  <cols>
    <col min="1" max="1" width="20.140625" customWidth="1"/>
    <col min="2" max="2" width="13.5703125" bestFit="1" customWidth="1"/>
    <col min="3" max="3" width="13.7109375" style="454" bestFit="1" customWidth="1"/>
    <col min="4" max="4" width="13.5703125" style="454" customWidth="1"/>
    <col min="5" max="5" width="13.5703125" bestFit="1" customWidth="1"/>
    <col min="6" max="6" width="12.5703125" bestFit="1" customWidth="1"/>
    <col min="7" max="7" width="13.5703125" bestFit="1" customWidth="1"/>
    <col min="8" max="8" width="14.42578125" bestFit="1" customWidth="1"/>
    <col min="9" max="9" width="13.5703125" bestFit="1" customWidth="1"/>
    <col min="10" max="10" width="12.5703125" bestFit="1" customWidth="1"/>
    <col min="11" max="13" width="13.5703125" bestFit="1" customWidth="1"/>
  </cols>
  <sheetData>
    <row r="3" spans="1:13" x14ac:dyDescent="0.25">
      <c r="A3">
        <v>2014</v>
      </c>
      <c r="C3" s="456" t="s">
        <v>1840</v>
      </c>
      <c r="D3" s="456"/>
    </row>
    <row r="4" spans="1:13" x14ac:dyDescent="0.25">
      <c r="A4" t="s">
        <v>1841</v>
      </c>
      <c r="C4" s="456" t="s">
        <v>1842</v>
      </c>
      <c r="D4" s="456"/>
    </row>
    <row r="5" spans="1:13" x14ac:dyDescent="0.25">
      <c r="A5" s="456">
        <v>27774691</v>
      </c>
      <c r="B5">
        <v>1</v>
      </c>
      <c r="C5" s="454">
        <f>+E23</f>
        <v>30670383.327343348</v>
      </c>
      <c r="D5" s="457">
        <f t="shared" ref="D5:D11" si="0">+C5-A5</f>
        <v>2895692.3273433484</v>
      </c>
      <c r="E5" s="455">
        <f t="shared" ref="E5:E11" si="1">+D5/A5</f>
        <v>0.10425650918468718</v>
      </c>
    </row>
    <row r="6" spans="1:13" x14ac:dyDescent="0.25">
      <c r="A6" s="456">
        <v>11433945</v>
      </c>
      <c r="B6">
        <v>2</v>
      </c>
      <c r="C6" s="454">
        <v>12342080</v>
      </c>
      <c r="D6" s="454">
        <f t="shared" si="0"/>
        <v>908135</v>
      </c>
      <c r="E6" s="455">
        <f t="shared" si="1"/>
        <v>7.9424468107901519E-2</v>
      </c>
    </row>
    <row r="7" spans="1:13" x14ac:dyDescent="0.25">
      <c r="A7" s="456">
        <v>6656837</v>
      </c>
      <c r="B7">
        <v>3</v>
      </c>
      <c r="C7" s="454">
        <v>6840841</v>
      </c>
      <c r="D7" s="454">
        <f t="shared" si="0"/>
        <v>184004</v>
      </c>
      <c r="E7" s="455">
        <f t="shared" si="1"/>
        <v>2.7641355797054967E-2</v>
      </c>
    </row>
    <row r="8" spans="1:13" x14ac:dyDescent="0.25">
      <c r="A8" s="456">
        <v>4677674</v>
      </c>
      <c r="B8">
        <v>4</v>
      </c>
      <c r="C8" s="454">
        <v>1150000</v>
      </c>
      <c r="D8" s="454">
        <f t="shared" si="0"/>
        <v>-3527674</v>
      </c>
      <c r="E8" s="455">
        <f t="shared" si="1"/>
        <v>-0.75415131537597535</v>
      </c>
    </row>
    <row r="9" spans="1:13" x14ac:dyDescent="0.25">
      <c r="A9" s="456">
        <v>672931</v>
      </c>
      <c r="B9">
        <v>5</v>
      </c>
      <c r="C9" s="454">
        <v>2940204</v>
      </c>
      <c r="D9" s="454">
        <f t="shared" si="0"/>
        <v>2267273</v>
      </c>
      <c r="E9" s="455">
        <f t="shared" si="1"/>
        <v>3.3692503391878215</v>
      </c>
      <c r="F9" t="s">
        <v>1836</v>
      </c>
      <c r="G9" t="s">
        <v>1835</v>
      </c>
      <c r="H9" t="s">
        <v>1837</v>
      </c>
      <c r="I9" t="s">
        <v>1838</v>
      </c>
      <c r="J9" t="s">
        <v>756</v>
      </c>
      <c r="L9" t="s">
        <v>1839</v>
      </c>
    </row>
    <row r="10" spans="1:13" x14ac:dyDescent="0.25">
      <c r="A10" s="456">
        <v>9925118</v>
      </c>
      <c r="B10">
        <v>6</v>
      </c>
      <c r="C10" s="454">
        <f>+B40</f>
        <v>14346232</v>
      </c>
      <c r="D10" s="454">
        <f t="shared" si="0"/>
        <v>4421114</v>
      </c>
      <c r="E10" s="455">
        <f t="shared" si="1"/>
        <v>0.4454469961969218</v>
      </c>
      <c r="F10" s="466">
        <v>4341667</v>
      </c>
      <c r="G10" s="466">
        <v>5105000</v>
      </c>
      <c r="H10" s="456">
        <v>23675000</v>
      </c>
      <c r="I10" s="466">
        <v>13175000</v>
      </c>
      <c r="J10" s="466">
        <v>1675000</v>
      </c>
      <c r="K10" s="466">
        <f>SUM(F10:J10)</f>
        <v>47971667</v>
      </c>
      <c r="L10" s="466">
        <f>+C10-K10</f>
        <v>-33625435</v>
      </c>
      <c r="M10" s="466">
        <v>34900000</v>
      </c>
    </row>
    <row r="11" spans="1:13" x14ac:dyDescent="0.25">
      <c r="A11" s="456">
        <v>2592903</v>
      </c>
      <c r="B11">
        <v>7</v>
      </c>
      <c r="C11" s="454">
        <f>+A11</f>
        <v>2592903</v>
      </c>
      <c r="D11" s="454">
        <f t="shared" si="0"/>
        <v>0</v>
      </c>
      <c r="E11" s="455">
        <f t="shared" si="1"/>
        <v>0</v>
      </c>
    </row>
    <row r="14" spans="1:13" x14ac:dyDescent="0.25">
      <c r="A14" s="465">
        <f>SUM(A3:A13)</f>
        <v>63736113</v>
      </c>
      <c r="B14" t="s">
        <v>1569</v>
      </c>
      <c r="C14" s="465">
        <f>SUM(C5:C13)</f>
        <v>70882643.327343345</v>
      </c>
    </row>
    <row r="15" spans="1:13" x14ac:dyDescent="0.25">
      <c r="B15" t="s">
        <v>1843</v>
      </c>
      <c r="C15" s="454">
        <v>72506827.219999999</v>
      </c>
      <c r="D15" s="456" t="s">
        <v>1843</v>
      </c>
    </row>
    <row r="16" spans="1:13" x14ac:dyDescent="0.25">
      <c r="C16" s="454">
        <f>+C15-C14</f>
        <v>1624183.8926566541</v>
      </c>
    </row>
    <row r="18" spans="1:7" x14ac:dyDescent="0.25">
      <c r="G18" s="466"/>
    </row>
    <row r="19" spans="1:7" x14ac:dyDescent="0.25">
      <c r="D19" s="456" t="s">
        <v>1844</v>
      </c>
      <c r="G19" s="466"/>
    </row>
    <row r="20" spans="1:7" x14ac:dyDescent="0.25">
      <c r="D20" s="456" t="s">
        <v>1845</v>
      </c>
      <c r="E20" s="455">
        <f>+'[1]Nómina-Plantilla (3)'!$AP$163</f>
        <v>22299371.38357665</v>
      </c>
      <c r="G20" s="466"/>
    </row>
    <row r="21" spans="1:7" x14ac:dyDescent="0.25">
      <c r="D21" s="456" t="s">
        <v>1846</v>
      </c>
      <c r="E21" s="455">
        <f>+'[1]Nómina-FAFM (2)'!$BM$36</f>
        <v>4201972.6335766986</v>
      </c>
      <c r="G21" s="466">
        <v>33311144.510000002</v>
      </c>
    </row>
    <row r="22" spans="1:7" x14ac:dyDescent="0.25">
      <c r="D22" s="456" t="s">
        <v>1847</v>
      </c>
      <c r="E22" s="455">
        <f>+'[2]Nómina-FAFM (2)'!$BM$36</f>
        <v>4169039.310190001</v>
      </c>
      <c r="G22" s="466">
        <v>2888815.25</v>
      </c>
    </row>
    <row r="23" spans="1:7" x14ac:dyDescent="0.25">
      <c r="E23" s="458">
        <f>SUM(E20:E22)</f>
        <v>30670383.327343348</v>
      </c>
      <c r="G23" s="466">
        <v>3450951.36</v>
      </c>
    </row>
    <row r="24" spans="1:7" x14ac:dyDescent="0.25">
      <c r="G24" s="466">
        <f>+G21+G22+G23</f>
        <v>39650911.120000005</v>
      </c>
    </row>
    <row r="25" spans="1:7" x14ac:dyDescent="0.25">
      <c r="A25" t="s">
        <v>1870</v>
      </c>
    </row>
    <row r="26" spans="1:7" x14ac:dyDescent="0.25">
      <c r="A26" t="s">
        <v>1871</v>
      </c>
      <c r="B26" s="466"/>
      <c r="C26" s="466">
        <v>72506827.219999999</v>
      </c>
      <c r="D26" s="456">
        <v>79546805.023720562</v>
      </c>
      <c r="E26" s="456">
        <f>+C26-D26</f>
        <v>-7039977.8037205637</v>
      </c>
      <c r="F26" t="s">
        <v>1884</v>
      </c>
    </row>
    <row r="27" spans="1:7" x14ac:dyDescent="0.25">
      <c r="A27" t="s">
        <v>1872</v>
      </c>
      <c r="B27" s="466">
        <v>6500000</v>
      </c>
      <c r="C27" s="456"/>
    </row>
    <row r="28" spans="1:7" x14ac:dyDescent="0.25">
      <c r="A28" t="s">
        <v>165</v>
      </c>
      <c r="B28" s="466">
        <v>800000</v>
      </c>
      <c r="C28" s="456"/>
    </row>
    <row r="29" spans="1:7" x14ac:dyDescent="0.25">
      <c r="A29" t="s">
        <v>752</v>
      </c>
      <c r="B29" s="466">
        <v>2000000</v>
      </c>
      <c r="C29" s="456"/>
      <c r="D29" s="456"/>
    </row>
    <row r="30" spans="1:7" x14ac:dyDescent="0.25">
      <c r="A30" t="s">
        <v>1880</v>
      </c>
      <c r="B30" s="466">
        <f>+B40-B27</f>
        <v>7846232</v>
      </c>
      <c r="C30" s="456"/>
      <c r="D30" s="456"/>
    </row>
    <row r="31" spans="1:7" x14ac:dyDescent="0.25">
      <c r="A31" t="s">
        <v>1873</v>
      </c>
      <c r="B31" s="467"/>
      <c r="C31" s="466">
        <f>SUM(B27:B31)</f>
        <v>17146232</v>
      </c>
    </row>
    <row r="32" spans="1:7" x14ac:dyDescent="0.25">
      <c r="A32" s="33" t="s">
        <v>1874</v>
      </c>
      <c r="B32" s="466"/>
      <c r="C32" s="465">
        <f>+C26-C31</f>
        <v>55360595.219999999</v>
      </c>
    </row>
    <row r="33" spans="1:7" x14ac:dyDescent="0.25">
      <c r="B33" s="466"/>
      <c r="C33" s="456">
        <v>79546805.023720562</v>
      </c>
      <c r="D33" s="454">
        <f>+C32-C33</f>
        <v>-24186209.803720564</v>
      </c>
      <c r="E33" t="s">
        <v>1883</v>
      </c>
    </row>
    <row r="35" spans="1:7" x14ac:dyDescent="0.25">
      <c r="A35" s="33" t="s">
        <v>1875</v>
      </c>
      <c r="B35" s="466"/>
      <c r="C35" s="456"/>
    </row>
    <row r="36" spans="1:7" x14ac:dyDescent="0.25">
      <c r="A36" t="s">
        <v>1879</v>
      </c>
      <c r="B36" s="466">
        <f>'[3]ANALITICA DE OBRAS (2)'!$I$23</f>
        <v>0</v>
      </c>
      <c r="C36" s="456"/>
      <c r="D36" s="456">
        <v>1900000</v>
      </c>
      <c r="E36" t="s">
        <v>1885</v>
      </c>
    </row>
    <row r="37" spans="1:7" x14ac:dyDescent="0.25">
      <c r="A37" t="s">
        <v>1876</v>
      </c>
      <c r="B37" s="466">
        <v>4395280.8899999997</v>
      </c>
      <c r="C37" s="456"/>
      <c r="D37" s="454">
        <v>0.25</v>
      </c>
      <c r="E37" s="466">
        <v>1098820.2224999999</v>
      </c>
      <c r="F37">
        <v>2017</v>
      </c>
    </row>
    <row r="38" spans="1:7" x14ac:dyDescent="0.25">
      <c r="A38" t="s">
        <v>1877</v>
      </c>
      <c r="B38" s="466">
        <f>+'[3]ANALITICA DE OBRAS (2)'!$O$23+'[3]ANALITICA DE OBRAS (2)'!$T$23-B37</f>
        <v>3450951.1100000003</v>
      </c>
      <c r="C38" s="491">
        <v>3450951.36</v>
      </c>
      <c r="D38" s="454">
        <f>+C38-B38</f>
        <v>0.24999999953433871</v>
      </c>
      <c r="E38" s="466">
        <v>801179.77750000008</v>
      </c>
      <c r="F38">
        <v>2018</v>
      </c>
      <c r="G38" t="s">
        <v>1886</v>
      </c>
    </row>
    <row r="39" spans="1:7" x14ac:dyDescent="0.25">
      <c r="A39" t="s">
        <v>1878</v>
      </c>
      <c r="B39" s="466">
        <v>6500000</v>
      </c>
      <c r="C39" s="456"/>
    </row>
    <row r="40" spans="1:7" x14ac:dyDescent="0.25">
      <c r="B40" s="465">
        <f>SUM(B36:B39)</f>
        <v>14346232</v>
      </c>
      <c r="C40" s="456"/>
    </row>
    <row r="41" spans="1:7" x14ac:dyDescent="0.25">
      <c r="B41" s="466"/>
      <c r="C41" s="456"/>
    </row>
    <row r="42" spans="1:7" x14ac:dyDescent="0.25">
      <c r="B42" s="466"/>
      <c r="C42" s="456"/>
    </row>
    <row r="43" spans="1:7" x14ac:dyDescent="0.25">
      <c r="B43" s="466"/>
      <c r="C43" s="456"/>
    </row>
    <row r="44" spans="1:7" x14ac:dyDescent="0.25">
      <c r="B44" s="466"/>
      <c r="C44" s="456"/>
    </row>
    <row r="45" spans="1:7" x14ac:dyDescent="0.25">
      <c r="B45" s="466"/>
      <c r="C45" s="456"/>
    </row>
    <row r="46" spans="1:7" x14ac:dyDescent="0.25">
      <c r="B46" s="466"/>
      <c r="C46" s="456"/>
    </row>
    <row r="47" spans="1:7" x14ac:dyDescent="0.25">
      <c r="B47" s="466"/>
      <c r="C47" s="456"/>
    </row>
  </sheetData>
  <pageMargins left="0.7" right="0.7" top="0.75" bottom="0.75" header="0.3" footer="0.3"/>
  <pageSetup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47"/>
  <sheetViews>
    <sheetView workbookViewId="0">
      <selection activeCell="H5" sqref="H5"/>
    </sheetView>
  </sheetViews>
  <sheetFormatPr baseColWidth="10" defaultRowHeight="15" x14ac:dyDescent="0.25"/>
  <cols>
    <col min="1" max="1" width="20.140625" customWidth="1"/>
    <col min="2" max="2" width="13.5703125" bestFit="1" customWidth="1"/>
    <col min="3" max="3" width="13.7109375" style="491" bestFit="1" customWidth="1"/>
    <col min="4" max="4" width="15.140625" style="491" customWidth="1"/>
    <col min="5" max="7" width="13.5703125" bestFit="1" customWidth="1"/>
    <col min="8" max="8" width="14.42578125" bestFit="1" customWidth="1"/>
    <col min="9" max="9" width="13.5703125" bestFit="1" customWidth="1"/>
    <col min="10" max="10" width="12.5703125" bestFit="1" customWidth="1"/>
    <col min="11" max="13" width="13.5703125" bestFit="1" customWidth="1"/>
  </cols>
  <sheetData>
    <row r="3" spans="1:15" x14ac:dyDescent="0.25">
      <c r="A3" s="516">
        <v>2014</v>
      </c>
      <c r="O3" s="491"/>
    </row>
    <row r="4" spans="1:15" x14ac:dyDescent="0.25">
      <c r="A4" s="516" t="s">
        <v>1841</v>
      </c>
      <c r="C4" s="512" t="s">
        <v>1949</v>
      </c>
      <c r="D4"/>
      <c r="E4" t="s">
        <v>1988</v>
      </c>
      <c r="O4" s="457"/>
    </row>
    <row r="5" spans="1:15" x14ac:dyDescent="0.25">
      <c r="A5" s="491">
        <v>27774691</v>
      </c>
      <c r="B5">
        <v>1</v>
      </c>
      <c r="C5" s="496">
        <f>+E24</f>
        <v>32701855.83624671</v>
      </c>
      <c r="D5" s="498"/>
      <c r="E5" s="455">
        <v>33482319.865999989</v>
      </c>
      <c r="F5" s="583">
        <v>34014922.039904706</v>
      </c>
      <c r="G5" s="521">
        <f>+E5-F5</f>
        <v>-532602.17390471697</v>
      </c>
      <c r="H5" s="661">
        <f>+E5/A5-1</f>
        <v>0.20549747487739789</v>
      </c>
      <c r="O5" s="496"/>
    </row>
    <row r="6" spans="1:15" x14ac:dyDescent="0.25">
      <c r="A6" s="491">
        <v>11433945</v>
      </c>
      <c r="B6">
        <v>2</v>
      </c>
      <c r="C6" s="491">
        <v>13198984</v>
      </c>
      <c r="D6" s="498"/>
      <c r="E6" s="517">
        <v>10798984</v>
      </c>
      <c r="G6" s="521">
        <v>13198984</v>
      </c>
      <c r="H6" s="661">
        <f t="shared" ref="H6:H12" si="0">+E6/A6-1</f>
        <v>-5.553297658857026E-2</v>
      </c>
      <c r="O6" s="491"/>
    </row>
    <row r="7" spans="1:15" x14ac:dyDescent="0.25">
      <c r="A7" s="491">
        <v>6656837</v>
      </c>
      <c r="B7">
        <v>3</v>
      </c>
      <c r="C7" s="491">
        <v>6346024</v>
      </c>
      <c r="D7" s="498"/>
      <c r="E7" s="517">
        <v>7532959.6299999999</v>
      </c>
      <c r="G7" s="521">
        <v>7532959.6299999999</v>
      </c>
      <c r="H7" s="661">
        <f t="shared" si="0"/>
        <v>0.13161245047760661</v>
      </c>
      <c r="O7" s="491"/>
    </row>
    <row r="8" spans="1:15" x14ac:dyDescent="0.25">
      <c r="A8" s="491">
        <v>4677674</v>
      </c>
      <c r="B8">
        <v>4</v>
      </c>
      <c r="C8" s="491">
        <v>4982000</v>
      </c>
      <c r="D8" s="498"/>
      <c r="E8" s="455">
        <v>4440000</v>
      </c>
      <c r="G8" s="521">
        <v>4440000</v>
      </c>
      <c r="H8" s="661">
        <f t="shared" si="0"/>
        <v>-5.0810295886374313E-2</v>
      </c>
      <c r="O8" s="491"/>
    </row>
    <row r="9" spans="1:15" x14ac:dyDescent="0.25">
      <c r="A9" s="491">
        <v>672931</v>
      </c>
      <c r="B9">
        <v>5</v>
      </c>
      <c r="C9" s="491">
        <v>889704</v>
      </c>
      <c r="D9" s="498"/>
      <c r="E9" s="455">
        <v>889704</v>
      </c>
      <c r="G9" s="521">
        <v>889704</v>
      </c>
      <c r="H9" s="661">
        <f t="shared" si="0"/>
        <v>0.32213258120074717</v>
      </c>
      <c r="O9" s="491"/>
    </row>
    <row r="10" spans="1:15" x14ac:dyDescent="0.25">
      <c r="A10" s="491">
        <v>9925118</v>
      </c>
      <c r="B10">
        <v>6</v>
      </c>
      <c r="C10" s="496">
        <f>+'[3]ANALITICA DE OBRAS (2)'!$W$22</f>
        <v>14346232</v>
      </c>
      <c r="D10" s="498"/>
      <c r="E10" s="455">
        <v>13356232</v>
      </c>
      <c r="G10" s="519">
        <v>10356232</v>
      </c>
      <c r="H10" s="661">
        <f t="shared" si="0"/>
        <v>0.34570007127371172</v>
      </c>
      <c r="I10" s="491"/>
      <c r="J10" s="491"/>
      <c r="K10" s="491"/>
      <c r="L10" s="491"/>
      <c r="M10" s="491"/>
      <c r="N10" s="491"/>
      <c r="O10" s="496"/>
    </row>
    <row r="11" spans="1:15" x14ac:dyDescent="0.25">
      <c r="A11" s="491">
        <v>2592903</v>
      </c>
      <c r="B11">
        <v>7</v>
      </c>
      <c r="C11" s="457">
        <f>4281386.51</f>
        <v>4281386.51</v>
      </c>
      <c r="D11" s="498"/>
      <c r="E11" s="517">
        <f>+DEUDA!J60+DEUDA!K60+786271.51</f>
        <v>2006627.72</v>
      </c>
      <c r="G11" s="521">
        <v>1555676.3599999999</v>
      </c>
      <c r="H11" s="661">
        <f t="shared" si="0"/>
        <v>-0.22610767930771036</v>
      </c>
      <c r="O11" s="457"/>
    </row>
    <row r="12" spans="1:15" x14ac:dyDescent="0.25">
      <c r="E12" s="455">
        <f>+'E.UA.AJUSTADA Atz'!Q756</f>
        <v>72506827.156000018</v>
      </c>
      <c r="F12" s="525">
        <f>(SUM(E5:E11))-E12</f>
        <v>5.9999972581863403E-2</v>
      </c>
      <c r="G12" s="521">
        <f>SUM(G5:G11)</f>
        <v>37440953.816095278</v>
      </c>
      <c r="H12" s="661" t="e">
        <f t="shared" si="0"/>
        <v>#DIV/0!</v>
      </c>
      <c r="O12" s="491"/>
    </row>
    <row r="13" spans="1:15" x14ac:dyDescent="0.25">
      <c r="E13" s="455"/>
    </row>
    <row r="14" spans="1:15" x14ac:dyDescent="0.25">
      <c r="A14" s="465">
        <f>SUM(A3:A13)</f>
        <v>63736113</v>
      </c>
      <c r="B14" t="s">
        <v>1569</v>
      </c>
      <c r="C14" s="465">
        <f>SUM(C5:C13)</f>
        <v>76746186.346246719</v>
      </c>
      <c r="D14" s="465">
        <f>+E12</f>
        <v>72506827.156000018</v>
      </c>
      <c r="E14" s="455" t="s">
        <v>1987</v>
      </c>
    </row>
    <row r="15" spans="1:15" x14ac:dyDescent="0.25">
      <c r="B15" t="s">
        <v>1843</v>
      </c>
      <c r="C15" s="491">
        <v>72506827.219999999</v>
      </c>
      <c r="D15" s="491">
        <f>+C15</f>
        <v>72506827.219999999</v>
      </c>
      <c r="E15" s="455" t="s">
        <v>1870</v>
      </c>
      <c r="F15">
        <v>73759430</v>
      </c>
      <c r="G15" s="455">
        <f>+F15-D15</f>
        <v>1252602.7800000012</v>
      </c>
    </row>
    <row r="16" spans="1:15" x14ac:dyDescent="0.25">
      <c r="B16" t="s">
        <v>1883</v>
      </c>
      <c r="C16" s="491">
        <f>+C15-C14</f>
        <v>-4239359.1262467206</v>
      </c>
      <c r="D16" s="491">
        <f>+D14-D15</f>
        <v>-6.3999980688095093E-2</v>
      </c>
      <c r="E16" s="455" t="s">
        <v>1888</v>
      </c>
    </row>
    <row r="17" spans="1:7" x14ac:dyDescent="0.25">
      <c r="B17" t="s">
        <v>1986</v>
      </c>
      <c r="C17" s="491">
        <f>2000000-1664679.85</f>
        <v>335320.14999999991</v>
      </c>
      <c r="D17" s="491">
        <v>2000000</v>
      </c>
      <c r="G17" s="455">
        <f>SUM(E5:E11)</f>
        <v>72506827.215999991</v>
      </c>
    </row>
    <row r="18" spans="1:7" x14ac:dyDescent="0.25">
      <c r="D18" s="491">
        <f>+D17-D16</f>
        <v>2000000.0639999807</v>
      </c>
      <c r="G18" s="491">
        <f>+D15</f>
        <v>72506827.219999999</v>
      </c>
    </row>
    <row r="19" spans="1:7" x14ac:dyDescent="0.25">
      <c r="D19" s="491" t="s">
        <v>1844</v>
      </c>
      <c r="G19" s="491">
        <f>+G17-G18</f>
        <v>-4.0000081062316895E-3</v>
      </c>
    </row>
    <row r="20" spans="1:7" x14ac:dyDescent="0.25">
      <c r="D20" s="491" t="s">
        <v>1845</v>
      </c>
      <c r="E20" s="455">
        <f>+'[1]NómPlantilla (4)ok'!$AP$164</f>
        <v>23142957.313040342</v>
      </c>
      <c r="G20" s="491"/>
    </row>
    <row r="21" spans="1:7" x14ac:dyDescent="0.25">
      <c r="D21" s="491" t="s">
        <v>1846</v>
      </c>
      <c r="E21" s="455">
        <f>+'[1]Nómina-Eventuales (2)'!$BM$54</f>
        <v>4332226.8493512366</v>
      </c>
      <c r="G21" s="491">
        <v>33311144.510000002</v>
      </c>
    </row>
    <row r="22" spans="1:7" x14ac:dyDescent="0.25">
      <c r="C22" s="497"/>
      <c r="D22" s="518" t="s">
        <v>1981</v>
      </c>
      <c r="E22" s="455">
        <f>+'[1]Nómina-Junta Local (2)'!$BJ$14</f>
        <v>1024699.0402784322</v>
      </c>
      <c r="G22" s="491">
        <v>2888815.25</v>
      </c>
    </row>
    <row r="23" spans="1:7" x14ac:dyDescent="0.25">
      <c r="D23" s="491" t="s">
        <v>1847</v>
      </c>
      <c r="E23" s="455">
        <f>+'[1]Nómina-FAFM (2)'!$BM$36</f>
        <v>4201972.6335766986</v>
      </c>
      <c r="G23" s="491">
        <v>3450951.36</v>
      </c>
    </row>
    <row r="24" spans="1:7" x14ac:dyDescent="0.25">
      <c r="E24" s="458">
        <f>SUM(E20:E23)</f>
        <v>32701855.83624671</v>
      </c>
      <c r="G24" s="491">
        <f>+G21+G22+G23</f>
        <v>39650911.120000005</v>
      </c>
    </row>
    <row r="25" spans="1:7" x14ac:dyDescent="0.25">
      <c r="A25" t="s">
        <v>1870</v>
      </c>
      <c r="D25" s="521" t="s">
        <v>1984</v>
      </c>
      <c r="E25" s="521">
        <v>28575743.090985753</v>
      </c>
    </row>
    <row r="26" spans="1:7" x14ac:dyDescent="0.25">
      <c r="A26" t="s">
        <v>1871</v>
      </c>
      <c r="B26" s="491"/>
    </row>
    <row r="27" spans="1:7" x14ac:dyDescent="0.25">
      <c r="A27" t="s">
        <v>1872</v>
      </c>
      <c r="B27" s="491">
        <v>6500000</v>
      </c>
      <c r="C27" s="491">
        <v>72506827.219999999</v>
      </c>
      <c r="D27" s="491">
        <v>79546805.023720562</v>
      </c>
      <c r="E27" s="491">
        <f>+C27-D27</f>
        <v>-7039977.8037205637</v>
      </c>
      <c r="F27" t="s">
        <v>1884</v>
      </c>
    </row>
    <row r="28" spans="1:7" x14ac:dyDescent="0.25">
      <c r="A28" t="s">
        <v>165</v>
      </c>
      <c r="B28" s="491">
        <v>800000</v>
      </c>
    </row>
    <row r="29" spans="1:7" x14ac:dyDescent="0.25">
      <c r="A29" t="s">
        <v>752</v>
      </c>
      <c r="B29" s="491">
        <v>2000000</v>
      </c>
    </row>
    <row r="30" spans="1:7" x14ac:dyDescent="0.25">
      <c r="A30" t="s">
        <v>1880</v>
      </c>
      <c r="B30" s="491">
        <f>+B40-B27</f>
        <v>7846232</v>
      </c>
    </row>
    <row r="31" spans="1:7" x14ac:dyDescent="0.25">
      <c r="A31" t="s">
        <v>1873</v>
      </c>
      <c r="B31" s="467"/>
    </row>
    <row r="32" spans="1:7" x14ac:dyDescent="0.25">
      <c r="A32" s="33" t="s">
        <v>1874</v>
      </c>
      <c r="B32" s="491"/>
      <c r="C32" s="491">
        <f>SUM(B27:B31)</f>
        <v>17146232</v>
      </c>
    </row>
    <row r="33" spans="1:7" x14ac:dyDescent="0.25">
      <c r="B33" s="491"/>
      <c r="C33" s="465">
        <f>+C27-C32</f>
        <v>55360595.219999999</v>
      </c>
    </row>
    <row r="34" spans="1:7" x14ac:dyDescent="0.25">
      <c r="C34" s="491">
        <v>79546805.023720562</v>
      </c>
      <c r="D34" s="491">
        <f>+C33-C34</f>
        <v>-24186209.803720564</v>
      </c>
      <c r="E34" t="s">
        <v>1883</v>
      </c>
    </row>
    <row r="35" spans="1:7" x14ac:dyDescent="0.25">
      <c r="A35" s="33" t="s">
        <v>1875</v>
      </c>
      <c r="B35" s="491"/>
    </row>
    <row r="36" spans="1:7" x14ac:dyDescent="0.25">
      <c r="A36" t="s">
        <v>1879</v>
      </c>
      <c r="B36" s="491">
        <f>'[3]ANALITICA DE OBRAS (2)'!$I$23</f>
        <v>0</v>
      </c>
    </row>
    <row r="37" spans="1:7" x14ac:dyDescent="0.25">
      <c r="A37" t="s">
        <v>1876</v>
      </c>
      <c r="B37" s="491">
        <v>4395280.8899999997</v>
      </c>
      <c r="D37" s="491">
        <v>1900000</v>
      </c>
      <c r="E37" t="s">
        <v>1885</v>
      </c>
    </row>
    <row r="38" spans="1:7" x14ac:dyDescent="0.25">
      <c r="A38" t="s">
        <v>1877</v>
      </c>
      <c r="B38" s="491">
        <f>+'[3]ANALITICA DE OBRAS (2)'!$O$23+'[3]ANALITICA DE OBRAS (2)'!$T$23-B37</f>
        <v>3450951.1100000003</v>
      </c>
      <c r="D38" s="491">
        <v>0.25</v>
      </c>
      <c r="E38" s="491">
        <v>1098820.2224999999</v>
      </c>
      <c r="F38">
        <v>2017</v>
      </c>
      <c r="G38" t="s">
        <v>1886</v>
      </c>
    </row>
    <row r="39" spans="1:7" x14ac:dyDescent="0.25">
      <c r="A39" t="s">
        <v>1878</v>
      </c>
      <c r="B39" s="491">
        <v>6500000</v>
      </c>
      <c r="C39" s="491">
        <v>3450951.36</v>
      </c>
      <c r="D39" s="491">
        <f>+C39-B38</f>
        <v>0.24999999953433871</v>
      </c>
      <c r="E39" s="491">
        <v>801179.77750000008</v>
      </c>
      <c r="F39">
        <v>2018</v>
      </c>
    </row>
    <row r="40" spans="1:7" x14ac:dyDescent="0.25">
      <c r="B40" s="465">
        <f>SUM(B36:B39)</f>
        <v>14346232</v>
      </c>
    </row>
    <row r="41" spans="1:7" x14ac:dyDescent="0.25">
      <c r="B41" s="491"/>
    </row>
    <row r="42" spans="1:7" x14ac:dyDescent="0.25">
      <c r="B42" s="491"/>
    </row>
    <row r="43" spans="1:7" x14ac:dyDescent="0.25">
      <c r="B43" s="491"/>
    </row>
    <row r="44" spans="1:7" x14ac:dyDescent="0.25">
      <c r="B44" s="491"/>
    </row>
    <row r="45" spans="1:7" x14ac:dyDescent="0.25">
      <c r="B45" s="491"/>
    </row>
    <row r="46" spans="1:7" x14ac:dyDescent="0.25">
      <c r="B46" s="491"/>
    </row>
    <row r="47" spans="1:7" x14ac:dyDescent="0.25">
      <c r="B47" s="491"/>
    </row>
  </sheetData>
  <pageMargins left="0.7" right="0.7" top="0.75" bottom="0.75" header="0.3" footer="0.3"/>
  <pageSetup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2"/>
  <sheetViews>
    <sheetView workbookViewId="0">
      <selection activeCell="C15" sqref="C15"/>
    </sheetView>
  </sheetViews>
  <sheetFormatPr baseColWidth="10" defaultRowHeight="15" x14ac:dyDescent="0.25"/>
  <cols>
    <col min="2" max="2" width="19.7109375" bestFit="1" customWidth="1"/>
    <col min="3" max="3" width="13.5703125" bestFit="1" customWidth="1"/>
  </cols>
  <sheetData>
    <row r="2" spans="1:3" x14ac:dyDescent="0.25">
      <c r="C2" t="s">
        <v>1988</v>
      </c>
    </row>
    <row r="3" spans="1:3" x14ac:dyDescent="0.25">
      <c r="A3">
        <v>1000</v>
      </c>
      <c r="C3" s="455">
        <v>33482319.865999989</v>
      </c>
    </row>
    <row r="4" spans="1:3" x14ac:dyDescent="0.25">
      <c r="A4">
        <v>2000</v>
      </c>
      <c r="C4" s="517">
        <v>10798984</v>
      </c>
    </row>
    <row r="5" spans="1:3" x14ac:dyDescent="0.25">
      <c r="A5">
        <v>3000</v>
      </c>
      <c r="C5" s="517">
        <v>7532959.6299999999</v>
      </c>
    </row>
    <row r="6" spans="1:3" x14ac:dyDescent="0.25">
      <c r="A6">
        <v>4000</v>
      </c>
      <c r="C6" s="455">
        <v>4440000</v>
      </c>
    </row>
    <row r="7" spans="1:3" x14ac:dyDescent="0.25">
      <c r="A7">
        <v>5000</v>
      </c>
      <c r="C7" s="455">
        <v>889704</v>
      </c>
    </row>
    <row r="8" spans="1:3" x14ac:dyDescent="0.25">
      <c r="A8">
        <v>6000</v>
      </c>
      <c r="C8" s="455">
        <v>13356232</v>
      </c>
    </row>
    <row r="9" spans="1:3" x14ac:dyDescent="0.25">
      <c r="A9">
        <v>7000</v>
      </c>
      <c r="C9" s="517">
        <f>1555676.36+450951.36</f>
        <v>2006627.7200000002</v>
      </c>
    </row>
    <row r="10" spans="1:3" x14ac:dyDescent="0.25">
      <c r="C10" s="455">
        <f>+'E.UA.AJUSTADA Atz'!O753</f>
        <v>0</v>
      </c>
    </row>
    <row r="11" spans="1:3" x14ac:dyDescent="0.25">
      <c r="C11" s="455">
        <f>SUM(C3:C10)</f>
        <v>72506827.215999991</v>
      </c>
    </row>
    <row r="12" spans="1:3" x14ac:dyDescent="0.25">
      <c r="B12" t="s">
        <v>2113</v>
      </c>
      <c r="C12" s="455">
        <f>+'EGRESOS2017 (2)'!C15</f>
        <v>72506827.219999999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E29"/>
  <sheetViews>
    <sheetView showGridLines="0" workbookViewId="0">
      <selection activeCell="B4" sqref="B4"/>
    </sheetView>
  </sheetViews>
  <sheetFormatPr baseColWidth="10" defaultRowHeight="15" x14ac:dyDescent="0.25"/>
  <cols>
    <col min="1" max="1" width="1.42578125" customWidth="1"/>
    <col min="2" max="28" width="1.7109375" customWidth="1"/>
    <col min="29" max="29" width="1.42578125" customWidth="1"/>
    <col min="30" max="45" width="1.7109375" customWidth="1"/>
    <col min="46" max="46" width="3" customWidth="1"/>
    <col min="47" max="94" width="1.7109375" customWidth="1"/>
  </cols>
  <sheetData>
    <row r="1" spans="2:83" ht="15" customHeight="1" x14ac:dyDescent="0.25">
      <c r="B1" s="717" t="s">
        <v>1765</v>
      </c>
      <c r="C1" s="718"/>
      <c r="D1" s="718"/>
      <c r="E1" s="718"/>
      <c r="F1" s="718"/>
      <c r="G1" s="718"/>
      <c r="H1" s="718"/>
      <c r="I1" s="718"/>
      <c r="J1" s="718"/>
      <c r="K1" s="718"/>
      <c r="L1" s="718"/>
      <c r="M1" s="718"/>
      <c r="N1" s="718"/>
      <c r="O1" s="718"/>
      <c r="P1" s="718"/>
      <c r="Q1" s="719"/>
      <c r="R1" s="719"/>
      <c r="S1" s="719"/>
      <c r="T1" s="719"/>
      <c r="U1" s="719"/>
      <c r="V1" s="719"/>
      <c r="W1" s="719"/>
      <c r="X1" s="719"/>
      <c r="Y1" s="719"/>
      <c r="Z1" s="719"/>
      <c r="AA1" s="719"/>
      <c r="AB1" s="719"/>
      <c r="AC1" s="719"/>
      <c r="AD1" s="719"/>
      <c r="AE1" s="719"/>
      <c r="AF1" s="719"/>
      <c r="AG1" s="719"/>
      <c r="AH1" s="719"/>
      <c r="AI1" s="719"/>
      <c r="AJ1" s="719"/>
      <c r="AK1" s="719"/>
      <c r="AL1" s="719"/>
      <c r="AM1" s="719"/>
      <c r="AN1" s="719"/>
      <c r="AO1" s="719"/>
      <c r="AP1" s="719"/>
      <c r="AQ1" s="719"/>
      <c r="AR1" s="719"/>
      <c r="AS1" s="719"/>
      <c r="AT1" s="719"/>
      <c r="AU1" s="719"/>
      <c r="AV1" s="719"/>
      <c r="AW1" s="719"/>
      <c r="AX1" s="719"/>
      <c r="AY1" s="719"/>
      <c r="AZ1" s="719"/>
      <c r="BA1" s="719"/>
      <c r="BB1" s="719"/>
      <c r="BC1" s="719"/>
      <c r="BD1" s="719"/>
      <c r="BE1" s="719"/>
      <c r="BF1" s="719"/>
      <c r="BG1" s="719"/>
      <c r="BH1" s="719"/>
      <c r="BI1" s="719"/>
      <c r="BJ1" s="719"/>
      <c r="BK1" s="719"/>
      <c r="BL1" s="719"/>
      <c r="BM1" s="719"/>
      <c r="BN1" s="719"/>
      <c r="BO1" s="719"/>
      <c r="BP1" s="719"/>
      <c r="BQ1" s="719"/>
      <c r="BR1" s="719"/>
      <c r="BS1" s="719"/>
      <c r="BT1" s="719"/>
      <c r="BU1" s="719"/>
      <c r="BV1" s="719"/>
      <c r="BW1" s="719"/>
      <c r="BX1" s="719"/>
      <c r="BY1" s="719"/>
      <c r="BZ1" s="719"/>
      <c r="CA1" s="719"/>
      <c r="CB1" s="719"/>
      <c r="CC1" s="720"/>
    </row>
    <row r="2" spans="2:83" ht="9" customHeight="1" x14ac:dyDescent="0.25">
      <c r="B2" s="721"/>
      <c r="C2" s="722"/>
      <c r="D2" s="722"/>
      <c r="E2" s="722"/>
      <c r="F2" s="722"/>
      <c r="G2" s="722"/>
      <c r="H2" s="722"/>
      <c r="I2" s="722"/>
      <c r="J2" s="722"/>
      <c r="K2" s="722"/>
      <c r="L2" s="722"/>
      <c r="M2" s="722"/>
      <c r="N2" s="722"/>
      <c r="O2" s="722"/>
      <c r="P2" s="722"/>
      <c r="Q2" s="722"/>
      <c r="R2" s="722"/>
      <c r="S2" s="722"/>
      <c r="T2" s="722"/>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c r="AT2" s="722"/>
      <c r="AU2" s="722"/>
      <c r="AV2" s="722"/>
      <c r="AW2" s="722"/>
      <c r="AX2" s="722"/>
      <c r="AY2" s="722"/>
      <c r="AZ2" s="722"/>
      <c r="BA2" s="722"/>
      <c r="BB2" s="722"/>
      <c r="BC2" s="722"/>
      <c r="BD2" s="722"/>
      <c r="BE2" s="722"/>
      <c r="BF2" s="722"/>
      <c r="BG2" s="722"/>
      <c r="BH2" s="722"/>
      <c r="BI2" s="722"/>
      <c r="BJ2" s="722"/>
      <c r="BK2" s="722"/>
      <c r="BL2" s="722"/>
      <c r="BM2" s="722"/>
      <c r="BN2" s="722"/>
      <c r="BO2" s="722"/>
      <c r="BP2" s="722"/>
      <c r="BQ2" s="722"/>
      <c r="BR2" s="722"/>
      <c r="BS2" s="722"/>
      <c r="BT2" s="722"/>
      <c r="BU2" s="722"/>
      <c r="BV2" s="722"/>
      <c r="BW2" s="722"/>
      <c r="BX2" s="722"/>
      <c r="BY2" s="722"/>
      <c r="BZ2" s="722"/>
      <c r="CA2" s="722"/>
      <c r="CB2" s="722"/>
      <c r="CC2" s="723"/>
    </row>
    <row r="3" spans="2:83" ht="15" customHeight="1" x14ac:dyDescent="0.25">
      <c r="B3" s="724" t="s">
        <v>1810</v>
      </c>
      <c r="C3" s="725"/>
      <c r="D3" s="725"/>
      <c r="E3" s="725"/>
      <c r="F3" s="725"/>
      <c r="G3" s="725"/>
      <c r="H3" s="725"/>
      <c r="I3" s="725"/>
      <c r="J3" s="725"/>
      <c r="K3" s="725"/>
      <c r="L3" s="725"/>
      <c r="M3" s="725"/>
      <c r="N3" s="725"/>
      <c r="O3" s="725"/>
      <c r="P3" s="725"/>
      <c r="Q3" s="725"/>
      <c r="R3" s="725"/>
      <c r="S3" s="725"/>
      <c r="T3" s="725"/>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c r="AT3" s="725"/>
      <c r="AU3" s="725"/>
      <c r="AV3" s="725"/>
      <c r="AW3" s="725"/>
      <c r="AX3" s="725"/>
      <c r="AY3" s="725"/>
      <c r="AZ3" s="725"/>
      <c r="BA3" s="725"/>
      <c r="BB3" s="725"/>
      <c r="BC3" s="440"/>
      <c r="BD3" s="440"/>
      <c r="BE3" s="440"/>
      <c r="BF3" s="440"/>
      <c r="BG3" s="440"/>
      <c r="BH3" s="440"/>
      <c r="BI3" s="440"/>
      <c r="BJ3" s="440"/>
      <c r="BK3" s="440"/>
      <c r="BL3" s="440"/>
      <c r="BM3" s="440"/>
      <c r="BN3" s="160"/>
      <c r="BO3" s="160"/>
      <c r="BP3" s="160"/>
      <c r="BQ3" s="160"/>
      <c r="BR3" s="160"/>
      <c r="BS3" s="160"/>
      <c r="BT3" s="160"/>
      <c r="BU3" s="160"/>
      <c r="BV3" s="160"/>
      <c r="BW3" s="160"/>
      <c r="BX3" s="160"/>
      <c r="BY3" s="160"/>
      <c r="BZ3" s="160"/>
      <c r="CA3" s="160"/>
      <c r="CB3" s="160"/>
      <c r="CC3" s="161"/>
      <c r="CD3" s="162"/>
    </row>
    <row r="4" spans="2:83" s="1" customFormat="1" ht="15" customHeight="1" x14ac:dyDescent="0.35">
      <c r="B4" s="78"/>
      <c r="C4" s="78"/>
      <c r="D4" s="78"/>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row>
    <row r="5" spans="2:83" ht="22.5" customHeight="1" x14ac:dyDescent="0.25">
      <c r="B5" s="726" t="s">
        <v>1758</v>
      </c>
      <c r="C5" s="726"/>
      <c r="D5" s="726"/>
      <c r="E5" s="726"/>
      <c r="F5" s="726"/>
      <c r="G5" s="726"/>
      <c r="H5" s="726"/>
      <c r="I5" s="726"/>
      <c r="J5" s="726"/>
      <c r="K5" s="726"/>
      <c r="L5" s="726"/>
      <c r="M5" s="726"/>
      <c r="N5" s="726"/>
      <c r="O5" s="726"/>
      <c r="P5" s="726"/>
      <c r="Q5" s="726"/>
      <c r="R5" s="726"/>
      <c r="S5" s="726"/>
      <c r="T5" s="726"/>
      <c r="U5" s="726"/>
      <c r="V5" s="726"/>
      <c r="W5" s="726" t="s">
        <v>1597</v>
      </c>
      <c r="X5" s="726"/>
      <c r="Y5" s="726"/>
      <c r="Z5" s="726"/>
      <c r="AA5" s="726"/>
      <c r="AB5" s="726"/>
      <c r="AC5" s="726"/>
      <c r="AD5" s="726" t="s">
        <v>1766</v>
      </c>
      <c r="AE5" s="726"/>
      <c r="AF5" s="726"/>
      <c r="AG5" s="726"/>
      <c r="AH5" s="726"/>
      <c r="AI5" s="726"/>
      <c r="AJ5" s="726"/>
      <c r="AK5" s="726" t="s">
        <v>1598</v>
      </c>
      <c r="AL5" s="726"/>
      <c r="AM5" s="726"/>
      <c r="AN5" s="726"/>
      <c r="AO5" s="726"/>
      <c r="AP5" s="726"/>
      <c r="AQ5" s="726"/>
      <c r="AR5" s="726"/>
      <c r="AS5" s="726"/>
      <c r="AT5" s="726"/>
      <c r="AU5" s="726"/>
      <c r="AV5" s="726" t="s">
        <v>1599</v>
      </c>
      <c r="AW5" s="726"/>
      <c r="AX5" s="726"/>
      <c r="AY5" s="726"/>
      <c r="AZ5" s="726"/>
      <c r="BA5" s="726"/>
      <c r="BB5" s="726"/>
      <c r="BC5" s="727" t="s">
        <v>1600</v>
      </c>
      <c r="BD5" s="728"/>
      <c r="BE5" s="728"/>
      <c r="BF5" s="728"/>
      <c r="BG5" s="728"/>
      <c r="BH5" s="728"/>
      <c r="BI5" s="728"/>
      <c r="BJ5" s="728"/>
      <c r="BK5" s="728"/>
      <c r="BL5" s="728"/>
      <c r="BM5" s="729"/>
      <c r="BN5" s="733" t="s">
        <v>1321</v>
      </c>
      <c r="BO5" s="733"/>
      <c r="BP5" s="733"/>
      <c r="BQ5" s="733"/>
      <c r="BR5" s="733"/>
      <c r="BS5" s="733"/>
      <c r="BT5" s="733"/>
      <c r="BU5" s="733"/>
      <c r="BV5" s="733"/>
      <c r="BW5" s="733"/>
      <c r="BX5" s="733"/>
      <c r="BY5" s="733"/>
      <c r="BZ5" s="733"/>
      <c r="CA5" s="733"/>
      <c r="CB5" s="733"/>
      <c r="CC5" s="733"/>
      <c r="CD5" s="733"/>
      <c r="CE5" s="733"/>
    </row>
    <row r="6" spans="2:83" ht="21.75" customHeight="1" x14ac:dyDescent="0.25">
      <c r="B6" s="726"/>
      <c r="C6" s="726"/>
      <c r="D6" s="726"/>
      <c r="E6" s="726"/>
      <c r="F6" s="726"/>
      <c r="G6" s="726"/>
      <c r="H6" s="726"/>
      <c r="I6" s="726"/>
      <c r="J6" s="726"/>
      <c r="K6" s="726"/>
      <c r="L6" s="726"/>
      <c r="M6" s="726"/>
      <c r="N6" s="726"/>
      <c r="O6" s="726"/>
      <c r="P6" s="726"/>
      <c r="Q6" s="726"/>
      <c r="R6" s="726"/>
      <c r="S6" s="726"/>
      <c r="T6" s="72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c r="AT6" s="726"/>
      <c r="AU6" s="726"/>
      <c r="AV6" s="726"/>
      <c r="AW6" s="726"/>
      <c r="AX6" s="726"/>
      <c r="AY6" s="726"/>
      <c r="AZ6" s="726"/>
      <c r="BA6" s="726"/>
      <c r="BB6" s="726"/>
      <c r="BC6" s="730"/>
      <c r="BD6" s="731"/>
      <c r="BE6" s="731"/>
      <c r="BF6" s="731"/>
      <c r="BG6" s="731"/>
      <c r="BH6" s="731"/>
      <c r="BI6" s="731"/>
      <c r="BJ6" s="731"/>
      <c r="BK6" s="731"/>
      <c r="BL6" s="731"/>
      <c r="BM6" s="732"/>
      <c r="BN6" s="733" t="s">
        <v>1318</v>
      </c>
      <c r="BO6" s="733"/>
      <c r="BP6" s="733"/>
      <c r="BQ6" s="733"/>
      <c r="BR6" s="733"/>
      <c r="BS6" s="733"/>
      <c r="BT6" s="733" t="s">
        <v>1319</v>
      </c>
      <c r="BU6" s="733"/>
      <c r="BV6" s="733"/>
      <c r="BW6" s="733"/>
      <c r="BX6" s="733"/>
      <c r="BY6" s="733"/>
      <c r="BZ6" s="733" t="s">
        <v>1320</v>
      </c>
      <c r="CA6" s="733"/>
      <c r="CB6" s="733"/>
      <c r="CC6" s="733"/>
      <c r="CD6" s="733"/>
      <c r="CE6" s="733"/>
    </row>
    <row r="7" spans="2:83" ht="57.95" customHeight="1" x14ac:dyDescent="0.25">
      <c r="B7" s="704" t="s">
        <v>1782</v>
      </c>
      <c r="C7" s="711"/>
      <c r="D7" s="711"/>
      <c r="E7" s="711"/>
      <c r="F7" s="711"/>
      <c r="G7" s="711"/>
      <c r="H7" s="711"/>
      <c r="I7" s="711"/>
      <c r="J7" s="711"/>
      <c r="K7" s="711"/>
      <c r="L7" s="711"/>
      <c r="M7" s="711"/>
      <c r="N7" s="711"/>
      <c r="O7" s="711"/>
      <c r="P7" s="711"/>
      <c r="Q7" s="695"/>
      <c r="R7" s="695"/>
      <c r="S7" s="695"/>
      <c r="T7" s="695"/>
      <c r="U7" s="695"/>
      <c r="V7" s="696"/>
      <c r="W7" s="704" t="s">
        <v>1768</v>
      </c>
      <c r="X7" s="695"/>
      <c r="Y7" s="695"/>
      <c r="Z7" s="695"/>
      <c r="AA7" s="695"/>
      <c r="AB7" s="695"/>
      <c r="AC7" s="696"/>
      <c r="AD7" s="705" t="s">
        <v>1761</v>
      </c>
      <c r="AE7" s="706"/>
      <c r="AF7" s="706"/>
      <c r="AG7" s="706"/>
      <c r="AH7" s="706"/>
      <c r="AI7" s="706"/>
      <c r="AJ7" s="707"/>
      <c r="AK7" s="704" t="s">
        <v>1783</v>
      </c>
      <c r="AL7" s="711"/>
      <c r="AM7" s="711"/>
      <c r="AN7" s="711"/>
      <c r="AO7" s="711"/>
      <c r="AP7" s="695"/>
      <c r="AQ7" s="695"/>
      <c r="AR7" s="695"/>
      <c r="AS7" s="695"/>
      <c r="AT7" s="695"/>
      <c r="AU7" s="696"/>
      <c r="AV7" s="704" t="s">
        <v>1784</v>
      </c>
      <c r="AW7" s="695"/>
      <c r="AX7" s="695"/>
      <c r="AY7" s="695"/>
      <c r="AZ7" s="695"/>
      <c r="BA7" s="695"/>
      <c r="BB7" s="696"/>
      <c r="BC7" s="712" t="s">
        <v>1785</v>
      </c>
      <c r="BD7" s="695"/>
      <c r="BE7" s="695"/>
      <c r="BF7" s="695"/>
      <c r="BG7" s="695"/>
      <c r="BH7" s="695"/>
      <c r="BI7" s="695"/>
      <c r="BJ7" s="695"/>
      <c r="BK7" s="695"/>
      <c r="BL7" s="695"/>
      <c r="BM7" s="696"/>
      <c r="BN7" s="712">
        <v>0.33</v>
      </c>
      <c r="BO7" s="711"/>
      <c r="BP7" s="711"/>
      <c r="BQ7" s="711"/>
      <c r="BR7" s="711"/>
      <c r="BS7" s="713"/>
      <c r="BT7" s="712">
        <v>0.25</v>
      </c>
      <c r="BU7" s="711"/>
      <c r="BV7" s="711"/>
      <c r="BW7" s="711"/>
      <c r="BX7" s="711"/>
      <c r="BY7" s="713"/>
      <c r="BZ7" s="712">
        <v>0</v>
      </c>
      <c r="CA7" s="711"/>
      <c r="CB7" s="711"/>
      <c r="CC7" s="711"/>
      <c r="CD7" s="711"/>
      <c r="CE7" s="713"/>
    </row>
    <row r="8" spans="2:83" x14ac:dyDescent="0.25">
      <c r="B8" s="697"/>
      <c r="C8" s="698"/>
      <c r="D8" s="698"/>
      <c r="E8" s="698"/>
      <c r="F8" s="698"/>
      <c r="G8" s="698"/>
      <c r="H8" s="698"/>
      <c r="I8" s="698"/>
      <c r="J8" s="698"/>
      <c r="K8" s="698"/>
      <c r="L8" s="698"/>
      <c r="M8" s="698"/>
      <c r="N8" s="698"/>
      <c r="O8" s="698"/>
      <c r="P8" s="698"/>
      <c r="Q8" s="698"/>
      <c r="R8" s="698"/>
      <c r="S8" s="698"/>
      <c r="T8" s="698"/>
      <c r="U8" s="698"/>
      <c r="V8" s="699"/>
      <c r="W8" s="697"/>
      <c r="X8" s="698"/>
      <c r="Y8" s="698"/>
      <c r="Z8" s="698"/>
      <c r="AA8" s="698"/>
      <c r="AB8" s="698"/>
      <c r="AC8" s="699"/>
      <c r="AD8" s="708"/>
      <c r="AE8" s="709"/>
      <c r="AF8" s="709"/>
      <c r="AG8" s="709"/>
      <c r="AH8" s="709"/>
      <c r="AI8" s="709"/>
      <c r="AJ8" s="710"/>
      <c r="AK8" s="697"/>
      <c r="AL8" s="698"/>
      <c r="AM8" s="698"/>
      <c r="AN8" s="698"/>
      <c r="AO8" s="698"/>
      <c r="AP8" s="698"/>
      <c r="AQ8" s="698"/>
      <c r="AR8" s="698"/>
      <c r="AS8" s="698"/>
      <c r="AT8" s="698"/>
      <c r="AU8" s="699"/>
      <c r="AV8" s="697"/>
      <c r="AW8" s="698"/>
      <c r="AX8" s="698"/>
      <c r="AY8" s="698"/>
      <c r="AZ8" s="698"/>
      <c r="BA8" s="698"/>
      <c r="BB8" s="699"/>
      <c r="BC8" s="697"/>
      <c r="BD8" s="698"/>
      <c r="BE8" s="698"/>
      <c r="BF8" s="698"/>
      <c r="BG8" s="698"/>
      <c r="BH8" s="698"/>
      <c r="BI8" s="698"/>
      <c r="BJ8" s="698"/>
      <c r="BK8" s="698"/>
      <c r="BL8" s="698"/>
      <c r="BM8" s="699"/>
      <c r="BN8" s="714"/>
      <c r="BO8" s="715"/>
      <c r="BP8" s="715"/>
      <c r="BQ8" s="715"/>
      <c r="BR8" s="715"/>
      <c r="BS8" s="716"/>
      <c r="BT8" s="714"/>
      <c r="BU8" s="715"/>
      <c r="BV8" s="715"/>
      <c r="BW8" s="715"/>
      <c r="BX8" s="715"/>
      <c r="BY8" s="716"/>
      <c r="BZ8" s="714"/>
      <c r="CA8" s="715"/>
      <c r="CB8" s="715"/>
      <c r="CC8" s="715"/>
      <c r="CD8" s="715"/>
      <c r="CE8" s="716"/>
    </row>
    <row r="9" spans="2:83" ht="57.95" customHeight="1" x14ac:dyDescent="0.25">
      <c r="B9" s="694"/>
      <c r="C9" s="695"/>
      <c r="D9" s="695"/>
      <c r="E9" s="695"/>
      <c r="F9" s="695"/>
      <c r="G9" s="695"/>
      <c r="H9" s="695"/>
      <c r="I9" s="695"/>
      <c r="J9" s="695"/>
      <c r="K9" s="695"/>
      <c r="L9" s="695"/>
      <c r="M9" s="695"/>
      <c r="N9" s="695"/>
      <c r="O9" s="695"/>
      <c r="P9" s="695"/>
      <c r="Q9" s="695"/>
      <c r="R9" s="695"/>
      <c r="S9" s="695"/>
      <c r="T9" s="695"/>
      <c r="U9" s="695"/>
      <c r="V9" s="696"/>
      <c r="W9" s="704"/>
      <c r="X9" s="695"/>
      <c r="Y9" s="695"/>
      <c r="Z9" s="695"/>
      <c r="AA9" s="695"/>
      <c r="AB9" s="695"/>
      <c r="AC9" s="696"/>
      <c r="AD9" s="705"/>
      <c r="AE9" s="706"/>
      <c r="AF9" s="706"/>
      <c r="AG9" s="706"/>
      <c r="AH9" s="706"/>
      <c r="AI9" s="706"/>
      <c r="AJ9" s="707"/>
      <c r="AK9" s="704"/>
      <c r="AL9" s="711"/>
      <c r="AM9" s="711"/>
      <c r="AN9" s="711"/>
      <c r="AO9" s="711"/>
      <c r="AP9" s="695"/>
      <c r="AQ9" s="695"/>
      <c r="AR9" s="695"/>
      <c r="AS9" s="695"/>
      <c r="AT9" s="695"/>
      <c r="AU9" s="696"/>
      <c r="AV9" s="704"/>
      <c r="AW9" s="695"/>
      <c r="AX9" s="695"/>
      <c r="AY9" s="695"/>
      <c r="AZ9" s="695"/>
      <c r="BA9" s="695"/>
      <c r="BB9" s="696"/>
      <c r="BC9" s="712"/>
      <c r="BD9" s="695"/>
      <c r="BE9" s="695"/>
      <c r="BF9" s="695"/>
      <c r="BG9" s="695"/>
      <c r="BH9" s="695"/>
      <c r="BI9" s="695"/>
      <c r="BJ9" s="695"/>
      <c r="BK9" s="695"/>
      <c r="BL9" s="695"/>
      <c r="BM9" s="696"/>
      <c r="BN9" s="712"/>
      <c r="BO9" s="711"/>
      <c r="BP9" s="711"/>
      <c r="BQ9" s="711"/>
      <c r="BR9" s="711"/>
      <c r="BS9" s="713"/>
      <c r="BT9" s="712"/>
      <c r="BU9" s="695"/>
      <c r="BV9" s="695"/>
      <c r="BW9" s="695"/>
      <c r="BX9" s="695"/>
      <c r="BY9" s="696"/>
      <c r="BZ9" s="712"/>
      <c r="CA9" s="695"/>
      <c r="CB9" s="695"/>
      <c r="CC9" s="695"/>
      <c r="CD9" s="695"/>
      <c r="CE9" s="696"/>
    </row>
    <row r="10" spans="2:83" x14ac:dyDescent="0.25">
      <c r="B10" s="697"/>
      <c r="C10" s="698"/>
      <c r="D10" s="698"/>
      <c r="E10" s="698"/>
      <c r="F10" s="698"/>
      <c r="G10" s="698"/>
      <c r="H10" s="698"/>
      <c r="I10" s="698"/>
      <c r="J10" s="698"/>
      <c r="K10" s="698"/>
      <c r="L10" s="698"/>
      <c r="M10" s="698"/>
      <c r="N10" s="698"/>
      <c r="O10" s="698"/>
      <c r="P10" s="698"/>
      <c r="Q10" s="698"/>
      <c r="R10" s="698"/>
      <c r="S10" s="698"/>
      <c r="T10" s="698"/>
      <c r="U10" s="698"/>
      <c r="V10" s="699"/>
      <c r="W10" s="697"/>
      <c r="X10" s="698"/>
      <c r="Y10" s="698"/>
      <c r="Z10" s="698"/>
      <c r="AA10" s="698"/>
      <c r="AB10" s="698"/>
      <c r="AC10" s="699"/>
      <c r="AD10" s="708"/>
      <c r="AE10" s="709"/>
      <c r="AF10" s="709"/>
      <c r="AG10" s="709"/>
      <c r="AH10" s="709"/>
      <c r="AI10" s="709"/>
      <c r="AJ10" s="710"/>
      <c r="AK10" s="697"/>
      <c r="AL10" s="698"/>
      <c r="AM10" s="698"/>
      <c r="AN10" s="698"/>
      <c r="AO10" s="698"/>
      <c r="AP10" s="698"/>
      <c r="AQ10" s="698"/>
      <c r="AR10" s="698"/>
      <c r="AS10" s="698"/>
      <c r="AT10" s="698"/>
      <c r="AU10" s="699"/>
      <c r="AV10" s="697"/>
      <c r="AW10" s="698"/>
      <c r="AX10" s="698"/>
      <c r="AY10" s="698"/>
      <c r="AZ10" s="698"/>
      <c r="BA10" s="698"/>
      <c r="BB10" s="699"/>
      <c r="BC10" s="697"/>
      <c r="BD10" s="698"/>
      <c r="BE10" s="698"/>
      <c r="BF10" s="698"/>
      <c r="BG10" s="698"/>
      <c r="BH10" s="698"/>
      <c r="BI10" s="698"/>
      <c r="BJ10" s="698"/>
      <c r="BK10" s="698"/>
      <c r="BL10" s="698"/>
      <c r="BM10" s="699"/>
      <c r="BN10" s="714"/>
      <c r="BO10" s="715"/>
      <c r="BP10" s="715"/>
      <c r="BQ10" s="715"/>
      <c r="BR10" s="715"/>
      <c r="BS10" s="716"/>
      <c r="BT10" s="697"/>
      <c r="BU10" s="698"/>
      <c r="BV10" s="698"/>
      <c r="BW10" s="698"/>
      <c r="BX10" s="698"/>
      <c r="BY10" s="699"/>
      <c r="BZ10" s="697"/>
      <c r="CA10" s="698"/>
      <c r="CB10" s="698"/>
      <c r="CC10" s="698"/>
      <c r="CD10" s="698"/>
      <c r="CE10" s="699"/>
    </row>
    <row r="11" spans="2:83" ht="57.95" customHeight="1" x14ac:dyDescent="0.25">
      <c r="B11" s="694"/>
      <c r="C11" s="695"/>
      <c r="D11" s="695"/>
      <c r="E11" s="695"/>
      <c r="F11" s="695"/>
      <c r="G11" s="695"/>
      <c r="H11" s="695"/>
      <c r="I11" s="695"/>
      <c r="J11" s="695"/>
      <c r="K11" s="695"/>
      <c r="L11" s="695"/>
      <c r="M11" s="695"/>
      <c r="N11" s="695"/>
      <c r="O11" s="695"/>
      <c r="P11" s="695"/>
      <c r="Q11" s="695"/>
      <c r="R11" s="695"/>
      <c r="S11" s="695"/>
      <c r="T11" s="695"/>
      <c r="U11" s="695"/>
      <c r="V11" s="696"/>
      <c r="W11" s="704"/>
      <c r="X11" s="695"/>
      <c r="Y11" s="695"/>
      <c r="Z11" s="695"/>
      <c r="AA11" s="695"/>
      <c r="AB11" s="695"/>
      <c r="AC11" s="696"/>
      <c r="AD11" s="705"/>
      <c r="AE11" s="706"/>
      <c r="AF11" s="706"/>
      <c r="AG11" s="706"/>
      <c r="AH11" s="706"/>
      <c r="AI11" s="706"/>
      <c r="AJ11" s="707"/>
      <c r="AK11" s="694"/>
      <c r="AL11" s="695"/>
      <c r="AM11" s="695"/>
      <c r="AN11" s="695"/>
      <c r="AO11" s="695"/>
      <c r="AP11" s="695"/>
      <c r="AQ11" s="695"/>
      <c r="AR11" s="695"/>
      <c r="AS11" s="695"/>
      <c r="AT11" s="695"/>
      <c r="AU11" s="696"/>
      <c r="AV11" s="694"/>
      <c r="AW11" s="695"/>
      <c r="AX11" s="695"/>
      <c r="AY11" s="695"/>
      <c r="AZ11" s="695"/>
      <c r="BA11" s="695"/>
      <c r="BB11" s="696"/>
      <c r="BC11" s="694"/>
      <c r="BD11" s="695"/>
      <c r="BE11" s="695"/>
      <c r="BF11" s="695"/>
      <c r="BG11" s="695"/>
      <c r="BH11" s="695"/>
      <c r="BI11" s="695"/>
      <c r="BJ11" s="695"/>
      <c r="BK11" s="695"/>
      <c r="BL11" s="695"/>
      <c r="BM11" s="696"/>
      <c r="BN11" s="694"/>
      <c r="BO11" s="695"/>
      <c r="BP11" s="695"/>
      <c r="BQ11" s="695"/>
      <c r="BR11" s="695"/>
      <c r="BS11" s="696"/>
      <c r="BT11" s="694"/>
      <c r="BU11" s="695"/>
      <c r="BV11" s="695"/>
      <c r="BW11" s="695"/>
      <c r="BX11" s="695"/>
      <c r="BY11" s="696"/>
      <c r="BZ11" s="694"/>
      <c r="CA11" s="695"/>
      <c r="CB11" s="695"/>
      <c r="CC11" s="695"/>
      <c r="CD11" s="695"/>
      <c r="CE11" s="696"/>
    </row>
    <row r="12" spans="2:83" x14ac:dyDescent="0.25">
      <c r="B12" s="697"/>
      <c r="C12" s="698"/>
      <c r="D12" s="698"/>
      <c r="E12" s="698"/>
      <c r="F12" s="698"/>
      <c r="G12" s="698"/>
      <c r="H12" s="698"/>
      <c r="I12" s="698"/>
      <c r="J12" s="698"/>
      <c r="K12" s="698"/>
      <c r="L12" s="698"/>
      <c r="M12" s="698"/>
      <c r="N12" s="698"/>
      <c r="O12" s="698"/>
      <c r="P12" s="698"/>
      <c r="Q12" s="698"/>
      <c r="R12" s="698"/>
      <c r="S12" s="698"/>
      <c r="T12" s="698"/>
      <c r="U12" s="698"/>
      <c r="V12" s="699"/>
      <c r="W12" s="697"/>
      <c r="X12" s="698"/>
      <c r="Y12" s="698"/>
      <c r="Z12" s="698"/>
      <c r="AA12" s="698"/>
      <c r="AB12" s="698"/>
      <c r="AC12" s="699"/>
      <c r="AD12" s="708"/>
      <c r="AE12" s="709"/>
      <c r="AF12" s="709"/>
      <c r="AG12" s="709"/>
      <c r="AH12" s="709"/>
      <c r="AI12" s="709"/>
      <c r="AJ12" s="710"/>
      <c r="AK12" s="697"/>
      <c r="AL12" s="698"/>
      <c r="AM12" s="698"/>
      <c r="AN12" s="698"/>
      <c r="AO12" s="698"/>
      <c r="AP12" s="698"/>
      <c r="AQ12" s="698"/>
      <c r="AR12" s="698"/>
      <c r="AS12" s="698"/>
      <c r="AT12" s="698"/>
      <c r="AU12" s="699"/>
      <c r="AV12" s="697"/>
      <c r="AW12" s="698"/>
      <c r="AX12" s="698"/>
      <c r="AY12" s="698"/>
      <c r="AZ12" s="698"/>
      <c r="BA12" s="698"/>
      <c r="BB12" s="699"/>
      <c r="BC12" s="697"/>
      <c r="BD12" s="698"/>
      <c r="BE12" s="698"/>
      <c r="BF12" s="698"/>
      <c r="BG12" s="698"/>
      <c r="BH12" s="698"/>
      <c r="BI12" s="698"/>
      <c r="BJ12" s="698"/>
      <c r="BK12" s="698"/>
      <c r="BL12" s="698"/>
      <c r="BM12" s="699"/>
      <c r="BN12" s="697"/>
      <c r="BO12" s="698"/>
      <c r="BP12" s="698"/>
      <c r="BQ12" s="698"/>
      <c r="BR12" s="698"/>
      <c r="BS12" s="699"/>
      <c r="BT12" s="697"/>
      <c r="BU12" s="698"/>
      <c r="BV12" s="698"/>
      <c r="BW12" s="698"/>
      <c r="BX12" s="698"/>
      <c r="BY12" s="699"/>
      <c r="BZ12" s="697"/>
      <c r="CA12" s="698"/>
      <c r="CB12" s="698"/>
      <c r="CC12" s="698"/>
      <c r="CD12" s="698"/>
      <c r="CE12" s="699"/>
    </row>
    <row r="13" spans="2:83" ht="57.95" customHeight="1" x14ac:dyDescent="0.25">
      <c r="B13" s="694"/>
      <c r="C13" s="695"/>
      <c r="D13" s="695"/>
      <c r="E13" s="695"/>
      <c r="F13" s="695"/>
      <c r="G13" s="695"/>
      <c r="H13" s="695"/>
      <c r="I13" s="695"/>
      <c r="J13" s="695"/>
      <c r="K13" s="695"/>
      <c r="L13" s="695"/>
      <c r="M13" s="695"/>
      <c r="N13" s="695"/>
      <c r="O13" s="695"/>
      <c r="P13" s="695"/>
      <c r="Q13" s="695"/>
      <c r="R13" s="695"/>
      <c r="S13" s="695"/>
      <c r="T13" s="695"/>
      <c r="U13" s="695"/>
      <c r="V13" s="696"/>
      <c r="W13" s="704"/>
      <c r="X13" s="695"/>
      <c r="Y13" s="695"/>
      <c r="Z13" s="695"/>
      <c r="AA13" s="695"/>
      <c r="AB13" s="695"/>
      <c r="AC13" s="696"/>
      <c r="AD13" s="705"/>
      <c r="AE13" s="706"/>
      <c r="AF13" s="706"/>
      <c r="AG13" s="706"/>
      <c r="AH13" s="706"/>
      <c r="AI13" s="706"/>
      <c r="AJ13" s="707"/>
      <c r="AK13" s="694"/>
      <c r="AL13" s="695"/>
      <c r="AM13" s="695"/>
      <c r="AN13" s="695"/>
      <c r="AO13" s="695"/>
      <c r="AP13" s="695"/>
      <c r="AQ13" s="695"/>
      <c r="AR13" s="695"/>
      <c r="AS13" s="695"/>
      <c r="AT13" s="695"/>
      <c r="AU13" s="696"/>
      <c r="AV13" s="694"/>
      <c r="AW13" s="695"/>
      <c r="AX13" s="695"/>
      <c r="AY13" s="695"/>
      <c r="AZ13" s="695"/>
      <c r="BA13" s="695"/>
      <c r="BB13" s="696"/>
      <c r="BC13" s="694"/>
      <c r="BD13" s="695"/>
      <c r="BE13" s="695"/>
      <c r="BF13" s="695"/>
      <c r="BG13" s="695"/>
      <c r="BH13" s="695"/>
      <c r="BI13" s="695"/>
      <c r="BJ13" s="695"/>
      <c r="BK13" s="695"/>
      <c r="BL13" s="695"/>
      <c r="BM13" s="696"/>
      <c r="BN13" s="694"/>
      <c r="BO13" s="695"/>
      <c r="BP13" s="695"/>
      <c r="BQ13" s="695"/>
      <c r="BR13" s="695"/>
      <c r="BS13" s="696"/>
      <c r="BT13" s="694"/>
      <c r="BU13" s="695"/>
      <c r="BV13" s="695"/>
      <c r="BW13" s="695"/>
      <c r="BX13" s="695"/>
      <c r="BY13" s="696"/>
      <c r="BZ13" s="694"/>
      <c r="CA13" s="695"/>
      <c r="CB13" s="695"/>
      <c r="CC13" s="695"/>
      <c r="CD13" s="695"/>
      <c r="CE13" s="696"/>
    </row>
    <row r="14" spans="2:83" x14ac:dyDescent="0.25">
      <c r="B14" s="697"/>
      <c r="C14" s="698"/>
      <c r="D14" s="698"/>
      <c r="E14" s="698"/>
      <c r="F14" s="698"/>
      <c r="G14" s="698"/>
      <c r="H14" s="698"/>
      <c r="I14" s="698"/>
      <c r="J14" s="698"/>
      <c r="K14" s="698"/>
      <c r="L14" s="698"/>
      <c r="M14" s="698"/>
      <c r="N14" s="698"/>
      <c r="O14" s="698"/>
      <c r="P14" s="698"/>
      <c r="Q14" s="698"/>
      <c r="R14" s="698"/>
      <c r="S14" s="698"/>
      <c r="T14" s="698"/>
      <c r="U14" s="698"/>
      <c r="V14" s="699"/>
      <c r="W14" s="697"/>
      <c r="X14" s="698"/>
      <c r="Y14" s="698"/>
      <c r="Z14" s="698"/>
      <c r="AA14" s="698"/>
      <c r="AB14" s="698"/>
      <c r="AC14" s="699"/>
      <c r="AD14" s="708"/>
      <c r="AE14" s="709"/>
      <c r="AF14" s="709"/>
      <c r="AG14" s="709"/>
      <c r="AH14" s="709"/>
      <c r="AI14" s="709"/>
      <c r="AJ14" s="710"/>
      <c r="AK14" s="697"/>
      <c r="AL14" s="698"/>
      <c r="AM14" s="698"/>
      <c r="AN14" s="698"/>
      <c r="AO14" s="698"/>
      <c r="AP14" s="698"/>
      <c r="AQ14" s="698"/>
      <c r="AR14" s="698"/>
      <c r="AS14" s="698"/>
      <c r="AT14" s="698"/>
      <c r="AU14" s="699"/>
      <c r="AV14" s="697"/>
      <c r="AW14" s="698"/>
      <c r="AX14" s="698"/>
      <c r="AY14" s="698"/>
      <c r="AZ14" s="698"/>
      <c r="BA14" s="698"/>
      <c r="BB14" s="699"/>
      <c r="BC14" s="697"/>
      <c r="BD14" s="698"/>
      <c r="BE14" s="698"/>
      <c r="BF14" s="698"/>
      <c r="BG14" s="698"/>
      <c r="BH14" s="698"/>
      <c r="BI14" s="698"/>
      <c r="BJ14" s="698"/>
      <c r="BK14" s="698"/>
      <c r="BL14" s="698"/>
      <c r="BM14" s="699"/>
      <c r="BN14" s="697"/>
      <c r="BO14" s="698"/>
      <c r="BP14" s="698"/>
      <c r="BQ14" s="698"/>
      <c r="BR14" s="698"/>
      <c r="BS14" s="699"/>
      <c r="BT14" s="697"/>
      <c r="BU14" s="698"/>
      <c r="BV14" s="698"/>
      <c r="BW14" s="698"/>
      <c r="BX14" s="698"/>
      <c r="BY14" s="699"/>
      <c r="BZ14" s="697"/>
      <c r="CA14" s="698"/>
      <c r="CB14" s="698"/>
      <c r="CC14" s="698"/>
      <c r="CD14" s="698"/>
      <c r="CE14" s="699"/>
    </row>
    <row r="15" spans="2:83" s="447" customFormat="1" x14ac:dyDescent="0.25"/>
    <row r="16" spans="2:83" s="447" customFormat="1" ht="15" hidden="1" customHeight="1" x14ac:dyDescent="0.35">
      <c r="B16" s="445"/>
      <c r="C16" s="445"/>
      <c r="D16" s="445"/>
      <c r="E16" s="445"/>
      <c r="F16" s="445"/>
      <c r="G16" s="445"/>
      <c r="H16" s="445"/>
      <c r="I16" s="445"/>
      <c r="J16" s="445"/>
      <c r="K16" s="445"/>
      <c r="L16" s="445"/>
      <c r="M16" s="445"/>
      <c r="N16" s="445"/>
      <c r="O16" s="445"/>
      <c r="P16" s="445"/>
      <c r="Q16" s="448" t="s">
        <v>1759</v>
      </c>
      <c r="R16" s="445"/>
      <c r="S16" s="445"/>
      <c r="T16" s="445"/>
      <c r="U16" s="445"/>
      <c r="V16" s="445"/>
      <c r="W16" s="445"/>
      <c r="X16" s="445"/>
      <c r="Y16" s="445"/>
      <c r="Z16" s="445"/>
      <c r="AA16" s="445"/>
      <c r="AB16" s="445"/>
      <c r="AC16" s="445"/>
      <c r="AD16" s="445"/>
      <c r="AE16" s="445"/>
      <c r="AF16" s="445"/>
      <c r="AG16" s="445" t="s">
        <v>1767</v>
      </c>
      <c r="AH16" s="445"/>
      <c r="AI16" s="445"/>
      <c r="AJ16" s="445"/>
      <c r="AK16" s="445"/>
      <c r="AL16" s="445"/>
      <c r="AM16" s="445"/>
      <c r="AN16" s="445"/>
      <c r="AO16" s="445"/>
      <c r="AP16" s="445"/>
      <c r="AQ16" s="445"/>
      <c r="AR16" s="445"/>
      <c r="AS16" s="445"/>
      <c r="AT16" s="445"/>
      <c r="AU16" s="445"/>
      <c r="AV16" s="445"/>
      <c r="AW16" s="445"/>
      <c r="AX16" s="445"/>
      <c r="AY16" s="445"/>
      <c r="AZ16" s="445"/>
      <c r="BA16" s="445"/>
      <c r="BB16" s="445"/>
      <c r="BC16" s="445"/>
      <c r="BD16" s="445"/>
      <c r="BE16" s="445"/>
      <c r="BF16" s="445"/>
      <c r="BG16" s="445"/>
      <c r="BH16" s="445"/>
      <c r="BI16" s="445"/>
      <c r="BJ16" s="445"/>
      <c r="BK16" s="445"/>
      <c r="BL16" s="445"/>
      <c r="BM16" s="445"/>
      <c r="BN16" s="445"/>
      <c r="BO16" s="445"/>
      <c r="BP16" s="445"/>
      <c r="BQ16" s="445"/>
      <c r="BR16" s="445"/>
      <c r="BS16" s="445"/>
      <c r="BT16" s="445"/>
      <c r="BU16" s="445"/>
      <c r="BV16" s="445"/>
      <c r="BW16" s="445"/>
    </row>
    <row r="17" spans="2:76" s="447" customFormat="1" ht="15.75" hidden="1" customHeight="1" x14ac:dyDescent="0.35">
      <c r="B17" s="446"/>
      <c r="C17" s="446"/>
      <c r="D17" s="446"/>
      <c r="E17" s="446"/>
      <c r="F17" s="446"/>
      <c r="G17" s="446"/>
      <c r="H17" s="446"/>
      <c r="I17" s="446"/>
      <c r="J17" s="446"/>
      <c r="K17" s="446"/>
      <c r="L17" s="446"/>
      <c r="M17" s="446"/>
      <c r="N17" s="446"/>
      <c r="O17" s="446"/>
      <c r="P17" s="446"/>
      <c r="Q17" s="448" t="s">
        <v>1760</v>
      </c>
      <c r="R17" s="446"/>
      <c r="S17" s="446"/>
      <c r="T17" s="446"/>
      <c r="U17" s="446"/>
      <c r="V17" s="446"/>
      <c r="W17" s="445"/>
      <c r="X17" s="445"/>
      <c r="Y17" s="445"/>
      <c r="Z17" s="445"/>
      <c r="AA17" s="445"/>
      <c r="AB17" s="445"/>
      <c r="AC17" s="445"/>
      <c r="AD17" s="445"/>
      <c r="AE17" s="445"/>
      <c r="AF17" s="445"/>
      <c r="AG17" s="445" t="s">
        <v>1768</v>
      </c>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445"/>
      <c r="BW17" s="445"/>
    </row>
    <row r="18" spans="2:76" s="447" customFormat="1" ht="18" hidden="1" customHeight="1" x14ac:dyDescent="0.35">
      <c r="B18" s="446"/>
      <c r="C18" s="446"/>
      <c r="D18" s="446"/>
      <c r="E18" s="446"/>
      <c r="F18" s="446"/>
      <c r="G18" s="446"/>
      <c r="H18" s="446"/>
      <c r="I18" s="446"/>
      <c r="J18" s="446"/>
      <c r="K18" s="446"/>
      <c r="L18" s="446"/>
      <c r="M18" s="446"/>
      <c r="N18" s="446"/>
      <c r="O18" s="446"/>
      <c r="P18" s="446"/>
      <c r="Q18" s="448" t="s">
        <v>1761</v>
      </c>
      <c r="R18" s="446"/>
      <c r="S18" s="446"/>
      <c r="T18" s="446"/>
      <c r="U18" s="446"/>
      <c r="V18" s="446"/>
      <c r="W18" s="445"/>
      <c r="X18" s="445"/>
      <c r="Y18" s="445"/>
      <c r="Z18" s="445"/>
      <c r="AA18" s="445"/>
      <c r="AB18" s="445"/>
      <c r="AC18" s="445"/>
      <c r="AD18" s="445"/>
      <c r="AE18" s="445"/>
      <c r="AF18" s="445"/>
      <c r="AG18" s="445" t="s">
        <v>1769</v>
      </c>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G18" s="445"/>
      <c r="BH18" s="445"/>
      <c r="BI18" s="445"/>
      <c r="BJ18" s="445"/>
      <c r="BK18" s="445"/>
      <c r="BL18" s="445"/>
      <c r="BM18" s="445"/>
      <c r="BN18" s="445"/>
      <c r="BO18" s="445"/>
      <c r="BP18" s="445"/>
      <c r="BQ18" s="445"/>
      <c r="BR18" s="445"/>
      <c r="BS18" s="445"/>
      <c r="BT18" s="445"/>
      <c r="BU18" s="445"/>
      <c r="BV18" s="445"/>
      <c r="BW18" s="445"/>
    </row>
    <row r="19" spans="2:76" s="447" customFormat="1" ht="14.45" hidden="1" x14ac:dyDescent="0.35">
      <c r="B19" s="446"/>
      <c r="C19" s="446"/>
      <c r="D19" s="446"/>
      <c r="E19" s="446"/>
      <c r="F19" s="446"/>
      <c r="G19" s="446"/>
      <c r="H19" s="446"/>
      <c r="I19" s="446"/>
      <c r="J19" s="446"/>
      <c r="K19" s="446"/>
      <c r="L19" s="446"/>
      <c r="M19" s="446"/>
      <c r="N19" s="446"/>
      <c r="O19" s="446"/>
      <c r="P19" s="446"/>
      <c r="Q19" s="448"/>
      <c r="R19" s="446"/>
      <c r="S19" s="446"/>
      <c r="T19" s="446"/>
      <c r="U19" s="446"/>
      <c r="V19" s="446"/>
      <c r="W19" s="445"/>
      <c r="X19" s="445"/>
      <c r="Y19" s="445"/>
      <c r="Z19" s="445"/>
      <c r="AA19" s="445"/>
      <c r="AB19" s="445"/>
      <c r="AC19" s="445"/>
      <c r="AD19" s="445"/>
      <c r="AE19" s="445"/>
      <c r="AF19" s="445"/>
      <c r="AG19" s="445" t="s">
        <v>1541</v>
      </c>
      <c r="AH19" s="445"/>
      <c r="AI19" s="445"/>
      <c r="AJ19" s="445"/>
      <c r="AK19" s="445"/>
      <c r="AL19" s="445"/>
      <c r="AM19" s="445"/>
      <c r="AN19" s="445"/>
      <c r="AO19" s="445"/>
      <c r="AP19" s="445"/>
      <c r="AQ19" s="445"/>
      <c r="AR19" s="445"/>
      <c r="AS19" s="445"/>
      <c r="AT19" s="445"/>
      <c r="AU19" s="445"/>
      <c r="AV19" s="445"/>
      <c r="AW19" s="445"/>
      <c r="AX19" s="445"/>
      <c r="AY19" s="445"/>
      <c r="AZ19" s="445"/>
      <c r="BA19" s="445"/>
      <c r="BB19" s="445"/>
      <c r="BC19" s="445"/>
      <c r="BD19" s="445"/>
      <c r="BE19" s="445"/>
      <c r="BF19" s="445"/>
      <c r="BG19" s="445"/>
      <c r="BH19" s="445"/>
      <c r="BI19" s="445"/>
      <c r="BJ19" s="445"/>
      <c r="BK19" s="445"/>
      <c r="BL19" s="445"/>
      <c r="BM19" s="445"/>
      <c r="BN19" s="445"/>
      <c r="BO19" s="445"/>
      <c r="BP19" s="445"/>
      <c r="BQ19" s="445"/>
      <c r="BR19" s="445"/>
      <c r="BS19" s="445"/>
      <c r="BT19" s="445"/>
      <c r="BU19" s="445"/>
      <c r="BV19" s="445"/>
      <c r="BW19" s="445"/>
    </row>
    <row r="20" spans="2:76" s="447" customFormat="1" x14ac:dyDescent="0.25">
      <c r="B20" s="446"/>
      <c r="C20" s="446"/>
      <c r="D20" s="446"/>
      <c r="E20" s="446"/>
      <c r="F20" s="446"/>
      <c r="G20" s="446"/>
      <c r="H20" s="446"/>
      <c r="I20" s="446"/>
      <c r="J20" s="446"/>
      <c r="K20" s="446"/>
      <c r="L20" s="446"/>
      <c r="M20" s="446"/>
      <c r="N20" s="446"/>
      <c r="O20" s="446"/>
      <c r="P20" s="446"/>
      <c r="Q20" s="448"/>
      <c r="R20" s="446"/>
      <c r="S20" s="446"/>
      <c r="T20" s="446"/>
      <c r="U20" s="446"/>
      <c r="V20" s="446"/>
      <c r="W20" s="445"/>
      <c r="X20" s="445"/>
      <c r="Y20" s="445"/>
      <c r="Z20" s="445"/>
      <c r="AA20" s="445"/>
      <c r="AB20" s="445"/>
      <c r="AC20" s="445"/>
      <c r="AD20" s="445"/>
      <c r="AE20" s="445"/>
      <c r="AF20" s="445"/>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c r="BF20" s="445"/>
      <c r="BG20" s="445"/>
      <c r="BH20" s="445"/>
      <c r="BI20" s="445"/>
      <c r="BJ20" s="445"/>
      <c r="BK20" s="445"/>
      <c r="BL20" s="445"/>
      <c r="BM20" s="445"/>
      <c r="BN20" s="445"/>
      <c r="BO20" s="445"/>
      <c r="BP20" s="445"/>
      <c r="BQ20" s="445"/>
      <c r="BR20" s="445"/>
      <c r="BS20" s="445"/>
      <c r="BT20" s="445"/>
      <c r="BU20" s="445"/>
      <c r="BV20" s="445"/>
      <c r="BW20" s="445"/>
    </row>
    <row r="21" spans="2:76" ht="15" customHeight="1" x14ac:dyDescent="0.25">
      <c r="B21" s="700" t="s">
        <v>1759</v>
      </c>
      <c r="C21" s="700"/>
      <c r="D21" s="700"/>
      <c r="E21" s="700"/>
      <c r="F21" s="700"/>
      <c r="G21" s="700"/>
      <c r="H21" s="700"/>
      <c r="I21" s="700"/>
      <c r="J21" s="700"/>
      <c r="K21" s="700"/>
      <c r="L21" s="700"/>
      <c r="M21" s="442"/>
      <c r="N21" s="442"/>
      <c r="O21" s="442"/>
      <c r="P21" s="442"/>
      <c r="Q21" s="443"/>
      <c r="R21" s="443"/>
      <c r="S21" s="443"/>
      <c r="T21" s="443"/>
      <c r="U21" s="443"/>
      <c r="V21" s="443"/>
      <c r="W21" s="443"/>
      <c r="X21" s="443"/>
      <c r="Y21" s="443"/>
      <c r="Z21" s="443"/>
      <c r="AA21" s="443"/>
      <c r="AB21" s="441"/>
      <c r="AC21" s="441"/>
      <c r="AD21" s="441"/>
      <c r="AE21" s="441"/>
      <c r="AF21" s="441"/>
      <c r="AG21" s="441"/>
      <c r="AH21" s="441"/>
      <c r="AI21" s="441"/>
      <c r="AJ21" s="441"/>
      <c r="AK21" s="441"/>
      <c r="AL21" s="441"/>
      <c r="AM21" s="441"/>
      <c r="AN21" s="441"/>
      <c r="AO21" s="441"/>
      <c r="AP21" s="441"/>
      <c r="AQ21" s="441"/>
      <c r="AR21" s="441"/>
      <c r="AS21" s="441"/>
      <c r="AT21" s="441"/>
      <c r="AU21" s="441"/>
      <c r="AV21" s="441"/>
      <c r="AW21" s="441"/>
      <c r="AX21" s="441"/>
      <c r="AY21" s="441"/>
      <c r="AZ21" s="441"/>
      <c r="BA21" s="441"/>
      <c r="BB21" s="441"/>
      <c r="BC21" s="441"/>
      <c r="BD21" s="441"/>
      <c r="BE21" s="441"/>
      <c r="BF21" s="441"/>
      <c r="BG21" s="441"/>
      <c r="BH21" s="441"/>
      <c r="BI21" s="441"/>
      <c r="BJ21" s="441"/>
      <c r="BK21" s="441"/>
      <c r="BL21" s="441"/>
      <c r="BM21" s="441"/>
      <c r="BN21" s="441"/>
      <c r="BO21" s="441"/>
      <c r="BP21" s="441"/>
      <c r="BQ21" s="441"/>
      <c r="BR21" s="441"/>
      <c r="BS21" s="441"/>
      <c r="BT21" s="441"/>
      <c r="BU21" s="441"/>
      <c r="BV21" s="441"/>
      <c r="BW21" s="441"/>
    </row>
    <row r="22" spans="2:76" ht="32.25" customHeight="1" x14ac:dyDescent="0.25">
      <c r="B22" s="701" t="s">
        <v>1762</v>
      </c>
      <c r="C22" s="701"/>
      <c r="D22" s="701"/>
      <c r="E22" s="701"/>
      <c r="F22" s="701"/>
      <c r="G22" s="701"/>
      <c r="H22" s="701"/>
      <c r="I22" s="701"/>
      <c r="J22" s="701"/>
      <c r="K22" s="701"/>
      <c r="L22" s="701"/>
      <c r="M22" s="701"/>
      <c r="N22" s="701"/>
      <c r="O22" s="701"/>
      <c r="P22" s="701"/>
      <c r="Q22" s="701"/>
      <c r="R22" s="701"/>
      <c r="S22" s="701"/>
      <c r="T22" s="701"/>
      <c r="U22" s="701"/>
      <c r="V22" s="701"/>
      <c r="W22" s="701"/>
      <c r="X22" s="701"/>
      <c r="Y22" s="701"/>
      <c r="Z22" s="701"/>
      <c r="AA22" s="701"/>
      <c r="AB22" s="701"/>
      <c r="AC22" s="701"/>
      <c r="AD22" s="701"/>
      <c r="AE22" s="701"/>
      <c r="AF22" s="701"/>
      <c r="AG22" s="701"/>
      <c r="AH22" s="701"/>
      <c r="AI22" s="701"/>
      <c r="AJ22" s="701"/>
      <c r="AK22" s="701"/>
      <c r="AL22" s="701"/>
      <c r="AM22" s="701"/>
      <c r="AN22" s="701"/>
      <c r="AO22" s="701"/>
      <c r="AP22" s="701"/>
      <c r="AQ22" s="701"/>
      <c r="AR22" s="701"/>
      <c r="AS22" s="701"/>
      <c r="AT22" s="701"/>
      <c r="AU22" s="701"/>
      <c r="AV22" s="701"/>
      <c r="AW22" s="701"/>
      <c r="AX22" s="701"/>
      <c r="AY22" s="701"/>
      <c r="AZ22" s="701"/>
      <c r="BA22" s="701"/>
      <c r="BB22" s="701"/>
      <c r="BC22" s="701"/>
      <c r="BD22" s="701"/>
      <c r="BE22" s="701"/>
      <c r="BF22" s="701"/>
      <c r="BG22" s="701"/>
      <c r="BH22" s="701"/>
      <c r="BI22" s="701"/>
      <c r="BJ22" s="701"/>
      <c r="BK22" s="701"/>
      <c r="BL22" s="701"/>
      <c r="BM22" s="701"/>
      <c r="BN22" s="701"/>
      <c r="BO22" s="701"/>
      <c r="BP22" s="701"/>
      <c r="BQ22" s="701"/>
      <c r="BR22" s="701"/>
      <c r="BS22" s="701"/>
      <c r="BT22" s="701"/>
      <c r="BU22" s="701"/>
      <c r="BV22" s="701"/>
      <c r="BW22" s="701"/>
      <c r="BX22" s="701"/>
    </row>
    <row r="23" spans="2:76" x14ac:dyDescent="0.25">
      <c r="B23" s="33" t="s">
        <v>1760</v>
      </c>
      <c r="C23" s="33"/>
      <c r="D23" s="33"/>
      <c r="E23" s="33"/>
      <c r="F23" s="33"/>
      <c r="G23" s="33"/>
      <c r="H23" s="33"/>
      <c r="I23" s="33"/>
      <c r="J23" s="33"/>
      <c r="K23" s="33"/>
      <c r="L23" s="33"/>
      <c r="M23" s="33"/>
      <c r="N23" s="33"/>
      <c r="O23" s="33"/>
      <c r="P23" s="33"/>
    </row>
    <row r="24" spans="2:76" ht="28.5" customHeight="1" x14ac:dyDescent="0.25">
      <c r="B24" s="702" t="s">
        <v>1763</v>
      </c>
      <c r="C24" s="702"/>
      <c r="D24" s="702"/>
      <c r="E24" s="702"/>
      <c r="F24" s="702"/>
      <c r="G24" s="702"/>
      <c r="H24" s="702"/>
      <c r="I24" s="702"/>
      <c r="J24" s="702"/>
      <c r="K24" s="702"/>
      <c r="L24" s="702"/>
      <c r="M24" s="702"/>
      <c r="N24" s="702"/>
      <c r="O24" s="702"/>
      <c r="P24" s="702"/>
      <c r="Q24" s="702"/>
      <c r="R24" s="702"/>
      <c r="S24" s="702"/>
      <c r="T24" s="702"/>
      <c r="U24" s="702"/>
      <c r="V24" s="702"/>
      <c r="W24" s="702"/>
      <c r="X24" s="702"/>
      <c r="Y24" s="702"/>
      <c r="Z24" s="702"/>
      <c r="AA24" s="702"/>
      <c r="AB24" s="702"/>
      <c r="AC24" s="702"/>
      <c r="AD24" s="702"/>
      <c r="AE24" s="702"/>
      <c r="AF24" s="702"/>
      <c r="AG24" s="702"/>
      <c r="AH24" s="702"/>
      <c r="AI24" s="702"/>
      <c r="AJ24" s="702"/>
      <c r="AK24" s="702"/>
      <c r="AL24" s="702"/>
      <c r="AM24" s="702"/>
      <c r="AN24" s="702"/>
      <c r="AO24" s="702"/>
      <c r="AP24" s="702"/>
      <c r="AQ24" s="702"/>
      <c r="AR24" s="702"/>
      <c r="AS24" s="702"/>
      <c r="AT24" s="702"/>
      <c r="AU24" s="702"/>
      <c r="AV24" s="702"/>
      <c r="AW24" s="702"/>
      <c r="AX24" s="702"/>
      <c r="AY24" s="702"/>
      <c r="AZ24" s="702"/>
      <c r="BA24" s="702"/>
      <c r="BB24" s="702"/>
      <c r="BC24" s="702"/>
      <c r="BD24" s="702"/>
      <c r="BE24" s="702"/>
      <c r="BF24" s="702"/>
      <c r="BG24" s="702"/>
      <c r="BH24" s="702"/>
      <c r="BI24" s="702"/>
      <c r="BJ24" s="702"/>
      <c r="BK24" s="702"/>
      <c r="BL24" s="702"/>
      <c r="BM24" s="702"/>
      <c r="BN24" s="702"/>
      <c r="BO24" s="702"/>
      <c r="BP24" s="702"/>
      <c r="BQ24" s="702"/>
      <c r="BR24" s="702"/>
      <c r="BS24" s="702"/>
      <c r="BT24" s="702"/>
      <c r="BU24" s="702"/>
      <c r="BV24" s="702"/>
      <c r="BW24" s="702"/>
      <c r="BX24" s="702"/>
    </row>
    <row r="25" spans="2:76" x14ac:dyDescent="0.25">
      <c r="B25" s="33" t="s">
        <v>1761</v>
      </c>
      <c r="C25" s="33"/>
      <c r="D25" s="33"/>
      <c r="E25" s="33"/>
      <c r="F25" s="33"/>
      <c r="G25" s="33"/>
      <c r="H25" s="33"/>
      <c r="I25" s="33"/>
      <c r="J25" s="33"/>
      <c r="K25" s="33"/>
      <c r="L25" s="33"/>
      <c r="M25" s="33"/>
      <c r="N25" s="33"/>
      <c r="O25" s="33"/>
      <c r="P25" s="33"/>
    </row>
    <row r="26" spans="2:76" x14ac:dyDescent="0.25">
      <c r="B26" s="703" t="s">
        <v>1764</v>
      </c>
      <c r="C26" s="703"/>
      <c r="D26" s="703"/>
      <c r="E26" s="703"/>
      <c r="F26" s="703"/>
      <c r="G26" s="703"/>
      <c r="H26" s="703"/>
      <c r="I26" s="703"/>
      <c r="J26" s="703"/>
      <c r="K26" s="703"/>
      <c r="L26" s="703"/>
      <c r="M26" s="703"/>
      <c r="N26" s="703"/>
      <c r="O26" s="703"/>
      <c r="P26" s="703"/>
      <c r="Q26" s="703"/>
      <c r="R26" s="703"/>
      <c r="S26" s="703"/>
      <c r="T26" s="703"/>
      <c r="U26" s="703"/>
      <c r="V26" s="703"/>
      <c r="W26" s="703"/>
      <c r="X26" s="703"/>
      <c r="Y26" s="703"/>
      <c r="Z26" s="703"/>
      <c r="AA26" s="703"/>
      <c r="AB26" s="703"/>
      <c r="AC26" s="703"/>
      <c r="AD26" s="703"/>
      <c r="AE26" s="703"/>
      <c r="AF26" s="703"/>
      <c r="AG26" s="703"/>
      <c r="AH26" s="703"/>
      <c r="AI26" s="703"/>
      <c r="AJ26" s="703"/>
      <c r="AK26" s="703"/>
      <c r="AL26" s="703"/>
      <c r="AM26" s="703"/>
      <c r="AN26" s="703"/>
      <c r="AO26" s="703"/>
      <c r="AP26" s="703"/>
      <c r="AQ26" s="703"/>
      <c r="AR26" s="703"/>
      <c r="AS26" s="703"/>
      <c r="AT26" s="703"/>
      <c r="AU26" s="703"/>
      <c r="AV26" s="703"/>
      <c r="AW26" s="703"/>
      <c r="AX26" s="703"/>
      <c r="AY26" s="703"/>
      <c r="AZ26" s="703"/>
      <c r="BA26" s="703"/>
      <c r="BB26" s="703"/>
      <c r="BC26" s="703"/>
      <c r="BD26" s="703"/>
      <c r="BE26" s="703"/>
      <c r="BF26" s="703"/>
      <c r="BG26" s="703"/>
      <c r="BH26" s="703"/>
      <c r="BI26" s="703"/>
      <c r="BJ26" s="703"/>
      <c r="BK26" s="703"/>
      <c r="BL26" s="703"/>
      <c r="BM26" s="703"/>
      <c r="BN26" s="703"/>
      <c r="BO26" s="703"/>
      <c r="BP26" s="703"/>
      <c r="BQ26" s="703"/>
      <c r="BR26" s="703"/>
      <c r="BS26" s="703"/>
      <c r="BT26" s="703"/>
      <c r="BU26" s="703"/>
      <c r="BV26" s="703"/>
      <c r="BW26" s="703"/>
      <c r="BX26" s="703"/>
    </row>
    <row r="27" spans="2:76" x14ac:dyDescent="0.25">
      <c r="B27" s="444"/>
      <c r="C27" s="444"/>
      <c r="D27" s="444"/>
      <c r="E27" s="444"/>
      <c r="F27" s="444"/>
      <c r="G27" s="444"/>
      <c r="H27" s="444"/>
      <c r="I27" s="444"/>
      <c r="J27" s="444"/>
      <c r="K27" s="444"/>
      <c r="L27" s="444"/>
      <c r="M27" s="444"/>
      <c r="N27" s="444"/>
      <c r="O27" s="444"/>
      <c r="P27" s="444"/>
      <c r="Q27" s="444"/>
      <c r="R27" s="444"/>
      <c r="S27" s="444"/>
      <c r="T27" s="444"/>
      <c r="U27" s="444"/>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B27" s="444"/>
      <c r="BC27" s="444"/>
      <c r="BD27" s="444"/>
      <c r="BE27" s="444"/>
      <c r="BF27" s="444"/>
      <c r="BG27" s="444"/>
      <c r="BH27" s="444"/>
      <c r="BI27" s="444"/>
      <c r="BJ27" s="444"/>
      <c r="BK27" s="444"/>
      <c r="BL27" s="444"/>
      <c r="BM27" s="444"/>
      <c r="BN27" s="444"/>
      <c r="BO27" s="444"/>
      <c r="BP27" s="444"/>
      <c r="BQ27" s="444"/>
      <c r="BR27" s="444"/>
      <c r="BS27" s="444"/>
      <c r="BT27" s="444"/>
      <c r="BU27" s="444"/>
      <c r="BV27" s="444"/>
      <c r="BW27" s="444"/>
      <c r="BX27" s="444"/>
    </row>
    <row r="28" spans="2:76" x14ac:dyDescent="0.25">
      <c r="B28" s="444"/>
      <c r="C28" s="444"/>
      <c r="D28" s="444"/>
      <c r="E28" s="444"/>
      <c r="F28" s="444"/>
      <c r="G28" s="444"/>
      <c r="H28" s="444"/>
      <c r="I28" s="444"/>
      <c r="J28" s="444"/>
      <c r="K28" s="444"/>
      <c r="L28" s="444"/>
      <c r="M28" s="444"/>
      <c r="N28" s="444"/>
      <c r="O28" s="444"/>
      <c r="P28" s="444"/>
      <c r="Q28" s="444"/>
      <c r="R28" s="444"/>
      <c r="S28" s="444"/>
      <c r="T28" s="444"/>
      <c r="U28" s="444"/>
      <c r="V28" s="444"/>
      <c r="W28" s="444"/>
      <c r="X28" s="444"/>
      <c r="Y28" s="444"/>
      <c r="Z28" s="444"/>
      <c r="AA28" s="444"/>
      <c r="AB28" s="444"/>
      <c r="AC28" s="444"/>
      <c r="AD28" s="444"/>
      <c r="AE28" s="444"/>
      <c r="AF28" s="444"/>
      <c r="AG28" s="444"/>
      <c r="AH28" s="444"/>
      <c r="AI28" s="444"/>
      <c r="AJ28" s="444"/>
      <c r="AK28" s="444"/>
      <c r="AL28" s="444"/>
      <c r="AM28" s="444"/>
      <c r="AN28" s="444"/>
      <c r="AO28" s="444"/>
      <c r="AP28" s="444"/>
      <c r="AQ28" s="444"/>
      <c r="AR28" s="444"/>
      <c r="AS28" s="444"/>
      <c r="AT28" s="444"/>
      <c r="AU28" s="444"/>
      <c r="AV28" s="444"/>
      <c r="AW28" s="444"/>
      <c r="AX28" s="444"/>
      <c r="AY28" s="444"/>
      <c r="AZ28" s="444"/>
      <c r="BA28" s="444"/>
      <c r="BB28" s="444"/>
      <c r="BC28" s="444"/>
      <c r="BD28" s="444"/>
      <c r="BE28" s="444"/>
      <c r="BF28" s="444"/>
      <c r="BG28" s="444"/>
      <c r="BH28" s="444"/>
      <c r="BI28" s="444"/>
      <c r="BJ28" s="444"/>
      <c r="BK28" s="444"/>
      <c r="BL28" s="444"/>
      <c r="BM28" s="444"/>
      <c r="BN28" s="444"/>
      <c r="BO28" s="444"/>
      <c r="BP28" s="444"/>
      <c r="BQ28" s="444"/>
      <c r="BR28" s="444"/>
      <c r="BS28" s="444"/>
      <c r="BT28" s="444"/>
      <c r="BU28" s="444"/>
      <c r="BV28" s="444"/>
      <c r="BW28" s="444"/>
      <c r="BX28" s="444"/>
    </row>
    <row r="29" spans="2:76" x14ac:dyDescent="0.25">
      <c r="B29" s="444"/>
      <c r="C29" s="444"/>
      <c r="D29" s="444"/>
      <c r="E29" s="444"/>
      <c r="F29" s="444"/>
      <c r="G29" s="444"/>
      <c r="H29" s="444"/>
      <c r="I29" s="444"/>
      <c r="J29" s="444"/>
      <c r="K29" s="444"/>
      <c r="L29" s="444"/>
      <c r="M29" s="444"/>
      <c r="N29" s="444"/>
      <c r="O29" s="444"/>
      <c r="P29" s="444"/>
      <c r="Q29" s="444"/>
      <c r="R29" s="444"/>
      <c r="S29" s="444"/>
      <c r="T29" s="444"/>
      <c r="U29" s="444"/>
      <c r="V29" s="444"/>
      <c r="W29" s="444"/>
      <c r="X29" s="444"/>
      <c r="Y29" s="444"/>
      <c r="Z29" s="444"/>
      <c r="AA29" s="444"/>
      <c r="AB29" s="444"/>
      <c r="AC29" s="444"/>
      <c r="AD29" s="444"/>
      <c r="AE29" s="444"/>
      <c r="AF29" s="444"/>
      <c r="AG29" s="444"/>
      <c r="AH29" s="444"/>
      <c r="AI29" s="444"/>
      <c r="AJ29" s="444"/>
      <c r="AK29" s="444"/>
      <c r="AL29" s="444"/>
      <c r="AM29" s="444"/>
      <c r="AN29" s="444"/>
      <c r="AO29" s="444"/>
      <c r="AP29" s="444"/>
      <c r="AQ29" s="444"/>
      <c r="AR29" s="444"/>
      <c r="AS29" s="444"/>
      <c r="AT29" s="444"/>
      <c r="AU29" s="444"/>
      <c r="AV29" s="444"/>
      <c r="AW29" s="444"/>
      <c r="AX29" s="444"/>
      <c r="AY29" s="444"/>
      <c r="AZ29" s="444"/>
      <c r="BA29" s="444"/>
      <c r="BB29" s="444"/>
      <c r="BC29" s="444"/>
      <c r="BD29" s="444"/>
      <c r="BE29" s="444"/>
      <c r="BF29" s="444"/>
      <c r="BG29" s="444"/>
      <c r="BH29" s="444"/>
      <c r="BI29" s="444"/>
      <c r="BJ29" s="444"/>
      <c r="BK29" s="444"/>
      <c r="BL29" s="444"/>
      <c r="BM29" s="444"/>
      <c r="BN29" s="444"/>
      <c r="BO29" s="444"/>
      <c r="BP29" s="444"/>
      <c r="BQ29" s="444"/>
      <c r="BR29" s="444"/>
      <c r="BS29" s="444"/>
      <c r="BT29" s="444"/>
      <c r="BU29" s="444"/>
      <c r="BV29" s="444"/>
      <c r="BW29" s="444"/>
      <c r="BX29" s="444"/>
    </row>
  </sheetData>
  <mergeCells count="52">
    <mergeCell ref="B1:CC2"/>
    <mergeCell ref="B3:BB3"/>
    <mergeCell ref="B5:V6"/>
    <mergeCell ref="W5:AC6"/>
    <mergeCell ref="AD5:AJ6"/>
    <mergeCell ref="AK5:AU6"/>
    <mergeCell ref="AV5:BB6"/>
    <mergeCell ref="BC5:BM6"/>
    <mergeCell ref="BN5:CE5"/>
    <mergeCell ref="BN6:BS6"/>
    <mergeCell ref="BT6:BY6"/>
    <mergeCell ref="BZ6:CE6"/>
    <mergeCell ref="B7:V8"/>
    <mergeCell ref="W7:AC8"/>
    <mergeCell ref="AD7:AJ8"/>
    <mergeCell ref="AK7:AU8"/>
    <mergeCell ref="AV7:BB8"/>
    <mergeCell ref="BC7:BM8"/>
    <mergeCell ref="BN7:BS8"/>
    <mergeCell ref="BT7:BY8"/>
    <mergeCell ref="BC11:BM12"/>
    <mergeCell ref="BZ7:CE8"/>
    <mergeCell ref="BC9:BM10"/>
    <mergeCell ref="BN9:BS10"/>
    <mergeCell ref="BT9:BY10"/>
    <mergeCell ref="BZ9:CE10"/>
    <mergeCell ref="B9:V10"/>
    <mergeCell ref="W9:AC10"/>
    <mergeCell ref="AD9:AJ10"/>
    <mergeCell ref="AK9:AU10"/>
    <mergeCell ref="AV9:BB10"/>
    <mergeCell ref="B26:BX26"/>
    <mergeCell ref="BN11:BS12"/>
    <mergeCell ref="BT11:BY12"/>
    <mergeCell ref="BZ11:CE12"/>
    <mergeCell ref="B13:V14"/>
    <mergeCell ref="W13:AC14"/>
    <mergeCell ref="AD13:AJ14"/>
    <mergeCell ref="AK13:AU14"/>
    <mergeCell ref="AV13:BB14"/>
    <mergeCell ref="BC13:BM14"/>
    <mergeCell ref="BN13:BS14"/>
    <mergeCell ref="B11:V12"/>
    <mergeCell ref="W11:AC12"/>
    <mergeCell ref="AD11:AJ12"/>
    <mergeCell ref="AK11:AU12"/>
    <mergeCell ref="AV11:BB12"/>
    <mergeCell ref="BT13:BY14"/>
    <mergeCell ref="BZ13:CE14"/>
    <mergeCell ref="B21:L21"/>
    <mergeCell ref="B22:BX22"/>
    <mergeCell ref="B24:BX24"/>
  </mergeCells>
  <dataValidations disablePrompts="1" count="2">
    <dataValidation type="list" allowBlank="1" showInputMessage="1" showErrorMessage="1" sqref="AD7:AJ14">
      <formula1>$Q$16:$Q$18</formula1>
    </dataValidation>
    <dataValidation type="list" allowBlank="1" showInputMessage="1" showErrorMessage="1" sqref="W7:AC14">
      <formula1>$AG$16:$AG$19</formula1>
    </dataValidation>
  </dataValidations>
  <pageMargins left="0.43307086614173229" right="0.31496062992125984" top="0.74803149606299213" bottom="0.74803149606299213" header="0.31496062992125984" footer="0.31496062992125984"/>
  <pageSetup scale="90" orientation="landscape" horizontalDpi="4294967295" verticalDpi="4294967295" r:id="rId1"/>
  <headerFooter>
    <oddFooter>&amp;R&amp;10Página &amp;P de &amp;N</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
  <sheetViews>
    <sheetView workbookViewId="0">
      <selection activeCell="D49" sqref="D49"/>
    </sheetView>
  </sheetViews>
  <sheetFormatPr baseColWidth="10" defaultRowHeight="15" outlineLevelRow="2" x14ac:dyDescent="0.25"/>
  <cols>
    <col min="2" max="2" width="1.85546875" bestFit="1" customWidth="1"/>
    <col min="3" max="3" width="3.85546875" bestFit="1" customWidth="1"/>
    <col min="4" max="4" width="25.5703125" customWidth="1"/>
    <col min="5" max="5" width="7" customWidth="1"/>
    <col min="6" max="6" width="51.28515625" customWidth="1"/>
    <col min="7" max="16" width="10.85546875" hidden="1" customWidth="1"/>
    <col min="17" max="17" width="12.5703125" style="461" bestFit="1" customWidth="1"/>
  </cols>
  <sheetData>
    <row r="1" spans="1:18" s="459" customFormat="1" x14ac:dyDescent="0.25">
      <c r="A1" s="459" t="s">
        <v>1832</v>
      </c>
      <c r="D1" s="459" t="s">
        <v>1812</v>
      </c>
      <c r="E1" s="459" t="s">
        <v>754</v>
      </c>
      <c r="F1" s="459" t="s">
        <v>5</v>
      </c>
      <c r="G1" s="459" t="s">
        <v>1317</v>
      </c>
      <c r="H1" s="459" t="s">
        <v>41</v>
      </c>
      <c r="I1" s="459" t="s">
        <v>755</v>
      </c>
      <c r="M1" s="459" t="s">
        <v>43</v>
      </c>
      <c r="O1" s="459" t="s">
        <v>40</v>
      </c>
      <c r="P1" s="459" t="s">
        <v>1048</v>
      </c>
      <c r="Q1" s="460" t="s">
        <v>757</v>
      </c>
    </row>
    <row r="2" spans="1:18" s="459" customFormat="1" hidden="1" outlineLevel="2" x14ac:dyDescent="0.25">
      <c r="A2">
        <v>24</v>
      </c>
      <c r="B2" t="s">
        <v>1636</v>
      </c>
      <c r="C2">
        <v>566</v>
      </c>
      <c r="D2" t="s">
        <v>1811</v>
      </c>
      <c r="E2">
        <v>566</v>
      </c>
      <c r="F2" t="s">
        <v>617</v>
      </c>
      <c r="G2">
        <v>0</v>
      </c>
      <c r="H2">
        <v>48000</v>
      </c>
      <c r="I2">
        <v>0</v>
      </c>
      <c r="J2">
        <v>0</v>
      </c>
      <c r="K2">
        <v>0</v>
      </c>
      <c r="L2">
        <v>0</v>
      </c>
      <c r="M2">
        <v>0</v>
      </c>
      <c r="N2">
        <v>0</v>
      </c>
      <c r="O2">
        <v>0</v>
      </c>
      <c r="P2">
        <v>0</v>
      </c>
      <c r="Q2" s="461">
        <v>48000</v>
      </c>
    </row>
    <row r="3" spans="1:18" s="459" customFormat="1" outlineLevel="1" collapsed="1" x14ac:dyDescent="0.25">
      <c r="A3"/>
      <c r="B3"/>
      <c r="C3"/>
      <c r="D3" s="33" t="s">
        <v>1869</v>
      </c>
      <c r="E3"/>
      <c r="F3"/>
      <c r="G3"/>
      <c r="H3"/>
      <c r="I3"/>
      <c r="J3"/>
      <c r="K3"/>
      <c r="L3"/>
      <c r="M3"/>
      <c r="N3"/>
      <c r="O3"/>
      <c r="P3"/>
      <c r="Q3" s="463">
        <f>SUBTOTAL(9,Q2:Q2)</f>
        <v>48000</v>
      </c>
      <c r="R3" s="462">
        <f>+Q3/$Q$72</f>
        <v>1.4387609390792649E-2</v>
      </c>
    </row>
    <row r="4" spans="1:18" hidden="1" outlineLevel="2" x14ac:dyDescent="0.25">
      <c r="A4">
        <v>236</v>
      </c>
      <c r="B4" t="s">
        <v>1636</v>
      </c>
      <c r="C4">
        <v>567</v>
      </c>
      <c r="D4" t="s">
        <v>1818</v>
      </c>
      <c r="E4">
        <v>567</v>
      </c>
      <c r="F4" t="s">
        <v>618</v>
      </c>
      <c r="G4">
        <v>0</v>
      </c>
      <c r="H4">
        <v>120000</v>
      </c>
      <c r="I4">
        <v>0</v>
      </c>
      <c r="J4">
        <v>0</v>
      </c>
      <c r="K4">
        <v>0</v>
      </c>
      <c r="L4">
        <v>0</v>
      </c>
      <c r="M4">
        <v>0</v>
      </c>
      <c r="N4">
        <v>0</v>
      </c>
      <c r="O4">
        <v>0</v>
      </c>
      <c r="P4">
        <v>0</v>
      </c>
      <c r="Q4" s="461">
        <v>120000</v>
      </c>
      <c r="R4" s="462">
        <f t="shared" ref="R4:R67" si="0">+Q4/$Q$72</f>
        <v>3.5969023476981624E-2</v>
      </c>
    </row>
    <row r="5" spans="1:18" hidden="1" outlineLevel="2" x14ac:dyDescent="0.25">
      <c r="A5">
        <v>234</v>
      </c>
      <c r="B5" t="s">
        <v>1636</v>
      </c>
      <c r="C5">
        <v>541</v>
      </c>
      <c r="D5" t="s">
        <v>1818</v>
      </c>
      <c r="E5">
        <v>541</v>
      </c>
      <c r="F5" t="s">
        <v>603</v>
      </c>
      <c r="G5">
        <v>0</v>
      </c>
      <c r="H5">
        <v>2000000</v>
      </c>
      <c r="I5">
        <v>0</v>
      </c>
      <c r="J5">
        <v>0</v>
      </c>
      <c r="K5">
        <v>0</v>
      </c>
      <c r="L5">
        <v>0</v>
      </c>
      <c r="M5">
        <v>0</v>
      </c>
      <c r="N5">
        <v>0</v>
      </c>
      <c r="O5">
        <v>0</v>
      </c>
      <c r="P5">
        <v>0</v>
      </c>
      <c r="Q5" s="461">
        <v>2000000</v>
      </c>
      <c r="R5" s="462">
        <f t="shared" si="0"/>
        <v>0.59948372461636035</v>
      </c>
    </row>
    <row r="6" spans="1:18" outlineLevel="1" collapsed="1" x14ac:dyDescent="0.25">
      <c r="D6" s="33" t="s">
        <v>1848</v>
      </c>
      <c r="Q6" s="463">
        <f>SUBTOTAL(9,Q4:Q5)</f>
        <v>2120000</v>
      </c>
      <c r="R6" s="462">
        <f t="shared" si="0"/>
        <v>0.63545274809334207</v>
      </c>
    </row>
    <row r="7" spans="1:18" hidden="1" outlineLevel="2" x14ac:dyDescent="0.25">
      <c r="A7">
        <v>298</v>
      </c>
      <c r="B7" t="s">
        <v>1636</v>
      </c>
      <c r="C7">
        <v>523</v>
      </c>
      <c r="D7" t="s">
        <v>1819</v>
      </c>
      <c r="E7">
        <v>523</v>
      </c>
      <c r="F7" t="s">
        <v>597</v>
      </c>
      <c r="H7">
        <v>5000</v>
      </c>
      <c r="I7">
        <v>0</v>
      </c>
      <c r="J7">
        <v>0</v>
      </c>
      <c r="K7">
        <v>0</v>
      </c>
      <c r="L7">
        <v>0</v>
      </c>
      <c r="M7">
        <v>0</v>
      </c>
      <c r="N7">
        <v>0</v>
      </c>
      <c r="O7">
        <v>0</v>
      </c>
      <c r="P7">
        <v>0</v>
      </c>
      <c r="Q7" s="461">
        <v>5000</v>
      </c>
      <c r="R7" s="462">
        <f t="shared" si="0"/>
        <v>1.4987093115409009E-3</v>
      </c>
    </row>
    <row r="8" spans="1:18" hidden="1" outlineLevel="2" x14ac:dyDescent="0.25">
      <c r="A8">
        <v>295</v>
      </c>
      <c r="B8" t="s">
        <v>1636</v>
      </c>
      <c r="C8">
        <v>511</v>
      </c>
      <c r="D8" t="s">
        <v>1819</v>
      </c>
      <c r="E8">
        <v>511</v>
      </c>
      <c r="F8" t="s">
        <v>588</v>
      </c>
      <c r="H8">
        <v>10000</v>
      </c>
      <c r="I8">
        <v>0</v>
      </c>
      <c r="J8">
        <v>0</v>
      </c>
      <c r="K8">
        <v>0</v>
      </c>
      <c r="L8">
        <v>0</v>
      </c>
      <c r="M8">
        <v>0</v>
      </c>
      <c r="N8">
        <v>0</v>
      </c>
      <c r="O8">
        <v>0</v>
      </c>
      <c r="P8">
        <v>0</v>
      </c>
      <c r="Q8" s="461">
        <v>10000</v>
      </c>
      <c r="R8" s="462">
        <f t="shared" si="0"/>
        <v>2.9974186230818018E-3</v>
      </c>
    </row>
    <row r="9" spans="1:18" hidden="1" outlineLevel="2" x14ac:dyDescent="0.25">
      <c r="A9">
        <v>296</v>
      </c>
      <c r="B9" t="s">
        <v>1636</v>
      </c>
      <c r="C9">
        <v>513</v>
      </c>
      <c r="D9" t="s">
        <v>1819</v>
      </c>
      <c r="E9">
        <v>513</v>
      </c>
      <c r="F9" t="s">
        <v>590</v>
      </c>
      <c r="H9">
        <v>30000</v>
      </c>
      <c r="I9">
        <v>0</v>
      </c>
      <c r="J9">
        <v>0</v>
      </c>
      <c r="K9">
        <v>0</v>
      </c>
      <c r="L9">
        <v>0</v>
      </c>
      <c r="M9">
        <v>0</v>
      </c>
      <c r="N9">
        <v>0</v>
      </c>
      <c r="O9">
        <v>0</v>
      </c>
      <c r="P9">
        <v>0</v>
      </c>
      <c r="Q9" s="461">
        <v>30000</v>
      </c>
      <c r="R9" s="462">
        <f t="shared" si="0"/>
        <v>8.9922558692454059E-3</v>
      </c>
    </row>
    <row r="10" spans="1:18" outlineLevel="1" collapsed="1" x14ac:dyDescent="0.25">
      <c r="D10" s="33" t="s">
        <v>1849</v>
      </c>
      <c r="Q10" s="463">
        <f>SUBTOTAL(9,Q7:Q9)</f>
        <v>45000</v>
      </c>
      <c r="R10" s="462">
        <f t="shared" si="0"/>
        <v>1.3488383803868109E-2</v>
      </c>
    </row>
    <row r="11" spans="1:18" hidden="1" outlineLevel="2" x14ac:dyDescent="0.25">
      <c r="A11">
        <v>333</v>
      </c>
      <c r="B11" t="s">
        <v>1636</v>
      </c>
      <c r="C11">
        <v>519</v>
      </c>
      <c r="D11" t="s">
        <v>1820</v>
      </c>
      <c r="E11">
        <v>519</v>
      </c>
      <c r="F11" t="s">
        <v>593</v>
      </c>
      <c r="G11">
        <v>0</v>
      </c>
      <c r="H11">
        <v>3600</v>
      </c>
      <c r="I11">
        <v>0</v>
      </c>
      <c r="J11">
        <v>0</v>
      </c>
      <c r="K11">
        <v>0</v>
      </c>
      <c r="L11">
        <v>0</v>
      </c>
      <c r="M11">
        <v>0</v>
      </c>
      <c r="N11">
        <v>0</v>
      </c>
      <c r="O11">
        <v>0</v>
      </c>
      <c r="P11">
        <v>0</v>
      </c>
      <c r="Q11" s="461">
        <v>3600</v>
      </c>
      <c r="R11" s="462">
        <f t="shared" si="0"/>
        <v>1.0790707043094488E-3</v>
      </c>
    </row>
    <row r="12" spans="1:18" hidden="1" outlineLevel="2" x14ac:dyDescent="0.25">
      <c r="A12">
        <v>332</v>
      </c>
      <c r="B12" t="s">
        <v>1636</v>
      </c>
      <c r="C12">
        <v>515</v>
      </c>
      <c r="D12" t="s">
        <v>1820</v>
      </c>
      <c r="E12">
        <v>515</v>
      </c>
      <c r="F12" t="s">
        <v>592</v>
      </c>
      <c r="G12">
        <v>0</v>
      </c>
      <c r="H12">
        <v>15500</v>
      </c>
      <c r="I12">
        <v>0</v>
      </c>
      <c r="J12">
        <v>0</v>
      </c>
      <c r="K12">
        <v>0</v>
      </c>
      <c r="L12">
        <v>0</v>
      </c>
      <c r="M12">
        <v>0</v>
      </c>
      <c r="N12">
        <v>0</v>
      </c>
      <c r="O12">
        <v>0</v>
      </c>
      <c r="P12">
        <v>0</v>
      </c>
      <c r="Q12" s="461">
        <v>15500</v>
      </c>
      <c r="R12" s="462">
        <f t="shared" si="0"/>
        <v>4.6459988657767933E-3</v>
      </c>
    </row>
    <row r="13" spans="1:18" hidden="1" outlineLevel="2" x14ac:dyDescent="0.25">
      <c r="A13">
        <v>331</v>
      </c>
      <c r="B13" t="s">
        <v>1636</v>
      </c>
      <c r="C13">
        <v>511</v>
      </c>
      <c r="D13" t="s">
        <v>1820</v>
      </c>
      <c r="E13">
        <v>511</v>
      </c>
      <c r="F13" t="s">
        <v>588</v>
      </c>
      <c r="G13">
        <v>0</v>
      </c>
      <c r="H13">
        <v>52000</v>
      </c>
      <c r="I13">
        <v>0</v>
      </c>
      <c r="J13">
        <v>0</v>
      </c>
      <c r="K13">
        <v>0</v>
      </c>
      <c r="L13">
        <v>0</v>
      </c>
      <c r="M13">
        <v>0</v>
      </c>
      <c r="N13">
        <v>0</v>
      </c>
      <c r="O13">
        <v>0</v>
      </c>
      <c r="P13">
        <v>0</v>
      </c>
      <c r="Q13" s="461">
        <v>52000</v>
      </c>
      <c r="R13" s="462">
        <f t="shared" si="0"/>
        <v>1.558657684002537E-2</v>
      </c>
    </row>
    <row r="14" spans="1:18" outlineLevel="1" collapsed="1" x14ac:dyDescent="0.25">
      <c r="D14" s="33" t="s">
        <v>1850</v>
      </c>
      <c r="Q14" s="463">
        <f>SUBTOTAL(9,Q11:Q13)</f>
        <v>71100</v>
      </c>
      <c r="R14" s="462">
        <f t="shared" si="0"/>
        <v>2.1311646410111611E-2</v>
      </c>
    </row>
    <row r="15" spans="1:18" hidden="1" outlineLevel="2" x14ac:dyDescent="0.25">
      <c r="A15">
        <v>751</v>
      </c>
      <c r="B15" t="s">
        <v>1636</v>
      </c>
      <c r="C15">
        <v>591</v>
      </c>
      <c r="D15" t="s">
        <v>1831</v>
      </c>
      <c r="E15">
        <v>591</v>
      </c>
      <c r="F15" t="s">
        <v>636</v>
      </c>
      <c r="G15">
        <v>0</v>
      </c>
      <c r="H15">
        <v>5000</v>
      </c>
      <c r="I15">
        <v>0</v>
      </c>
      <c r="J15">
        <v>0</v>
      </c>
      <c r="K15">
        <v>0</v>
      </c>
      <c r="L15">
        <v>0</v>
      </c>
      <c r="M15">
        <v>0</v>
      </c>
      <c r="N15">
        <v>0</v>
      </c>
      <c r="O15">
        <v>0</v>
      </c>
      <c r="P15">
        <v>0</v>
      </c>
      <c r="Q15" s="461">
        <v>5000</v>
      </c>
      <c r="R15" s="462">
        <f t="shared" si="0"/>
        <v>1.4987093115409009E-3</v>
      </c>
    </row>
    <row r="16" spans="1:18" hidden="1" outlineLevel="2" x14ac:dyDescent="0.25">
      <c r="A16">
        <v>747</v>
      </c>
      <c r="B16" t="s">
        <v>1636</v>
      </c>
      <c r="C16">
        <v>511</v>
      </c>
      <c r="D16" t="s">
        <v>1831</v>
      </c>
      <c r="E16">
        <v>511</v>
      </c>
      <c r="F16" t="s">
        <v>588</v>
      </c>
      <c r="G16">
        <v>0</v>
      </c>
      <c r="H16">
        <v>11204</v>
      </c>
      <c r="I16">
        <v>0</v>
      </c>
      <c r="J16">
        <v>0</v>
      </c>
      <c r="K16">
        <v>0</v>
      </c>
      <c r="L16">
        <v>0</v>
      </c>
      <c r="M16">
        <v>0</v>
      </c>
      <c r="N16">
        <v>0</v>
      </c>
      <c r="O16">
        <v>0</v>
      </c>
      <c r="P16">
        <v>0</v>
      </c>
      <c r="Q16" s="461">
        <v>11204</v>
      </c>
      <c r="R16" s="462">
        <f t="shared" si="0"/>
        <v>3.3583078253008507E-3</v>
      </c>
    </row>
    <row r="17" spans="1:18" hidden="1" outlineLevel="2" x14ac:dyDescent="0.25">
      <c r="A17">
        <v>749</v>
      </c>
      <c r="B17" t="s">
        <v>1636</v>
      </c>
      <c r="C17">
        <v>541</v>
      </c>
      <c r="D17" t="s">
        <v>1831</v>
      </c>
      <c r="E17">
        <v>541</v>
      </c>
      <c r="F17" t="s">
        <v>603</v>
      </c>
      <c r="G17">
        <v>0</v>
      </c>
      <c r="H17">
        <v>80000</v>
      </c>
      <c r="I17">
        <v>0</v>
      </c>
      <c r="J17">
        <v>0</v>
      </c>
      <c r="K17">
        <v>0</v>
      </c>
      <c r="L17">
        <v>0</v>
      </c>
      <c r="M17">
        <v>0</v>
      </c>
      <c r="N17">
        <v>0</v>
      </c>
      <c r="O17">
        <v>0</v>
      </c>
      <c r="P17">
        <v>0</v>
      </c>
      <c r="Q17" s="461">
        <v>80000</v>
      </c>
      <c r="R17" s="462">
        <f t="shared" si="0"/>
        <v>2.3979348984654415E-2</v>
      </c>
    </row>
    <row r="18" spans="1:18" outlineLevel="1" collapsed="1" x14ac:dyDescent="0.25">
      <c r="D18" s="33" t="s">
        <v>1851</v>
      </c>
      <c r="Q18" s="463">
        <f>SUBTOTAL(9,Q15:Q17)</f>
        <v>96204</v>
      </c>
      <c r="R18" s="462">
        <f t="shared" si="0"/>
        <v>2.8836366121496166E-2</v>
      </c>
    </row>
    <row r="19" spans="1:18" hidden="1" outlineLevel="2" x14ac:dyDescent="0.25">
      <c r="A19">
        <v>216</v>
      </c>
      <c r="B19" t="s">
        <v>1636</v>
      </c>
      <c r="C19">
        <v>511</v>
      </c>
      <c r="D19" t="s">
        <v>1817</v>
      </c>
      <c r="E19">
        <v>511</v>
      </c>
      <c r="F19" t="s">
        <v>588</v>
      </c>
      <c r="H19">
        <v>10000</v>
      </c>
      <c r="I19">
        <v>0</v>
      </c>
      <c r="J19">
        <v>0</v>
      </c>
      <c r="K19">
        <v>0</v>
      </c>
      <c r="L19">
        <v>0</v>
      </c>
      <c r="M19">
        <v>0</v>
      </c>
      <c r="N19">
        <v>0</v>
      </c>
      <c r="O19">
        <v>0</v>
      </c>
      <c r="P19">
        <v>0</v>
      </c>
      <c r="Q19" s="461">
        <v>10000</v>
      </c>
      <c r="R19" s="462">
        <f t="shared" si="0"/>
        <v>2.9974186230818018E-3</v>
      </c>
    </row>
    <row r="20" spans="1:18" hidden="1" outlineLevel="2" x14ac:dyDescent="0.25">
      <c r="A20">
        <v>219</v>
      </c>
      <c r="B20" t="s">
        <v>1636</v>
      </c>
      <c r="C20">
        <v>521</v>
      </c>
      <c r="D20" t="s">
        <v>1817</v>
      </c>
      <c r="E20">
        <v>521</v>
      </c>
      <c r="F20" t="s">
        <v>595</v>
      </c>
      <c r="G20">
        <v>0</v>
      </c>
      <c r="H20">
        <v>15000</v>
      </c>
      <c r="I20">
        <v>0</v>
      </c>
      <c r="J20">
        <v>0</v>
      </c>
      <c r="K20">
        <v>0</v>
      </c>
      <c r="L20">
        <v>0</v>
      </c>
      <c r="M20">
        <v>0</v>
      </c>
      <c r="N20">
        <v>0</v>
      </c>
      <c r="O20">
        <v>0</v>
      </c>
      <c r="P20">
        <v>0</v>
      </c>
      <c r="Q20" s="461">
        <v>15000</v>
      </c>
      <c r="R20" s="462">
        <f t="shared" si="0"/>
        <v>4.496127934622703E-3</v>
      </c>
    </row>
    <row r="21" spans="1:18" hidden="1" outlineLevel="2" x14ac:dyDescent="0.25">
      <c r="A21">
        <v>220</v>
      </c>
      <c r="B21" t="s">
        <v>1636</v>
      </c>
      <c r="C21">
        <v>523</v>
      </c>
      <c r="D21" t="s">
        <v>1817</v>
      </c>
      <c r="E21">
        <v>523</v>
      </c>
      <c r="F21" t="s">
        <v>597</v>
      </c>
      <c r="G21">
        <v>0</v>
      </c>
      <c r="H21">
        <v>20000</v>
      </c>
      <c r="I21">
        <v>0</v>
      </c>
      <c r="J21">
        <v>0</v>
      </c>
      <c r="K21">
        <v>0</v>
      </c>
      <c r="L21">
        <v>0</v>
      </c>
      <c r="M21">
        <v>0</v>
      </c>
      <c r="N21">
        <v>0</v>
      </c>
      <c r="O21">
        <v>0</v>
      </c>
      <c r="P21">
        <v>0</v>
      </c>
      <c r="Q21" s="461">
        <v>20000</v>
      </c>
      <c r="R21" s="462">
        <f t="shared" si="0"/>
        <v>5.9948372461636036E-3</v>
      </c>
    </row>
    <row r="22" spans="1:18" hidden="1" outlineLevel="2" x14ac:dyDescent="0.25">
      <c r="A22">
        <v>217</v>
      </c>
      <c r="B22" t="s">
        <v>1636</v>
      </c>
      <c r="C22">
        <v>515</v>
      </c>
      <c r="D22" t="s">
        <v>1817</v>
      </c>
      <c r="E22">
        <v>515</v>
      </c>
      <c r="F22" t="s">
        <v>592</v>
      </c>
      <c r="H22">
        <v>30000</v>
      </c>
      <c r="I22">
        <v>0</v>
      </c>
      <c r="J22">
        <v>0</v>
      </c>
      <c r="K22">
        <v>0</v>
      </c>
      <c r="L22">
        <v>0</v>
      </c>
      <c r="M22">
        <v>0</v>
      </c>
      <c r="N22">
        <v>0</v>
      </c>
      <c r="O22">
        <v>0</v>
      </c>
      <c r="P22">
        <v>0</v>
      </c>
      <c r="Q22" s="461">
        <v>30000</v>
      </c>
      <c r="R22" s="462">
        <f t="shared" si="0"/>
        <v>8.9922558692454059E-3</v>
      </c>
    </row>
    <row r="23" spans="1:18" outlineLevel="1" collapsed="1" x14ac:dyDescent="0.25">
      <c r="D23" s="33" t="s">
        <v>1852</v>
      </c>
      <c r="Q23" s="463">
        <f>SUBTOTAL(9,Q19:Q22)</f>
        <v>75000</v>
      </c>
      <c r="R23" s="462">
        <f t="shared" si="0"/>
        <v>2.2480639673113513E-2</v>
      </c>
    </row>
    <row r="24" spans="1:18" hidden="1" outlineLevel="2" x14ac:dyDescent="0.25">
      <c r="A24">
        <v>376</v>
      </c>
      <c r="B24" t="s">
        <v>1636</v>
      </c>
      <c r="C24">
        <v>515</v>
      </c>
      <c r="D24" t="s">
        <v>1821</v>
      </c>
      <c r="E24">
        <v>515</v>
      </c>
      <c r="F24" t="s">
        <v>592</v>
      </c>
      <c r="G24">
        <v>15000</v>
      </c>
      <c r="H24">
        <v>0</v>
      </c>
      <c r="I24">
        <v>0</v>
      </c>
      <c r="J24">
        <v>0</v>
      </c>
      <c r="K24">
        <v>0</v>
      </c>
      <c r="L24">
        <v>0</v>
      </c>
      <c r="M24">
        <v>0</v>
      </c>
      <c r="N24">
        <v>0</v>
      </c>
      <c r="O24">
        <v>0</v>
      </c>
      <c r="P24">
        <v>0</v>
      </c>
      <c r="Q24" s="461">
        <v>15000</v>
      </c>
      <c r="R24" s="462">
        <f t="shared" si="0"/>
        <v>4.496127934622703E-3</v>
      </c>
    </row>
    <row r="25" spans="1:18" hidden="1" outlineLevel="2" x14ac:dyDescent="0.25">
      <c r="A25">
        <v>375</v>
      </c>
      <c r="B25" t="s">
        <v>1636</v>
      </c>
      <c r="C25">
        <v>511</v>
      </c>
      <c r="D25" t="s">
        <v>1821</v>
      </c>
      <c r="E25">
        <v>511</v>
      </c>
      <c r="F25" t="s">
        <v>588</v>
      </c>
      <c r="G25">
        <v>25000</v>
      </c>
      <c r="H25">
        <v>0</v>
      </c>
      <c r="I25">
        <v>0</v>
      </c>
      <c r="J25">
        <v>0</v>
      </c>
      <c r="K25">
        <v>0</v>
      </c>
      <c r="L25">
        <v>0</v>
      </c>
      <c r="M25">
        <v>0</v>
      </c>
      <c r="N25">
        <v>0</v>
      </c>
      <c r="O25">
        <v>0</v>
      </c>
      <c r="P25">
        <v>0</v>
      </c>
      <c r="Q25" s="461">
        <v>25000</v>
      </c>
      <c r="R25" s="462">
        <f t="shared" si="0"/>
        <v>7.4935465577045052E-3</v>
      </c>
    </row>
    <row r="26" spans="1:18" hidden="1" outlineLevel="2" x14ac:dyDescent="0.25">
      <c r="A26">
        <v>378</v>
      </c>
      <c r="B26" t="s">
        <v>1636</v>
      </c>
      <c r="C26">
        <v>522</v>
      </c>
      <c r="D26" t="s">
        <v>1821</v>
      </c>
      <c r="E26">
        <v>522</v>
      </c>
      <c r="F26" t="s">
        <v>596</v>
      </c>
      <c r="G26">
        <v>50000</v>
      </c>
      <c r="H26">
        <v>0</v>
      </c>
      <c r="I26">
        <v>0</v>
      </c>
      <c r="J26">
        <v>0</v>
      </c>
      <c r="K26">
        <v>0</v>
      </c>
      <c r="L26">
        <v>0</v>
      </c>
      <c r="M26">
        <v>0</v>
      </c>
      <c r="N26">
        <v>0</v>
      </c>
      <c r="O26">
        <v>0</v>
      </c>
      <c r="P26">
        <v>0</v>
      </c>
      <c r="Q26" s="461">
        <v>50000</v>
      </c>
      <c r="R26" s="462">
        <f t="shared" si="0"/>
        <v>1.498709311540901E-2</v>
      </c>
    </row>
    <row r="27" spans="1:18" outlineLevel="1" collapsed="1" x14ac:dyDescent="0.25">
      <c r="D27" s="33" t="s">
        <v>1853</v>
      </c>
      <c r="Q27" s="463">
        <f>SUBTOTAL(9,Q24:Q26)</f>
        <v>90000</v>
      </c>
      <c r="R27" s="462">
        <f t="shared" si="0"/>
        <v>2.6976767607736218E-2</v>
      </c>
    </row>
    <row r="28" spans="1:18" hidden="1" outlineLevel="2" x14ac:dyDescent="0.25">
      <c r="A28">
        <v>59</v>
      </c>
      <c r="B28" t="s">
        <v>1636</v>
      </c>
      <c r="C28">
        <v>515</v>
      </c>
      <c r="D28" t="s">
        <v>1813</v>
      </c>
      <c r="E28">
        <v>515</v>
      </c>
      <c r="F28" t="s">
        <v>592</v>
      </c>
      <c r="G28">
        <v>0</v>
      </c>
      <c r="H28">
        <v>10000</v>
      </c>
      <c r="I28">
        <v>0</v>
      </c>
      <c r="J28">
        <v>0</v>
      </c>
      <c r="K28">
        <v>0</v>
      </c>
      <c r="L28">
        <v>0</v>
      </c>
      <c r="M28">
        <v>0</v>
      </c>
      <c r="N28">
        <v>0</v>
      </c>
      <c r="O28">
        <v>0</v>
      </c>
      <c r="P28">
        <v>0</v>
      </c>
      <c r="Q28" s="461">
        <v>10000</v>
      </c>
      <c r="R28" s="462">
        <f t="shared" si="0"/>
        <v>2.9974186230818018E-3</v>
      </c>
    </row>
    <row r="29" spans="1:18" hidden="1" outlineLevel="2" x14ac:dyDescent="0.25">
      <c r="A29">
        <v>63</v>
      </c>
      <c r="B29" t="s">
        <v>1636</v>
      </c>
      <c r="C29">
        <v>591</v>
      </c>
      <c r="D29" t="s">
        <v>1813</v>
      </c>
      <c r="E29">
        <v>591</v>
      </c>
      <c r="F29" t="s">
        <v>636</v>
      </c>
      <c r="G29">
        <v>0</v>
      </c>
      <c r="H29">
        <v>30000</v>
      </c>
      <c r="I29">
        <v>0</v>
      </c>
      <c r="J29">
        <v>0</v>
      </c>
      <c r="K29">
        <v>0</v>
      </c>
      <c r="L29">
        <v>0</v>
      </c>
      <c r="M29">
        <v>0</v>
      </c>
      <c r="N29">
        <v>0</v>
      </c>
      <c r="O29">
        <v>0</v>
      </c>
      <c r="P29">
        <v>0</v>
      </c>
      <c r="Q29" s="461">
        <v>30000</v>
      </c>
      <c r="R29" s="462">
        <f t="shared" si="0"/>
        <v>8.9922558692454059E-3</v>
      </c>
    </row>
    <row r="30" spans="1:18" hidden="1" outlineLevel="2" x14ac:dyDescent="0.25">
      <c r="A30">
        <v>61</v>
      </c>
      <c r="B30" t="s">
        <v>1636</v>
      </c>
      <c r="C30">
        <v>563</v>
      </c>
      <c r="D30" t="s">
        <v>1813</v>
      </c>
      <c r="E30">
        <v>563</v>
      </c>
      <c r="F30" t="s">
        <v>614</v>
      </c>
      <c r="G30">
        <v>0</v>
      </c>
      <c r="H30">
        <v>250000</v>
      </c>
      <c r="I30">
        <v>0</v>
      </c>
      <c r="J30">
        <v>0</v>
      </c>
      <c r="K30">
        <v>0</v>
      </c>
      <c r="L30">
        <v>0</v>
      </c>
      <c r="M30">
        <v>0</v>
      </c>
      <c r="N30">
        <v>0</v>
      </c>
      <c r="O30">
        <v>0</v>
      </c>
      <c r="P30">
        <v>0</v>
      </c>
      <c r="Q30" s="461">
        <v>250000</v>
      </c>
      <c r="R30" s="462">
        <f t="shared" si="0"/>
        <v>7.4935465577045043E-2</v>
      </c>
    </row>
    <row r="31" spans="1:18" outlineLevel="1" collapsed="1" x14ac:dyDescent="0.25">
      <c r="D31" s="33" t="s">
        <v>1854</v>
      </c>
      <c r="Q31" s="463">
        <f>SUBTOTAL(9,Q28:Q30)</f>
        <v>290000</v>
      </c>
      <c r="R31" s="462">
        <f t="shared" si="0"/>
        <v>8.6925140069372256E-2</v>
      </c>
    </row>
    <row r="32" spans="1:18" hidden="1" outlineLevel="2" x14ac:dyDescent="0.25">
      <c r="A32">
        <v>410</v>
      </c>
      <c r="B32" t="s">
        <v>1636</v>
      </c>
      <c r="C32">
        <v>515</v>
      </c>
      <c r="D32" t="s">
        <v>1822</v>
      </c>
      <c r="E32">
        <v>515</v>
      </c>
      <c r="F32" t="s">
        <v>592</v>
      </c>
      <c r="G32">
        <v>0</v>
      </c>
      <c r="H32">
        <v>10000</v>
      </c>
      <c r="I32">
        <v>0</v>
      </c>
      <c r="J32">
        <v>0</v>
      </c>
      <c r="K32">
        <v>0</v>
      </c>
      <c r="L32">
        <v>0</v>
      </c>
      <c r="M32">
        <v>0</v>
      </c>
      <c r="N32">
        <v>0</v>
      </c>
      <c r="O32">
        <v>0</v>
      </c>
      <c r="P32">
        <v>0</v>
      </c>
      <c r="Q32" s="461">
        <v>10000</v>
      </c>
      <c r="R32" s="462">
        <f t="shared" si="0"/>
        <v>2.9974186230818018E-3</v>
      </c>
    </row>
    <row r="33" spans="1:18" hidden="1" outlineLevel="2" x14ac:dyDescent="0.25">
      <c r="A33">
        <v>412</v>
      </c>
      <c r="B33" t="s">
        <v>1636</v>
      </c>
      <c r="C33">
        <v>523</v>
      </c>
      <c r="D33" t="s">
        <v>1822</v>
      </c>
      <c r="E33">
        <v>523</v>
      </c>
      <c r="F33" t="s">
        <v>597</v>
      </c>
      <c r="G33">
        <v>0</v>
      </c>
      <c r="H33">
        <v>10000</v>
      </c>
      <c r="I33">
        <v>0</v>
      </c>
      <c r="J33">
        <v>0</v>
      </c>
      <c r="K33">
        <v>0</v>
      </c>
      <c r="L33">
        <v>0</v>
      </c>
      <c r="M33">
        <v>0</v>
      </c>
      <c r="N33">
        <v>0</v>
      </c>
      <c r="O33">
        <v>0</v>
      </c>
      <c r="P33">
        <v>0</v>
      </c>
      <c r="Q33" s="461">
        <v>10000</v>
      </c>
      <c r="R33" s="462">
        <f t="shared" si="0"/>
        <v>2.9974186230818018E-3</v>
      </c>
    </row>
    <row r="34" spans="1:18" outlineLevel="1" collapsed="1" x14ac:dyDescent="0.25">
      <c r="D34" s="33" t="s">
        <v>1855</v>
      </c>
      <c r="Q34" s="461">
        <f>SUBTOTAL(9,Q32:Q33)</f>
        <v>20000</v>
      </c>
      <c r="R34" s="462">
        <f t="shared" si="0"/>
        <v>5.9948372461636036E-3</v>
      </c>
    </row>
    <row r="35" spans="1:18" hidden="1" outlineLevel="2" x14ac:dyDescent="0.25">
      <c r="A35">
        <v>136</v>
      </c>
      <c r="B35" t="s">
        <v>1636</v>
      </c>
      <c r="C35">
        <v>515</v>
      </c>
      <c r="D35" t="s">
        <v>1815</v>
      </c>
      <c r="E35">
        <v>515</v>
      </c>
      <c r="F35" t="s">
        <v>592</v>
      </c>
      <c r="Q35" s="461">
        <v>18000</v>
      </c>
      <c r="R35" s="462">
        <f t="shared" si="0"/>
        <v>5.3953535215472432E-3</v>
      </c>
    </row>
    <row r="36" spans="1:18" outlineLevel="1" collapsed="1" x14ac:dyDescent="0.25">
      <c r="D36" s="33" t="s">
        <v>1856</v>
      </c>
      <c r="Q36" s="461">
        <f>SUBTOTAL(9,Q35:Q35)</f>
        <v>18000</v>
      </c>
      <c r="R36" s="462">
        <f t="shared" si="0"/>
        <v>5.3953535215472432E-3</v>
      </c>
    </row>
    <row r="37" spans="1:18" hidden="1" outlineLevel="2" x14ac:dyDescent="0.25">
      <c r="A37">
        <v>435</v>
      </c>
      <c r="B37" t="s">
        <v>1636</v>
      </c>
      <c r="C37">
        <v>567</v>
      </c>
      <c r="D37" t="s">
        <v>1823</v>
      </c>
      <c r="E37">
        <v>567</v>
      </c>
      <c r="F37" t="s">
        <v>618</v>
      </c>
      <c r="G37">
        <v>0</v>
      </c>
      <c r="H37">
        <v>60000</v>
      </c>
      <c r="I37">
        <v>0</v>
      </c>
      <c r="J37">
        <v>0</v>
      </c>
      <c r="K37">
        <v>0</v>
      </c>
      <c r="L37">
        <v>0</v>
      </c>
      <c r="M37">
        <v>0</v>
      </c>
      <c r="N37">
        <v>0</v>
      </c>
      <c r="O37">
        <v>0</v>
      </c>
      <c r="P37">
        <v>0</v>
      </c>
      <c r="Q37" s="461">
        <v>60000</v>
      </c>
      <c r="R37" s="462">
        <f t="shared" si="0"/>
        <v>1.7984511738490812E-2</v>
      </c>
    </row>
    <row r="38" spans="1:18" hidden="1" outlineLevel="2" x14ac:dyDescent="0.25">
      <c r="A38">
        <v>437</v>
      </c>
      <c r="B38" t="s">
        <v>1636</v>
      </c>
      <c r="C38">
        <v>578</v>
      </c>
      <c r="D38" t="s">
        <v>1823</v>
      </c>
      <c r="E38">
        <v>578</v>
      </c>
      <c r="F38" t="s">
        <v>628</v>
      </c>
      <c r="G38">
        <v>0</v>
      </c>
      <c r="H38">
        <v>92000</v>
      </c>
      <c r="I38">
        <v>0</v>
      </c>
      <c r="J38">
        <v>0</v>
      </c>
      <c r="K38">
        <v>0</v>
      </c>
      <c r="L38">
        <v>0</v>
      </c>
      <c r="M38">
        <v>0</v>
      </c>
      <c r="N38">
        <v>0</v>
      </c>
      <c r="O38">
        <v>0</v>
      </c>
      <c r="P38">
        <v>0</v>
      </c>
      <c r="Q38" s="461">
        <v>92000</v>
      </c>
      <c r="R38" s="462">
        <f t="shared" si="0"/>
        <v>2.7576251332352579E-2</v>
      </c>
    </row>
    <row r="39" spans="1:18" outlineLevel="1" collapsed="1" x14ac:dyDescent="0.25">
      <c r="D39" s="33" t="s">
        <v>1857</v>
      </c>
      <c r="Q39" s="463">
        <f>SUBTOTAL(9,Q37:Q38)</f>
        <v>152000</v>
      </c>
      <c r="R39" s="462">
        <f t="shared" si="0"/>
        <v>4.5560763070843391E-2</v>
      </c>
    </row>
    <row r="40" spans="1:18" hidden="1" outlineLevel="2" x14ac:dyDescent="0.25">
      <c r="A40">
        <v>1001</v>
      </c>
      <c r="B40" t="s">
        <v>1636</v>
      </c>
      <c r="C40">
        <v>511</v>
      </c>
      <c r="D40" t="s">
        <v>1834</v>
      </c>
      <c r="E40">
        <v>511</v>
      </c>
      <c r="F40" t="s">
        <v>588</v>
      </c>
      <c r="Q40" s="461">
        <v>20000</v>
      </c>
      <c r="R40" s="462">
        <f t="shared" si="0"/>
        <v>5.9948372461636036E-3</v>
      </c>
    </row>
    <row r="41" spans="1:18" hidden="1" outlineLevel="2" x14ac:dyDescent="0.25">
      <c r="A41">
        <v>1005</v>
      </c>
      <c r="B41" t="s">
        <v>1636</v>
      </c>
      <c r="C41">
        <v>515</v>
      </c>
      <c r="D41" t="s">
        <v>1834</v>
      </c>
      <c r="E41">
        <v>515</v>
      </c>
      <c r="F41" t="s">
        <v>592</v>
      </c>
      <c r="Q41" s="461">
        <v>20000</v>
      </c>
      <c r="R41" s="462">
        <f t="shared" si="0"/>
        <v>5.9948372461636036E-3</v>
      </c>
    </row>
    <row r="42" spans="1:18" outlineLevel="1" collapsed="1" x14ac:dyDescent="0.25">
      <c r="D42" s="33" t="s">
        <v>1858</v>
      </c>
      <c r="Q42" s="461">
        <f>SUBTOTAL(9,Q40:Q41)</f>
        <v>40000</v>
      </c>
      <c r="R42" s="462">
        <f t="shared" si="0"/>
        <v>1.1989674492327207E-2</v>
      </c>
    </row>
    <row r="43" spans="1:18" hidden="1" outlineLevel="2" x14ac:dyDescent="0.25">
      <c r="A43">
        <v>464</v>
      </c>
      <c r="B43" t="s">
        <v>1636</v>
      </c>
      <c r="C43">
        <v>511</v>
      </c>
      <c r="D43" t="s">
        <v>1824</v>
      </c>
      <c r="E43">
        <v>511</v>
      </c>
      <c r="F43" t="s">
        <v>588</v>
      </c>
      <c r="G43">
        <v>0</v>
      </c>
      <c r="H43">
        <v>13000</v>
      </c>
      <c r="I43">
        <v>0</v>
      </c>
      <c r="J43">
        <v>0</v>
      </c>
      <c r="K43">
        <v>0</v>
      </c>
      <c r="L43">
        <v>0</v>
      </c>
      <c r="M43">
        <v>0</v>
      </c>
      <c r="N43">
        <v>0</v>
      </c>
      <c r="O43">
        <v>0</v>
      </c>
      <c r="P43">
        <v>0</v>
      </c>
      <c r="Q43" s="461">
        <v>13000</v>
      </c>
      <c r="R43" s="462">
        <f t="shared" si="0"/>
        <v>3.8966442100063425E-3</v>
      </c>
    </row>
    <row r="44" spans="1:18" hidden="1" outlineLevel="2" x14ac:dyDescent="0.25">
      <c r="A44">
        <v>465</v>
      </c>
      <c r="B44" t="s">
        <v>1636</v>
      </c>
      <c r="C44">
        <v>515</v>
      </c>
      <c r="D44" t="s">
        <v>1824</v>
      </c>
      <c r="E44">
        <v>515</v>
      </c>
      <c r="F44" t="s">
        <v>592</v>
      </c>
      <c r="G44">
        <v>0</v>
      </c>
      <c r="H44">
        <v>17000</v>
      </c>
      <c r="I44">
        <v>0</v>
      </c>
      <c r="J44">
        <v>0</v>
      </c>
      <c r="K44">
        <v>0</v>
      </c>
      <c r="L44">
        <v>0</v>
      </c>
      <c r="M44">
        <v>0</v>
      </c>
      <c r="N44">
        <v>0</v>
      </c>
      <c r="O44">
        <v>0</v>
      </c>
      <c r="P44">
        <v>0</v>
      </c>
      <c r="Q44" s="461">
        <v>17000</v>
      </c>
      <c r="R44" s="462">
        <f t="shared" si="0"/>
        <v>5.0956116592390634E-3</v>
      </c>
    </row>
    <row r="45" spans="1:18" outlineLevel="1" collapsed="1" x14ac:dyDescent="0.25">
      <c r="D45" s="33" t="s">
        <v>1859</v>
      </c>
      <c r="Q45" s="461">
        <f>SUBTOTAL(9,Q43:Q44)</f>
        <v>30000</v>
      </c>
      <c r="R45" s="462">
        <f t="shared" si="0"/>
        <v>8.9922558692454059E-3</v>
      </c>
    </row>
    <row r="46" spans="1:18" hidden="1" outlineLevel="2" x14ac:dyDescent="0.25">
      <c r="A46">
        <v>496</v>
      </c>
      <c r="B46" t="s">
        <v>1636</v>
      </c>
      <c r="C46">
        <v>515</v>
      </c>
      <c r="D46" t="s">
        <v>1825</v>
      </c>
      <c r="E46">
        <v>515</v>
      </c>
      <c r="F46" t="s">
        <v>592</v>
      </c>
      <c r="G46">
        <v>0</v>
      </c>
      <c r="H46">
        <v>15000</v>
      </c>
      <c r="I46">
        <v>0</v>
      </c>
      <c r="J46">
        <v>0</v>
      </c>
      <c r="K46">
        <v>0</v>
      </c>
      <c r="L46">
        <v>0</v>
      </c>
      <c r="M46">
        <v>0</v>
      </c>
      <c r="N46">
        <v>0</v>
      </c>
      <c r="O46">
        <v>0</v>
      </c>
      <c r="P46">
        <v>0</v>
      </c>
      <c r="Q46" s="461">
        <v>15000</v>
      </c>
      <c r="R46" s="462">
        <f t="shared" si="0"/>
        <v>4.496127934622703E-3</v>
      </c>
    </row>
    <row r="47" spans="1:18" hidden="1" outlineLevel="2" x14ac:dyDescent="0.25">
      <c r="A47">
        <v>495</v>
      </c>
      <c r="B47" t="s">
        <v>1636</v>
      </c>
      <c r="C47">
        <v>511</v>
      </c>
      <c r="D47" t="s">
        <v>1825</v>
      </c>
      <c r="E47">
        <v>511</v>
      </c>
      <c r="F47" t="s">
        <v>588</v>
      </c>
      <c r="G47">
        <v>0</v>
      </c>
      <c r="H47">
        <v>26500</v>
      </c>
      <c r="I47">
        <v>0</v>
      </c>
      <c r="J47">
        <v>0</v>
      </c>
      <c r="K47">
        <v>0</v>
      </c>
      <c r="L47">
        <v>0</v>
      </c>
      <c r="M47">
        <v>0</v>
      </c>
      <c r="N47">
        <v>0</v>
      </c>
      <c r="O47">
        <v>0</v>
      </c>
      <c r="P47">
        <v>0</v>
      </c>
      <c r="Q47" s="461">
        <v>26500</v>
      </c>
      <c r="R47" s="462">
        <f t="shared" si="0"/>
        <v>7.9431593511667745E-3</v>
      </c>
    </row>
    <row r="48" spans="1:18" hidden="1" outlineLevel="2" x14ac:dyDescent="0.25">
      <c r="A48">
        <v>498</v>
      </c>
      <c r="B48" t="s">
        <v>1636</v>
      </c>
      <c r="C48">
        <v>567</v>
      </c>
      <c r="D48" t="s">
        <v>1825</v>
      </c>
      <c r="E48">
        <v>567</v>
      </c>
      <c r="F48" t="s">
        <v>618</v>
      </c>
      <c r="G48">
        <v>0</v>
      </c>
      <c r="H48">
        <v>31400</v>
      </c>
      <c r="I48">
        <v>0</v>
      </c>
      <c r="J48">
        <v>0</v>
      </c>
      <c r="K48">
        <v>0</v>
      </c>
      <c r="L48">
        <v>0</v>
      </c>
      <c r="M48">
        <v>0</v>
      </c>
      <c r="N48">
        <v>0</v>
      </c>
      <c r="O48">
        <v>0</v>
      </c>
      <c r="P48">
        <v>0</v>
      </c>
      <c r="Q48" s="461">
        <v>31400</v>
      </c>
      <c r="R48" s="462">
        <f t="shared" si="0"/>
        <v>9.4118944764768585E-3</v>
      </c>
    </row>
    <row r="49" spans="1:18" outlineLevel="1" collapsed="1" x14ac:dyDescent="0.25">
      <c r="D49" s="33" t="s">
        <v>1860</v>
      </c>
      <c r="Q49" s="461">
        <f>SUBTOTAL(9,Q46:Q48)</f>
        <v>72900</v>
      </c>
      <c r="R49" s="462">
        <f t="shared" si="0"/>
        <v>2.1851181762266338E-2</v>
      </c>
    </row>
    <row r="50" spans="1:18" hidden="1" outlineLevel="2" x14ac:dyDescent="0.25">
      <c r="A50">
        <v>527</v>
      </c>
      <c r="B50" t="s">
        <v>1636</v>
      </c>
      <c r="C50">
        <v>511</v>
      </c>
      <c r="D50" t="s">
        <v>1826</v>
      </c>
      <c r="E50">
        <v>511</v>
      </c>
      <c r="F50" t="s">
        <v>588</v>
      </c>
      <c r="G50">
        <v>0</v>
      </c>
      <c r="H50">
        <v>12000</v>
      </c>
      <c r="I50">
        <v>0</v>
      </c>
      <c r="J50">
        <v>0</v>
      </c>
      <c r="K50">
        <v>0</v>
      </c>
      <c r="L50">
        <v>0</v>
      </c>
      <c r="M50">
        <v>0</v>
      </c>
      <c r="N50">
        <v>0</v>
      </c>
      <c r="O50">
        <v>0</v>
      </c>
      <c r="P50">
        <v>0</v>
      </c>
      <c r="Q50" s="461">
        <v>12000</v>
      </c>
      <c r="R50" s="462">
        <f t="shared" si="0"/>
        <v>3.5969023476981623E-3</v>
      </c>
    </row>
    <row r="51" spans="1:18" hidden="1" outlineLevel="2" x14ac:dyDescent="0.25">
      <c r="A51">
        <v>528</v>
      </c>
      <c r="B51" t="s">
        <v>1636</v>
      </c>
      <c r="C51">
        <v>515</v>
      </c>
      <c r="D51" t="s">
        <v>1826</v>
      </c>
      <c r="E51">
        <v>515</v>
      </c>
      <c r="F51" t="s">
        <v>592</v>
      </c>
      <c r="G51">
        <v>0</v>
      </c>
      <c r="H51">
        <v>12000</v>
      </c>
      <c r="I51">
        <v>0</v>
      </c>
      <c r="J51">
        <v>0</v>
      </c>
      <c r="K51">
        <v>0</v>
      </c>
      <c r="L51">
        <v>0</v>
      </c>
      <c r="M51">
        <v>0</v>
      </c>
      <c r="N51">
        <v>0</v>
      </c>
      <c r="O51">
        <v>0</v>
      </c>
      <c r="P51">
        <v>0</v>
      </c>
      <c r="Q51" s="461">
        <v>12000</v>
      </c>
      <c r="R51" s="462">
        <f t="shared" si="0"/>
        <v>3.5969023476981623E-3</v>
      </c>
    </row>
    <row r="52" spans="1:18" outlineLevel="1" collapsed="1" x14ac:dyDescent="0.25">
      <c r="D52" s="33" t="s">
        <v>1861</v>
      </c>
      <c r="Q52" s="461">
        <f>SUBTOTAL(9,Q50:Q51)</f>
        <v>24000</v>
      </c>
      <c r="R52" s="462">
        <f t="shared" si="0"/>
        <v>7.1938046953963245E-3</v>
      </c>
    </row>
    <row r="53" spans="1:18" hidden="1" outlineLevel="2" x14ac:dyDescent="0.25">
      <c r="A53">
        <v>181</v>
      </c>
      <c r="B53" t="s">
        <v>1636</v>
      </c>
      <c r="C53">
        <v>515</v>
      </c>
      <c r="D53" t="s">
        <v>1816</v>
      </c>
      <c r="E53">
        <v>515</v>
      </c>
      <c r="F53" t="s">
        <v>592</v>
      </c>
      <c r="Q53" s="461">
        <v>10000</v>
      </c>
      <c r="R53" s="462">
        <f t="shared" si="0"/>
        <v>2.9974186230818018E-3</v>
      </c>
    </row>
    <row r="54" spans="1:18" hidden="1" outlineLevel="2" x14ac:dyDescent="0.25">
      <c r="A54">
        <v>180</v>
      </c>
      <c r="B54" t="s">
        <v>1636</v>
      </c>
      <c r="C54">
        <v>511</v>
      </c>
      <c r="D54" t="s">
        <v>1816</v>
      </c>
      <c r="E54">
        <v>511</v>
      </c>
      <c r="F54" t="s">
        <v>588</v>
      </c>
      <c r="Q54" s="461">
        <v>30000</v>
      </c>
      <c r="R54" s="462">
        <f t="shared" si="0"/>
        <v>8.9922558692454059E-3</v>
      </c>
    </row>
    <row r="55" spans="1:18" hidden="1" outlineLevel="2" x14ac:dyDescent="0.25">
      <c r="A55">
        <v>182</v>
      </c>
      <c r="B55" t="s">
        <v>1636</v>
      </c>
      <c r="C55">
        <v>523</v>
      </c>
      <c r="D55" t="s">
        <v>1816</v>
      </c>
      <c r="E55">
        <v>523</v>
      </c>
      <c r="F55" t="s">
        <v>597</v>
      </c>
      <c r="R55" s="462">
        <f t="shared" si="0"/>
        <v>0</v>
      </c>
    </row>
    <row r="56" spans="1:18" outlineLevel="1" collapsed="1" x14ac:dyDescent="0.25">
      <c r="D56" s="33" t="s">
        <v>1862</v>
      </c>
      <c r="Q56" s="461">
        <f>SUBTOTAL(9,Q53:Q55)</f>
        <v>40000</v>
      </c>
      <c r="R56" s="462">
        <f t="shared" si="0"/>
        <v>1.1989674492327207E-2</v>
      </c>
    </row>
    <row r="57" spans="1:18" hidden="1" outlineLevel="2" x14ac:dyDescent="0.25">
      <c r="A57">
        <v>556</v>
      </c>
      <c r="B57" t="s">
        <v>1636</v>
      </c>
      <c r="C57">
        <v>511</v>
      </c>
      <c r="D57" t="s">
        <v>1827</v>
      </c>
      <c r="E57">
        <v>511</v>
      </c>
      <c r="F57" t="s">
        <v>588</v>
      </c>
      <c r="G57">
        <v>10000</v>
      </c>
      <c r="H57">
        <v>0</v>
      </c>
      <c r="I57">
        <v>0</v>
      </c>
      <c r="J57">
        <v>0</v>
      </c>
      <c r="K57">
        <v>0</v>
      </c>
      <c r="L57">
        <v>0</v>
      </c>
      <c r="M57">
        <v>0</v>
      </c>
      <c r="N57">
        <v>0</v>
      </c>
      <c r="O57">
        <v>0</v>
      </c>
      <c r="P57">
        <v>0</v>
      </c>
      <c r="Q57" s="461">
        <v>10000</v>
      </c>
      <c r="R57" s="462">
        <f t="shared" si="0"/>
        <v>2.9974186230818018E-3</v>
      </c>
    </row>
    <row r="58" spans="1:18" hidden="1" outlineLevel="2" x14ac:dyDescent="0.25">
      <c r="A58">
        <v>557</v>
      </c>
      <c r="B58" t="s">
        <v>1636</v>
      </c>
      <c r="C58">
        <v>515</v>
      </c>
      <c r="D58" t="s">
        <v>1827</v>
      </c>
      <c r="E58">
        <v>515</v>
      </c>
      <c r="F58" t="s">
        <v>592</v>
      </c>
      <c r="G58">
        <v>10000</v>
      </c>
      <c r="H58">
        <v>0</v>
      </c>
      <c r="I58">
        <v>0</v>
      </c>
      <c r="J58">
        <v>0</v>
      </c>
      <c r="K58">
        <v>0</v>
      </c>
      <c r="L58">
        <v>0</v>
      </c>
      <c r="M58">
        <v>0</v>
      </c>
      <c r="N58">
        <v>0</v>
      </c>
      <c r="O58">
        <v>0</v>
      </c>
      <c r="P58">
        <v>0</v>
      </c>
      <c r="Q58" s="461">
        <v>10000</v>
      </c>
      <c r="R58" s="462">
        <f t="shared" si="0"/>
        <v>2.9974186230818018E-3</v>
      </c>
    </row>
    <row r="59" spans="1:18" outlineLevel="1" collapsed="1" x14ac:dyDescent="0.25">
      <c r="D59" s="33" t="s">
        <v>1863</v>
      </c>
      <c r="Q59" s="461">
        <f>SUBTOTAL(9,Q57:Q58)</f>
        <v>20000</v>
      </c>
      <c r="R59" s="462">
        <f t="shared" si="0"/>
        <v>5.9948372461636036E-3</v>
      </c>
    </row>
    <row r="60" spans="1:18" hidden="1" outlineLevel="2" x14ac:dyDescent="0.25">
      <c r="A60">
        <v>602</v>
      </c>
      <c r="B60" t="s">
        <v>1636</v>
      </c>
      <c r="C60">
        <v>511</v>
      </c>
      <c r="D60" t="s">
        <v>1828</v>
      </c>
      <c r="E60">
        <v>511</v>
      </c>
      <c r="F60" t="s">
        <v>588</v>
      </c>
      <c r="G60">
        <v>0</v>
      </c>
      <c r="H60">
        <v>16000</v>
      </c>
      <c r="I60">
        <v>0</v>
      </c>
      <c r="J60">
        <v>0</v>
      </c>
      <c r="K60">
        <v>0</v>
      </c>
      <c r="L60">
        <v>0</v>
      </c>
      <c r="M60">
        <v>0</v>
      </c>
      <c r="N60">
        <v>0</v>
      </c>
      <c r="O60">
        <v>0</v>
      </c>
      <c r="P60">
        <v>0</v>
      </c>
      <c r="Q60" s="461">
        <v>16000</v>
      </c>
      <c r="R60" s="462">
        <f t="shared" si="0"/>
        <v>4.7958697969308827E-3</v>
      </c>
    </row>
    <row r="61" spans="1:18" outlineLevel="1" collapsed="1" x14ac:dyDescent="0.25">
      <c r="D61" s="33" t="s">
        <v>1864</v>
      </c>
      <c r="Q61" s="461">
        <f>SUBTOTAL(9,Q60:Q60)</f>
        <v>16000</v>
      </c>
      <c r="R61" s="462">
        <f t="shared" si="0"/>
        <v>4.7958697969308827E-3</v>
      </c>
    </row>
    <row r="62" spans="1:18" hidden="1" outlineLevel="2" x14ac:dyDescent="0.25">
      <c r="A62">
        <v>637</v>
      </c>
      <c r="B62" t="s">
        <v>1636</v>
      </c>
      <c r="C62">
        <v>511</v>
      </c>
      <c r="D62" t="s">
        <v>1829</v>
      </c>
      <c r="E62">
        <v>511</v>
      </c>
      <c r="F62" t="s">
        <v>588</v>
      </c>
      <c r="G62">
        <v>0</v>
      </c>
      <c r="H62">
        <v>13000</v>
      </c>
      <c r="I62">
        <v>0</v>
      </c>
      <c r="J62">
        <v>0</v>
      </c>
      <c r="K62">
        <v>0</v>
      </c>
      <c r="L62">
        <v>0</v>
      </c>
      <c r="M62">
        <v>0</v>
      </c>
      <c r="N62">
        <v>0</v>
      </c>
      <c r="O62">
        <v>0</v>
      </c>
      <c r="P62">
        <v>0</v>
      </c>
      <c r="Q62" s="461">
        <v>13000</v>
      </c>
      <c r="R62" s="462">
        <f t="shared" si="0"/>
        <v>3.8966442100063425E-3</v>
      </c>
    </row>
    <row r="63" spans="1:18" hidden="1" outlineLevel="2" x14ac:dyDescent="0.25">
      <c r="A63">
        <v>638</v>
      </c>
      <c r="B63" t="s">
        <v>1636</v>
      </c>
      <c r="C63">
        <v>515</v>
      </c>
      <c r="D63" t="s">
        <v>1829</v>
      </c>
      <c r="E63">
        <v>515</v>
      </c>
      <c r="F63" t="s">
        <v>592</v>
      </c>
      <c r="G63">
        <v>0</v>
      </c>
      <c r="H63">
        <v>17000</v>
      </c>
      <c r="I63">
        <v>0</v>
      </c>
      <c r="J63">
        <v>0</v>
      </c>
      <c r="K63">
        <v>0</v>
      </c>
      <c r="L63">
        <v>0</v>
      </c>
      <c r="M63">
        <v>0</v>
      </c>
      <c r="N63">
        <v>0</v>
      </c>
      <c r="O63">
        <v>0</v>
      </c>
      <c r="P63">
        <v>0</v>
      </c>
      <c r="Q63" s="461">
        <v>17000</v>
      </c>
      <c r="R63" s="462">
        <f t="shared" si="0"/>
        <v>5.0956116592390634E-3</v>
      </c>
    </row>
    <row r="64" spans="1:18" outlineLevel="1" collapsed="1" x14ac:dyDescent="0.25">
      <c r="D64" s="33" t="s">
        <v>1865</v>
      </c>
      <c r="Q64" s="461">
        <f>SUBTOTAL(9,Q62:Q63)</f>
        <v>30000</v>
      </c>
      <c r="R64" s="462">
        <f t="shared" si="0"/>
        <v>8.9922558692454059E-3</v>
      </c>
    </row>
    <row r="65" spans="1:18" hidden="1" outlineLevel="2" x14ac:dyDescent="0.25">
      <c r="A65">
        <v>673</v>
      </c>
      <c r="B65" t="s">
        <v>1636</v>
      </c>
      <c r="C65">
        <v>511</v>
      </c>
      <c r="D65" t="s">
        <v>1252</v>
      </c>
      <c r="E65">
        <v>511</v>
      </c>
      <c r="F65" t="s">
        <v>588</v>
      </c>
      <c r="G65">
        <v>6000</v>
      </c>
      <c r="H65">
        <v>0</v>
      </c>
      <c r="I65">
        <v>0</v>
      </c>
      <c r="J65">
        <v>0</v>
      </c>
      <c r="K65">
        <v>0</v>
      </c>
      <c r="L65">
        <v>0</v>
      </c>
      <c r="M65">
        <v>0</v>
      </c>
      <c r="N65">
        <v>0</v>
      </c>
      <c r="O65">
        <v>0</v>
      </c>
      <c r="P65">
        <v>0</v>
      </c>
      <c r="Q65" s="461">
        <v>6000</v>
      </c>
      <c r="R65" s="462">
        <f t="shared" si="0"/>
        <v>1.7984511738490811E-3</v>
      </c>
    </row>
    <row r="66" spans="1:18" hidden="1" outlineLevel="2" x14ac:dyDescent="0.25">
      <c r="A66">
        <v>674</v>
      </c>
      <c r="B66" t="s">
        <v>1636</v>
      </c>
      <c r="C66">
        <v>515</v>
      </c>
      <c r="D66" t="s">
        <v>1252</v>
      </c>
      <c r="E66">
        <v>515</v>
      </c>
      <c r="F66" t="s">
        <v>592</v>
      </c>
      <c r="G66">
        <v>7000</v>
      </c>
      <c r="H66">
        <v>0</v>
      </c>
      <c r="I66">
        <v>0</v>
      </c>
      <c r="J66">
        <v>0</v>
      </c>
      <c r="K66">
        <v>0</v>
      </c>
      <c r="L66">
        <v>0</v>
      </c>
      <c r="M66">
        <v>0</v>
      </c>
      <c r="N66">
        <v>0</v>
      </c>
      <c r="O66">
        <v>0</v>
      </c>
      <c r="P66">
        <v>0</v>
      </c>
      <c r="Q66" s="461">
        <v>7000</v>
      </c>
      <c r="R66" s="462">
        <f t="shared" si="0"/>
        <v>2.0981930361572616E-3</v>
      </c>
    </row>
    <row r="67" spans="1:18" hidden="1" outlineLevel="2" x14ac:dyDescent="0.25">
      <c r="A67">
        <v>676</v>
      </c>
      <c r="B67" t="s">
        <v>1636</v>
      </c>
      <c r="C67">
        <v>523</v>
      </c>
      <c r="D67" t="s">
        <v>1252</v>
      </c>
      <c r="E67">
        <v>523</v>
      </c>
      <c r="F67" t="s">
        <v>597</v>
      </c>
      <c r="G67">
        <v>10000</v>
      </c>
      <c r="H67">
        <v>0</v>
      </c>
      <c r="I67">
        <v>0</v>
      </c>
      <c r="J67">
        <v>0</v>
      </c>
      <c r="K67">
        <v>0</v>
      </c>
      <c r="L67">
        <v>0</v>
      </c>
      <c r="M67">
        <v>0</v>
      </c>
      <c r="N67">
        <v>0</v>
      </c>
      <c r="O67">
        <v>0</v>
      </c>
      <c r="P67">
        <v>0</v>
      </c>
      <c r="Q67" s="461">
        <v>10000</v>
      </c>
      <c r="R67" s="462">
        <f t="shared" si="0"/>
        <v>2.9974186230818018E-3</v>
      </c>
    </row>
    <row r="68" spans="1:18" outlineLevel="1" collapsed="1" x14ac:dyDescent="0.25">
      <c r="D68" s="33" t="s">
        <v>1866</v>
      </c>
      <c r="Q68" s="461">
        <f>SUBTOTAL(9,Q65:Q67)</f>
        <v>23000</v>
      </c>
      <c r="R68" s="462">
        <f>+Q68/$Q$72</f>
        <v>6.8940628330881448E-3</v>
      </c>
    </row>
    <row r="69" spans="1:18" hidden="1" outlineLevel="2" x14ac:dyDescent="0.25">
      <c r="A69">
        <v>704</v>
      </c>
      <c r="B69" t="s">
        <v>1636</v>
      </c>
      <c r="C69">
        <v>511</v>
      </c>
      <c r="D69" t="s">
        <v>1830</v>
      </c>
      <c r="E69">
        <v>511</v>
      </c>
      <c r="F69" t="s">
        <v>588</v>
      </c>
      <c r="G69">
        <v>0</v>
      </c>
      <c r="H69">
        <v>5000</v>
      </c>
      <c r="I69">
        <v>0</v>
      </c>
      <c r="J69">
        <v>0</v>
      </c>
      <c r="K69">
        <v>0</v>
      </c>
      <c r="L69">
        <v>0</v>
      </c>
      <c r="M69">
        <v>0</v>
      </c>
      <c r="N69">
        <v>0</v>
      </c>
      <c r="O69">
        <v>0</v>
      </c>
      <c r="P69">
        <v>0</v>
      </c>
      <c r="Q69" s="461">
        <v>5000</v>
      </c>
      <c r="R69" s="462">
        <f>+Q69/$Q$72</f>
        <v>1.4987093115409009E-3</v>
      </c>
    </row>
    <row r="70" spans="1:18" hidden="1" outlineLevel="2" x14ac:dyDescent="0.25">
      <c r="A70">
        <v>705</v>
      </c>
      <c r="B70" t="s">
        <v>1636</v>
      </c>
      <c r="C70">
        <v>515</v>
      </c>
      <c r="D70" t="s">
        <v>1830</v>
      </c>
      <c r="E70">
        <v>515</v>
      </c>
      <c r="F70" t="s">
        <v>592</v>
      </c>
      <c r="G70">
        <v>0</v>
      </c>
      <c r="H70">
        <v>10000</v>
      </c>
      <c r="I70">
        <v>0</v>
      </c>
      <c r="J70">
        <v>0</v>
      </c>
      <c r="K70">
        <v>0</v>
      </c>
      <c r="L70">
        <v>0</v>
      </c>
      <c r="M70">
        <v>0</v>
      </c>
      <c r="N70">
        <v>0</v>
      </c>
      <c r="O70">
        <v>0</v>
      </c>
      <c r="P70">
        <v>0</v>
      </c>
      <c r="Q70" s="461">
        <v>10000</v>
      </c>
      <c r="R70" s="462">
        <f>+Q70/$Q$72</f>
        <v>2.9974186230818018E-3</v>
      </c>
    </row>
    <row r="71" spans="1:18" outlineLevel="1" collapsed="1" x14ac:dyDescent="0.25">
      <c r="D71" s="33" t="s">
        <v>1867</v>
      </c>
      <c r="Q71" s="461">
        <f>SUBTOTAL(9,Q69:Q70)</f>
        <v>15000</v>
      </c>
      <c r="R71" s="462">
        <f>+Q71/$Q$72</f>
        <v>4.496127934622703E-3</v>
      </c>
    </row>
    <row r="72" spans="1:18" x14ac:dyDescent="0.25">
      <c r="D72" s="33" t="s">
        <v>1868</v>
      </c>
      <c r="Q72" s="464">
        <f>SUBTOTAL(9,Q2:Q70)</f>
        <v>3336204</v>
      </c>
      <c r="R72" s="462">
        <f>+Q72/$Q$72</f>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15517"/>
  </sheetPr>
  <dimension ref="A1:CD36"/>
  <sheetViews>
    <sheetView showGridLines="0" showRuler="0" zoomScale="90" zoomScaleNormal="90" zoomScalePageLayoutView="90" workbookViewId="0">
      <selection activeCell="A3" sqref="A3:AU3"/>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96" width="1.7109375" customWidth="1"/>
  </cols>
  <sheetData>
    <row r="1" spans="1:81" ht="15" customHeight="1" thickTop="1" x14ac:dyDescent="0.25">
      <c r="A1" s="794" t="s">
        <v>1770</v>
      </c>
      <c r="B1" s="795"/>
      <c r="C1" s="795"/>
      <c r="D1" s="795"/>
      <c r="E1" s="795"/>
      <c r="F1" s="795"/>
      <c r="G1" s="795"/>
      <c r="H1" s="795"/>
      <c r="I1" s="795"/>
      <c r="J1" s="795"/>
      <c r="K1" s="795"/>
      <c r="L1" s="795"/>
      <c r="M1" s="795"/>
      <c r="N1" s="795"/>
      <c r="O1" s="795"/>
      <c r="P1" s="795"/>
      <c r="Q1" s="795"/>
      <c r="R1" s="795"/>
      <c r="S1" s="795"/>
      <c r="T1" s="795"/>
      <c r="U1" s="795"/>
      <c r="V1" s="795"/>
      <c r="W1" s="795"/>
      <c r="X1" s="795"/>
      <c r="Y1" s="795"/>
      <c r="Z1" s="795"/>
      <c r="AA1" s="795"/>
      <c r="AB1" s="795"/>
      <c r="AC1" s="795"/>
      <c r="AD1" s="795"/>
      <c r="AE1" s="795"/>
      <c r="AF1" s="795"/>
      <c r="AG1" s="795"/>
      <c r="AH1" s="795"/>
      <c r="AI1" s="795"/>
      <c r="AJ1" s="795"/>
      <c r="AK1" s="795"/>
      <c r="AL1" s="795"/>
      <c r="AM1" s="795"/>
      <c r="AN1" s="795"/>
      <c r="AO1" s="795"/>
      <c r="AP1" s="795"/>
      <c r="AQ1" s="795"/>
      <c r="AR1" s="795"/>
      <c r="AS1" s="795"/>
      <c r="AT1" s="795"/>
      <c r="AU1" s="795"/>
      <c r="AV1" s="795"/>
      <c r="AW1" s="795"/>
      <c r="AX1" s="795"/>
      <c r="AY1" s="795"/>
      <c r="AZ1" s="795"/>
      <c r="BA1" s="795"/>
      <c r="BB1" s="795"/>
      <c r="BC1" s="795"/>
      <c r="BD1" s="795"/>
      <c r="BE1" s="795"/>
      <c r="BF1" s="795"/>
      <c r="BG1" s="795"/>
      <c r="BH1" s="795"/>
      <c r="BI1" s="795"/>
      <c r="BJ1" s="795"/>
      <c r="BK1" s="795"/>
      <c r="BL1" s="795"/>
      <c r="BM1" s="795"/>
      <c r="BN1" s="795"/>
      <c r="BO1" s="795"/>
      <c r="BP1" s="795"/>
      <c r="BQ1" s="795"/>
      <c r="BR1" s="795"/>
      <c r="BS1" s="795"/>
      <c r="BT1" s="795"/>
      <c r="BU1" s="795"/>
      <c r="BV1" s="795"/>
      <c r="BW1" s="795"/>
      <c r="BX1" s="795"/>
      <c r="BY1" s="795"/>
      <c r="BZ1" s="795"/>
      <c r="CA1" s="795"/>
      <c r="CB1" s="795"/>
      <c r="CC1" s="796"/>
    </row>
    <row r="2" spans="1:81" ht="15" customHeight="1" x14ac:dyDescent="0.25">
      <c r="A2" s="797"/>
      <c r="B2" s="798"/>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c r="AL2" s="798"/>
      <c r="AM2" s="798"/>
      <c r="AN2" s="798"/>
      <c r="AO2" s="798"/>
      <c r="AP2" s="798"/>
      <c r="AQ2" s="798"/>
      <c r="AR2" s="798"/>
      <c r="AS2" s="798"/>
      <c r="AT2" s="798"/>
      <c r="AU2" s="798"/>
      <c r="AV2" s="798"/>
      <c r="AW2" s="798"/>
      <c r="AX2" s="798"/>
      <c r="AY2" s="798"/>
      <c r="AZ2" s="798"/>
      <c r="BA2" s="798"/>
      <c r="BB2" s="798"/>
      <c r="BC2" s="798"/>
      <c r="BD2" s="798"/>
      <c r="BE2" s="798"/>
      <c r="BF2" s="798"/>
      <c r="BG2" s="798"/>
      <c r="BH2" s="798"/>
      <c r="BI2" s="798"/>
      <c r="BJ2" s="798"/>
      <c r="BK2" s="798"/>
      <c r="BL2" s="798"/>
      <c r="BM2" s="798"/>
      <c r="BN2" s="798"/>
      <c r="BO2" s="798"/>
      <c r="BP2" s="798"/>
      <c r="BQ2" s="798"/>
      <c r="BR2" s="798"/>
      <c r="BS2" s="798"/>
      <c r="BT2" s="798"/>
      <c r="BU2" s="798"/>
      <c r="BV2" s="798"/>
      <c r="BW2" s="798"/>
      <c r="BX2" s="798"/>
      <c r="BY2" s="798"/>
      <c r="BZ2" s="798"/>
      <c r="CA2" s="798"/>
      <c r="CB2" s="798"/>
      <c r="CC2" s="799"/>
    </row>
    <row r="3" spans="1:81" ht="27.75" customHeight="1" x14ac:dyDescent="0.35">
      <c r="A3" s="724" t="str">
        <f>+INDICADORES!B3</f>
        <v>Ente Público: MUNICIPIO DE MASCOTA JALISCO</v>
      </c>
      <c r="B3" s="725"/>
      <c r="C3" s="725"/>
      <c r="D3" s="725"/>
      <c r="E3" s="725"/>
      <c r="F3" s="725"/>
      <c r="G3" s="725"/>
      <c r="H3" s="725"/>
      <c r="I3" s="725"/>
      <c r="J3" s="725"/>
      <c r="K3" s="725"/>
      <c r="L3" s="725"/>
      <c r="M3" s="725"/>
      <c r="N3" s="725"/>
      <c r="O3" s="725"/>
      <c r="P3" s="725"/>
      <c r="Q3" s="725"/>
      <c r="R3" s="725"/>
      <c r="S3" s="725"/>
      <c r="T3" s="725"/>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c r="AT3" s="725"/>
      <c r="AU3" s="725"/>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4"/>
    </row>
    <row r="4" spans="1:81" ht="6" customHeight="1" x14ac:dyDescent="0.35">
      <c r="A4" s="79"/>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80"/>
    </row>
    <row r="5" spans="1:81" s="2" customFormat="1" ht="18.75" x14ac:dyDescent="0.3">
      <c r="A5" s="112" t="s">
        <v>1579</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7"/>
      <c r="AL5" s="81"/>
      <c r="AM5" s="101" t="s">
        <v>1578</v>
      </c>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113"/>
    </row>
    <row r="6" spans="1:81" s="2" customFormat="1" ht="35.25" customHeight="1" x14ac:dyDescent="0.25">
      <c r="A6" s="800" t="s">
        <v>1542</v>
      </c>
      <c r="B6" s="801"/>
      <c r="C6" s="801"/>
      <c r="D6" s="801"/>
      <c r="E6" s="801"/>
      <c r="F6" s="801"/>
      <c r="G6" s="801"/>
      <c r="H6" s="801"/>
      <c r="I6" s="801"/>
      <c r="J6" s="801"/>
      <c r="K6" s="801"/>
      <c r="L6" s="801"/>
      <c r="M6" s="801"/>
      <c r="N6" s="801"/>
      <c r="O6" s="801"/>
      <c r="P6" s="801"/>
      <c r="Q6" s="801"/>
      <c r="R6" s="801"/>
      <c r="S6" s="801"/>
      <c r="T6" s="801"/>
      <c r="U6" s="801"/>
      <c r="V6" s="801"/>
      <c r="W6" s="801"/>
      <c r="X6" s="801"/>
      <c r="Y6" s="801"/>
      <c r="Z6" s="801"/>
      <c r="AA6" s="801"/>
      <c r="AB6" s="801"/>
      <c r="AC6" s="801"/>
      <c r="AD6" s="801"/>
      <c r="AE6" s="801"/>
      <c r="AF6" s="801"/>
      <c r="AG6" s="801"/>
      <c r="AH6" s="801"/>
      <c r="AI6" s="801"/>
      <c r="AJ6" s="801"/>
      <c r="AK6" s="802"/>
      <c r="AL6" s="81"/>
      <c r="AM6" s="803" t="s">
        <v>1543</v>
      </c>
      <c r="AN6" s="804"/>
      <c r="AO6" s="804"/>
      <c r="AP6" s="804"/>
      <c r="AQ6" s="804"/>
      <c r="AR6" s="804"/>
      <c r="AS6" s="804"/>
      <c r="AT6" s="804"/>
      <c r="AU6" s="804"/>
      <c r="AV6" s="804"/>
      <c r="AW6" s="804"/>
      <c r="AX6" s="804"/>
      <c r="AY6" s="804"/>
      <c r="AZ6" s="804"/>
      <c r="BA6" s="804"/>
      <c r="BB6" s="804"/>
      <c r="BC6" s="804"/>
      <c r="BD6" s="804"/>
      <c r="BE6" s="804"/>
      <c r="BF6" s="804"/>
      <c r="BG6" s="804"/>
      <c r="BH6" s="804"/>
      <c r="BI6" s="804"/>
      <c r="BJ6" s="804"/>
      <c r="BK6" s="804"/>
      <c r="BL6" s="804"/>
      <c r="BM6" s="804"/>
      <c r="BN6" s="804"/>
      <c r="BO6" s="804"/>
      <c r="BP6" s="804"/>
      <c r="BQ6" s="804"/>
      <c r="BR6" s="804"/>
      <c r="BS6" s="804"/>
      <c r="BT6" s="804"/>
      <c r="BU6" s="804"/>
      <c r="BV6" s="804"/>
      <c r="BW6" s="804"/>
      <c r="BX6" s="804"/>
      <c r="BY6" s="804"/>
      <c r="BZ6" s="804"/>
      <c r="CA6" s="804"/>
      <c r="CB6" s="804"/>
      <c r="CC6" s="805"/>
    </row>
    <row r="7" spans="1:81" ht="6" customHeight="1" x14ac:dyDescent="0.35">
      <c r="A7" s="79"/>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82"/>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80"/>
    </row>
    <row r="8" spans="1:81" ht="38.25" customHeight="1" x14ac:dyDescent="0.45">
      <c r="A8" s="114" t="s">
        <v>1595</v>
      </c>
      <c r="B8" s="90"/>
      <c r="C8" s="90"/>
      <c r="D8" s="90"/>
      <c r="E8" s="90"/>
      <c r="F8" s="90"/>
      <c r="G8" s="90"/>
      <c r="H8" s="90"/>
      <c r="I8" s="90"/>
      <c r="J8" s="90"/>
      <c r="K8" s="806"/>
      <c r="L8" s="806"/>
      <c r="M8" s="806"/>
      <c r="N8" s="806"/>
      <c r="O8" s="806"/>
      <c r="P8" s="806"/>
      <c r="Q8" s="806"/>
      <c r="R8" s="806"/>
      <c r="S8" s="806"/>
      <c r="T8" s="806"/>
      <c r="U8" s="806"/>
      <c r="V8" s="806"/>
      <c r="W8" s="806"/>
      <c r="X8" s="806"/>
      <c r="Y8" s="806"/>
      <c r="Z8" s="806"/>
      <c r="AA8" s="806"/>
      <c r="AB8" s="806"/>
      <c r="AC8" s="806"/>
      <c r="AD8" s="806"/>
      <c r="AE8" s="806"/>
      <c r="AF8" s="806"/>
      <c r="AG8" s="806"/>
      <c r="AH8" s="806"/>
      <c r="AI8" s="806"/>
      <c r="AJ8" s="806"/>
      <c r="AK8" s="806"/>
      <c r="AL8" s="806"/>
      <c r="AM8" s="806"/>
      <c r="AN8" s="806"/>
      <c r="AO8" s="806"/>
      <c r="AP8" s="806"/>
      <c r="AQ8" s="806"/>
      <c r="AR8" s="806"/>
      <c r="AS8" s="806"/>
      <c r="AT8" s="806"/>
      <c r="AU8" s="806"/>
      <c r="AV8" s="806"/>
      <c r="AW8" s="806"/>
      <c r="AX8" s="806"/>
      <c r="AY8" s="806"/>
      <c r="AZ8" s="806"/>
      <c r="BA8" s="806"/>
      <c r="BB8" s="806"/>
      <c r="BC8" s="806"/>
      <c r="BD8" s="806"/>
      <c r="BE8" s="806"/>
      <c r="BF8" s="806"/>
      <c r="BG8" s="806"/>
      <c r="BH8" s="806"/>
      <c r="BI8" s="806"/>
      <c r="BJ8" s="806"/>
      <c r="BK8" s="806"/>
      <c r="BL8" s="806"/>
      <c r="BM8" s="806"/>
      <c r="BN8" s="806"/>
      <c r="BO8" s="806"/>
      <c r="BP8" s="806"/>
      <c r="BQ8" s="806"/>
      <c r="BR8" s="806"/>
      <c r="BS8" s="806"/>
      <c r="BT8" s="806"/>
      <c r="BU8" s="806"/>
      <c r="BV8" s="806"/>
      <c r="BW8" s="806"/>
      <c r="BX8" s="806"/>
      <c r="BY8" s="806"/>
      <c r="BZ8" s="806"/>
      <c r="CA8" s="806"/>
      <c r="CB8" s="806"/>
      <c r="CC8" s="807"/>
    </row>
    <row r="9" spans="1:81" ht="18.600000000000001" x14ac:dyDescent="0.35">
      <c r="A9" s="103" t="s">
        <v>1322</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5"/>
      <c r="AM9" s="103" t="s">
        <v>1771</v>
      </c>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7"/>
    </row>
    <row r="10" spans="1:81" x14ac:dyDescent="0.25">
      <c r="A10" s="782"/>
      <c r="B10" s="783"/>
      <c r="C10" s="783"/>
      <c r="D10" s="783"/>
      <c r="E10" s="783"/>
      <c r="F10" s="783"/>
      <c r="G10" s="783"/>
      <c r="H10" s="783"/>
      <c r="I10" s="783"/>
      <c r="J10" s="783"/>
      <c r="K10" s="783"/>
      <c r="L10" s="783"/>
      <c r="M10" s="783"/>
      <c r="N10" s="783"/>
      <c r="O10" s="783"/>
      <c r="P10" s="783"/>
      <c r="Q10" s="783"/>
      <c r="R10" s="783"/>
      <c r="S10" s="783"/>
      <c r="T10" s="783"/>
      <c r="U10" s="783"/>
      <c r="V10" s="783"/>
      <c r="W10" s="783"/>
      <c r="X10" s="783"/>
      <c r="Y10" s="783"/>
      <c r="Z10" s="783"/>
      <c r="AA10" s="783"/>
      <c r="AB10" s="783"/>
      <c r="AC10" s="783"/>
      <c r="AD10" s="783"/>
      <c r="AE10" s="783"/>
      <c r="AF10" s="783"/>
      <c r="AG10" s="783"/>
      <c r="AH10" s="783"/>
      <c r="AI10" s="783"/>
      <c r="AJ10" s="783"/>
      <c r="AK10" s="783"/>
      <c r="AL10" s="784"/>
      <c r="AM10" s="788"/>
      <c r="AN10" s="789"/>
      <c r="AO10" s="789"/>
      <c r="AP10" s="789"/>
      <c r="AQ10" s="789"/>
      <c r="AR10" s="789"/>
      <c r="AS10" s="789"/>
      <c r="AT10" s="789"/>
      <c r="AU10" s="789"/>
      <c r="AV10" s="789"/>
      <c r="AW10" s="789"/>
      <c r="AX10" s="789"/>
      <c r="AY10" s="789"/>
      <c r="AZ10" s="789"/>
      <c r="BA10" s="789"/>
      <c r="BB10" s="789"/>
      <c r="BC10" s="789"/>
      <c r="BD10" s="789"/>
      <c r="BE10" s="789"/>
      <c r="BF10" s="789"/>
      <c r="BG10" s="789"/>
      <c r="BH10" s="789"/>
      <c r="BI10" s="789"/>
      <c r="BJ10" s="789"/>
      <c r="BK10" s="789"/>
      <c r="BL10" s="789"/>
      <c r="BM10" s="789"/>
      <c r="BN10" s="789"/>
      <c r="BO10" s="789"/>
      <c r="BP10" s="789"/>
      <c r="BQ10" s="789"/>
      <c r="BR10" s="789"/>
      <c r="BS10" s="789"/>
      <c r="BT10" s="789"/>
      <c r="BU10" s="789"/>
      <c r="BV10" s="789"/>
      <c r="BW10" s="789"/>
      <c r="BX10" s="789"/>
      <c r="BY10" s="789"/>
      <c r="BZ10" s="789"/>
      <c r="CA10" s="789"/>
      <c r="CB10" s="789"/>
      <c r="CC10" s="790"/>
    </row>
    <row r="11" spans="1:81" x14ac:dyDescent="0.25">
      <c r="A11" s="782"/>
      <c r="B11" s="783"/>
      <c r="C11" s="783"/>
      <c r="D11" s="783"/>
      <c r="E11" s="783"/>
      <c r="F11" s="783"/>
      <c r="G11" s="783"/>
      <c r="H11" s="783"/>
      <c r="I11" s="783"/>
      <c r="J11" s="783"/>
      <c r="K11" s="783"/>
      <c r="L11" s="783"/>
      <c r="M11" s="783"/>
      <c r="N11" s="783"/>
      <c r="O11" s="783"/>
      <c r="P11" s="783"/>
      <c r="Q11" s="783"/>
      <c r="R11" s="783"/>
      <c r="S11" s="783"/>
      <c r="T11" s="783"/>
      <c r="U11" s="783"/>
      <c r="V11" s="783"/>
      <c r="W11" s="783"/>
      <c r="X11" s="783"/>
      <c r="Y11" s="783"/>
      <c r="Z11" s="783"/>
      <c r="AA11" s="783"/>
      <c r="AB11" s="783"/>
      <c r="AC11" s="783"/>
      <c r="AD11" s="783"/>
      <c r="AE11" s="783"/>
      <c r="AF11" s="783"/>
      <c r="AG11" s="783"/>
      <c r="AH11" s="783"/>
      <c r="AI11" s="783"/>
      <c r="AJ11" s="783"/>
      <c r="AK11" s="783"/>
      <c r="AL11" s="784"/>
      <c r="AM11" s="788"/>
      <c r="AN11" s="789"/>
      <c r="AO11" s="789"/>
      <c r="AP11" s="789"/>
      <c r="AQ11" s="789"/>
      <c r="AR11" s="789"/>
      <c r="AS11" s="789"/>
      <c r="AT11" s="789"/>
      <c r="AU11" s="789"/>
      <c r="AV11" s="789"/>
      <c r="AW11" s="789"/>
      <c r="AX11" s="789"/>
      <c r="AY11" s="789"/>
      <c r="AZ11" s="789"/>
      <c r="BA11" s="789"/>
      <c r="BB11" s="789"/>
      <c r="BC11" s="789"/>
      <c r="BD11" s="789"/>
      <c r="BE11" s="789"/>
      <c r="BF11" s="789"/>
      <c r="BG11" s="789"/>
      <c r="BH11" s="789"/>
      <c r="BI11" s="789"/>
      <c r="BJ11" s="789"/>
      <c r="BK11" s="789"/>
      <c r="BL11" s="789"/>
      <c r="BM11" s="789"/>
      <c r="BN11" s="789"/>
      <c r="BO11" s="789"/>
      <c r="BP11" s="789"/>
      <c r="BQ11" s="789"/>
      <c r="BR11" s="789"/>
      <c r="BS11" s="789"/>
      <c r="BT11" s="789"/>
      <c r="BU11" s="789"/>
      <c r="BV11" s="789"/>
      <c r="BW11" s="789"/>
      <c r="BX11" s="789"/>
      <c r="BY11" s="789"/>
      <c r="BZ11" s="789"/>
      <c r="CA11" s="789"/>
      <c r="CB11" s="789"/>
      <c r="CC11" s="790"/>
    </row>
    <row r="12" spans="1:81" x14ac:dyDescent="0.25">
      <c r="A12" s="782"/>
      <c r="B12" s="783"/>
      <c r="C12" s="783"/>
      <c r="D12" s="783"/>
      <c r="E12" s="783"/>
      <c r="F12" s="783"/>
      <c r="G12" s="783"/>
      <c r="H12" s="783"/>
      <c r="I12" s="783"/>
      <c r="J12" s="783"/>
      <c r="K12" s="783"/>
      <c r="L12" s="783"/>
      <c r="M12" s="783"/>
      <c r="N12" s="783"/>
      <c r="O12" s="783"/>
      <c r="P12" s="783"/>
      <c r="Q12" s="783"/>
      <c r="R12" s="783"/>
      <c r="S12" s="783"/>
      <c r="T12" s="783"/>
      <c r="U12" s="783"/>
      <c r="V12" s="783"/>
      <c r="W12" s="783"/>
      <c r="X12" s="783"/>
      <c r="Y12" s="783"/>
      <c r="Z12" s="783"/>
      <c r="AA12" s="783"/>
      <c r="AB12" s="783"/>
      <c r="AC12" s="783"/>
      <c r="AD12" s="783"/>
      <c r="AE12" s="783"/>
      <c r="AF12" s="783"/>
      <c r="AG12" s="783"/>
      <c r="AH12" s="783"/>
      <c r="AI12" s="783"/>
      <c r="AJ12" s="783"/>
      <c r="AK12" s="783"/>
      <c r="AL12" s="784"/>
      <c r="AM12" s="788"/>
      <c r="AN12" s="789"/>
      <c r="AO12" s="789"/>
      <c r="AP12" s="789"/>
      <c r="AQ12" s="789"/>
      <c r="AR12" s="789"/>
      <c r="AS12" s="789"/>
      <c r="AT12" s="789"/>
      <c r="AU12" s="789"/>
      <c r="AV12" s="789"/>
      <c r="AW12" s="789"/>
      <c r="AX12" s="789"/>
      <c r="AY12" s="789"/>
      <c r="AZ12" s="789"/>
      <c r="BA12" s="789"/>
      <c r="BB12" s="789"/>
      <c r="BC12" s="789"/>
      <c r="BD12" s="789"/>
      <c r="BE12" s="789"/>
      <c r="BF12" s="789"/>
      <c r="BG12" s="789"/>
      <c r="BH12" s="789"/>
      <c r="BI12" s="789"/>
      <c r="BJ12" s="789"/>
      <c r="BK12" s="789"/>
      <c r="BL12" s="789"/>
      <c r="BM12" s="789"/>
      <c r="BN12" s="789"/>
      <c r="BO12" s="789"/>
      <c r="BP12" s="789"/>
      <c r="BQ12" s="789"/>
      <c r="BR12" s="789"/>
      <c r="BS12" s="789"/>
      <c r="BT12" s="789"/>
      <c r="BU12" s="789"/>
      <c r="BV12" s="789"/>
      <c r="BW12" s="789"/>
      <c r="BX12" s="789"/>
      <c r="BY12" s="789"/>
      <c r="BZ12" s="789"/>
      <c r="CA12" s="789"/>
      <c r="CB12" s="789"/>
      <c r="CC12" s="790"/>
    </row>
    <row r="13" spans="1:81" ht="18.75" x14ac:dyDescent="0.25">
      <c r="A13" s="782"/>
      <c r="B13" s="783"/>
      <c r="C13" s="783"/>
      <c r="D13" s="783"/>
      <c r="E13" s="783"/>
      <c r="F13" s="783"/>
      <c r="G13" s="783"/>
      <c r="H13" s="783"/>
      <c r="I13" s="783"/>
      <c r="J13" s="783"/>
      <c r="K13" s="783"/>
      <c r="L13" s="783"/>
      <c r="M13" s="783"/>
      <c r="N13" s="783"/>
      <c r="O13" s="783"/>
      <c r="P13" s="783"/>
      <c r="Q13" s="783"/>
      <c r="R13" s="783"/>
      <c r="S13" s="783"/>
      <c r="T13" s="783"/>
      <c r="U13" s="783"/>
      <c r="V13" s="783"/>
      <c r="W13" s="783"/>
      <c r="X13" s="783"/>
      <c r="Y13" s="783"/>
      <c r="Z13" s="783"/>
      <c r="AA13" s="783"/>
      <c r="AB13" s="783"/>
      <c r="AC13" s="783"/>
      <c r="AD13" s="783"/>
      <c r="AE13" s="783"/>
      <c r="AF13" s="783"/>
      <c r="AG13" s="783"/>
      <c r="AH13" s="783"/>
      <c r="AI13" s="783"/>
      <c r="AJ13" s="783"/>
      <c r="AK13" s="783"/>
      <c r="AL13" s="784"/>
      <c r="AM13" s="104" t="s">
        <v>1577</v>
      </c>
      <c r="AN13" s="108"/>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8"/>
    </row>
    <row r="14" spans="1:81" x14ac:dyDescent="0.25">
      <c r="A14" s="782"/>
      <c r="B14" s="783"/>
      <c r="C14" s="783"/>
      <c r="D14" s="783"/>
      <c r="E14" s="783"/>
      <c r="F14" s="783"/>
      <c r="G14" s="783"/>
      <c r="H14" s="783"/>
      <c r="I14" s="783"/>
      <c r="J14" s="783"/>
      <c r="K14" s="783"/>
      <c r="L14" s="783"/>
      <c r="M14" s="783"/>
      <c r="N14" s="783"/>
      <c r="O14" s="783"/>
      <c r="P14" s="783"/>
      <c r="Q14" s="783"/>
      <c r="R14" s="783"/>
      <c r="S14" s="783"/>
      <c r="T14" s="783"/>
      <c r="U14" s="783"/>
      <c r="V14" s="783"/>
      <c r="W14" s="783"/>
      <c r="X14" s="783"/>
      <c r="Y14" s="783"/>
      <c r="Z14" s="783"/>
      <c r="AA14" s="783"/>
      <c r="AB14" s="783"/>
      <c r="AC14" s="783"/>
      <c r="AD14" s="783"/>
      <c r="AE14" s="783"/>
      <c r="AF14" s="783"/>
      <c r="AG14" s="783"/>
      <c r="AH14" s="783"/>
      <c r="AI14" s="783"/>
      <c r="AJ14" s="783"/>
      <c r="AK14" s="783"/>
      <c r="AL14" s="784"/>
      <c r="AM14" s="788"/>
      <c r="AN14" s="789"/>
      <c r="AO14" s="789"/>
      <c r="AP14" s="789"/>
      <c r="AQ14" s="789"/>
      <c r="AR14" s="789"/>
      <c r="AS14" s="789"/>
      <c r="AT14" s="789"/>
      <c r="AU14" s="789"/>
      <c r="AV14" s="789"/>
      <c r="AW14" s="789"/>
      <c r="AX14" s="789"/>
      <c r="AY14" s="789"/>
      <c r="AZ14" s="789"/>
      <c r="BA14" s="789"/>
      <c r="BB14" s="789"/>
      <c r="BC14" s="789"/>
      <c r="BD14" s="789"/>
      <c r="BE14" s="789"/>
      <c r="BF14" s="789"/>
      <c r="BG14" s="789"/>
      <c r="BH14" s="789"/>
      <c r="BI14" s="789"/>
      <c r="BJ14" s="789"/>
      <c r="BK14" s="789"/>
      <c r="BL14" s="789"/>
      <c r="BM14" s="789"/>
      <c r="BN14" s="789"/>
      <c r="BO14" s="789"/>
      <c r="BP14" s="789"/>
      <c r="BQ14" s="789"/>
      <c r="BR14" s="789"/>
      <c r="BS14" s="789"/>
      <c r="BT14" s="789"/>
      <c r="BU14" s="789"/>
      <c r="BV14" s="789"/>
      <c r="BW14" s="789"/>
      <c r="BX14" s="789"/>
      <c r="BY14" s="789"/>
      <c r="BZ14" s="789"/>
      <c r="CA14" s="789"/>
      <c r="CB14" s="789"/>
      <c r="CC14" s="790"/>
    </row>
    <row r="15" spans="1:81" x14ac:dyDescent="0.25">
      <c r="A15" s="785"/>
      <c r="B15" s="786"/>
      <c r="C15" s="786"/>
      <c r="D15" s="786"/>
      <c r="E15" s="786"/>
      <c r="F15" s="786"/>
      <c r="G15" s="786"/>
      <c r="H15" s="786"/>
      <c r="I15" s="786"/>
      <c r="J15" s="786"/>
      <c r="K15" s="786"/>
      <c r="L15" s="786"/>
      <c r="M15" s="786"/>
      <c r="N15" s="786"/>
      <c r="O15" s="786"/>
      <c r="P15" s="786"/>
      <c r="Q15" s="786"/>
      <c r="R15" s="786"/>
      <c r="S15" s="786"/>
      <c r="T15" s="786"/>
      <c r="U15" s="786"/>
      <c r="V15" s="786"/>
      <c r="W15" s="786"/>
      <c r="X15" s="786"/>
      <c r="Y15" s="786"/>
      <c r="Z15" s="786"/>
      <c r="AA15" s="786"/>
      <c r="AB15" s="786"/>
      <c r="AC15" s="786"/>
      <c r="AD15" s="786"/>
      <c r="AE15" s="786"/>
      <c r="AF15" s="786"/>
      <c r="AG15" s="786"/>
      <c r="AH15" s="786"/>
      <c r="AI15" s="786"/>
      <c r="AJ15" s="786"/>
      <c r="AK15" s="786"/>
      <c r="AL15" s="787"/>
      <c r="AM15" s="791"/>
      <c r="AN15" s="792"/>
      <c r="AO15" s="792"/>
      <c r="AP15" s="792"/>
      <c r="AQ15" s="792"/>
      <c r="AR15" s="792"/>
      <c r="AS15" s="792"/>
      <c r="AT15" s="792"/>
      <c r="AU15" s="792"/>
      <c r="AV15" s="792"/>
      <c r="AW15" s="792"/>
      <c r="AX15" s="792"/>
      <c r="AY15" s="792"/>
      <c r="AZ15" s="792"/>
      <c r="BA15" s="792"/>
      <c r="BB15" s="792"/>
      <c r="BC15" s="792"/>
      <c r="BD15" s="792"/>
      <c r="BE15" s="792"/>
      <c r="BF15" s="792"/>
      <c r="BG15" s="792"/>
      <c r="BH15" s="792"/>
      <c r="BI15" s="792"/>
      <c r="BJ15" s="792"/>
      <c r="BK15" s="792"/>
      <c r="BL15" s="792"/>
      <c r="BM15" s="792"/>
      <c r="BN15" s="792"/>
      <c r="BO15" s="792"/>
      <c r="BP15" s="792"/>
      <c r="BQ15" s="792"/>
      <c r="BR15" s="792"/>
      <c r="BS15" s="792"/>
      <c r="BT15" s="792"/>
      <c r="BU15" s="792"/>
      <c r="BV15" s="792"/>
      <c r="BW15" s="792"/>
      <c r="BX15" s="792"/>
      <c r="BY15" s="792"/>
      <c r="BZ15" s="792"/>
      <c r="CA15" s="792"/>
      <c r="CB15" s="792"/>
      <c r="CC15" s="793"/>
    </row>
    <row r="16" spans="1:81" ht="6" customHeight="1" x14ac:dyDescent="0.25">
      <c r="A16" s="79"/>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80"/>
    </row>
    <row r="17" spans="1:82" ht="23.25" customHeight="1" x14ac:dyDescent="0.3">
      <c r="A17" s="115" t="s">
        <v>1580</v>
      </c>
      <c r="B17" s="89"/>
      <c r="C17" s="89"/>
      <c r="D17" s="89"/>
      <c r="E17" s="89"/>
      <c r="F17" s="89"/>
      <c r="G17" s="89"/>
      <c r="H17" s="89"/>
      <c r="I17" s="89"/>
      <c r="J17" s="89"/>
      <c r="K17" s="89"/>
      <c r="L17" s="89"/>
      <c r="M17" s="89"/>
      <c r="N17" s="755"/>
      <c r="O17" s="755"/>
      <c r="P17" s="755"/>
      <c r="Q17" s="755"/>
      <c r="R17" s="755"/>
      <c r="S17" s="755"/>
      <c r="T17" s="755"/>
      <c r="U17" s="755"/>
      <c r="V17" s="755"/>
      <c r="W17" s="755"/>
      <c r="X17" s="755"/>
      <c r="Y17" s="755"/>
      <c r="Z17" s="755"/>
      <c r="AA17" s="755"/>
      <c r="AB17" s="755"/>
      <c r="AC17" s="755"/>
      <c r="AD17" s="755"/>
      <c r="AE17" s="755"/>
      <c r="AF17" s="755"/>
      <c r="AG17" s="755"/>
      <c r="AH17" s="755"/>
      <c r="AI17" s="755"/>
      <c r="AJ17" s="755"/>
      <c r="AK17" s="755"/>
      <c r="AL17" s="755"/>
      <c r="AM17" s="755"/>
      <c r="AN17" s="755"/>
      <c r="AO17" s="755"/>
      <c r="AP17" s="755"/>
      <c r="AQ17" s="755"/>
      <c r="AR17" s="755"/>
      <c r="AS17" s="755"/>
      <c r="AT17" s="755"/>
      <c r="AU17" s="755"/>
      <c r="AV17" s="755"/>
      <c r="AW17" s="755"/>
      <c r="AX17" s="755"/>
      <c r="AY17" s="755"/>
      <c r="AZ17" s="755"/>
      <c r="BA17" s="755"/>
      <c r="BB17" s="755"/>
      <c r="BC17" s="755"/>
      <c r="BD17" s="755"/>
      <c r="BE17" s="755"/>
      <c r="BF17" s="755"/>
      <c r="BG17" s="755"/>
      <c r="BH17" s="755"/>
      <c r="BI17" s="755"/>
      <c r="BJ17" s="756"/>
      <c r="BK17" s="100" t="s">
        <v>1581</v>
      </c>
      <c r="BL17" s="102"/>
      <c r="BM17" s="98"/>
      <c r="BN17" s="98"/>
      <c r="BO17" s="98"/>
      <c r="BP17" s="98"/>
      <c r="BQ17" s="98"/>
      <c r="BR17" s="98"/>
      <c r="BS17" s="98"/>
      <c r="BT17" s="98"/>
      <c r="BU17" s="98"/>
      <c r="BV17" s="98"/>
      <c r="BW17" s="98"/>
      <c r="BX17" s="98"/>
      <c r="BY17" s="98"/>
      <c r="BZ17" s="98"/>
      <c r="CA17" s="98"/>
      <c r="CB17" s="98"/>
      <c r="CC17" s="116"/>
      <c r="CD17" s="83"/>
    </row>
    <row r="18" spans="1:82" ht="22.5" customHeight="1" x14ac:dyDescent="0.3">
      <c r="A18" s="117"/>
      <c r="B18" s="91"/>
      <c r="C18" s="91"/>
      <c r="D18" s="91"/>
      <c r="E18" s="91"/>
      <c r="F18" s="91"/>
      <c r="G18" s="91"/>
      <c r="H18" s="91"/>
      <c r="I18" s="91"/>
      <c r="J18" s="91"/>
      <c r="K18" s="91"/>
      <c r="L18" s="91"/>
      <c r="M18" s="91"/>
      <c r="N18" s="757"/>
      <c r="O18" s="757"/>
      <c r="P18" s="757"/>
      <c r="Q18" s="757"/>
      <c r="R18" s="757"/>
      <c r="S18" s="757"/>
      <c r="T18" s="757"/>
      <c r="U18" s="757"/>
      <c r="V18" s="757"/>
      <c r="W18" s="757"/>
      <c r="X18" s="757"/>
      <c r="Y18" s="757"/>
      <c r="Z18" s="757"/>
      <c r="AA18" s="757"/>
      <c r="AB18" s="757"/>
      <c r="AC18" s="757"/>
      <c r="AD18" s="757"/>
      <c r="AE18" s="757"/>
      <c r="AF18" s="757"/>
      <c r="AG18" s="757"/>
      <c r="AH18" s="757"/>
      <c r="AI18" s="757"/>
      <c r="AJ18" s="757"/>
      <c r="AK18" s="757"/>
      <c r="AL18" s="757"/>
      <c r="AM18" s="757"/>
      <c r="AN18" s="757"/>
      <c r="AO18" s="757"/>
      <c r="AP18" s="757"/>
      <c r="AQ18" s="757"/>
      <c r="AR18" s="757"/>
      <c r="AS18" s="757"/>
      <c r="AT18" s="757"/>
      <c r="AU18" s="757"/>
      <c r="AV18" s="757"/>
      <c r="AW18" s="757"/>
      <c r="AX18" s="757"/>
      <c r="AY18" s="757"/>
      <c r="AZ18" s="757"/>
      <c r="BA18" s="757"/>
      <c r="BB18" s="757"/>
      <c r="BC18" s="757"/>
      <c r="BD18" s="757"/>
      <c r="BE18" s="757"/>
      <c r="BF18" s="757"/>
      <c r="BG18" s="757"/>
      <c r="BH18" s="757"/>
      <c r="BI18" s="757"/>
      <c r="BJ18" s="758"/>
      <c r="BK18" s="99"/>
      <c r="BL18" s="759"/>
      <c r="BM18" s="759"/>
      <c r="BN18" s="759"/>
      <c r="BO18" s="759"/>
      <c r="BP18" s="759"/>
      <c r="BQ18" s="759"/>
      <c r="BR18" s="759"/>
      <c r="BS18" s="759"/>
      <c r="BT18" s="759"/>
      <c r="BU18" s="759"/>
      <c r="BV18" s="759"/>
      <c r="BW18" s="759"/>
      <c r="BX18" s="759"/>
      <c r="BY18" s="759"/>
      <c r="BZ18" s="759"/>
      <c r="CA18" s="759"/>
      <c r="CB18" s="759"/>
      <c r="CC18" s="760"/>
      <c r="CD18" s="83"/>
    </row>
    <row r="19" spans="1:82" ht="5.25" customHeight="1" x14ac:dyDescent="0.25">
      <c r="A19" s="761"/>
      <c r="B19" s="762"/>
      <c r="C19" s="762"/>
      <c r="D19" s="762"/>
      <c r="E19" s="762"/>
      <c r="F19" s="762"/>
      <c r="G19" s="762"/>
      <c r="H19" s="762"/>
      <c r="I19" s="762"/>
      <c r="J19" s="762"/>
      <c r="K19" s="762"/>
      <c r="L19" s="762"/>
      <c r="M19" s="762"/>
      <c r="N19" s="762"/>
      <c r="O19" s="762"/>
      <c r="P19" s="762"/>
      <c r="Q19" s="762"/>
      <c r="R19" s="762"/>
      <c r="S19" s="762"/>
      <c r="T19" s="762"/>
      <c r="U19" s="762"/>
      <c r="V19" s="762"/>
      <c r="W19" s="762"/>
      <c r="X19" s="762"/>
      <c r="Y19" s="762"/>
      <c r="Z19" s="762"/>
      <c r="AA19" s="762"/>
      <c r="AB19" s="762"/>
      <c r="AC19" s="762"/>
      <c r="AD19" s="762"/>
      <c r="AE19" s="762"/>
      <c r="AF19" s="762"/>
      <c r="AG19" s="762"/>
      <c r="AH19" s="762"/>
      <c r="AI19" s="762"/>
      <c r="AJ19" s="762"/>
      <c r="AK19" s="762"/>
      <c r="AL19" s="762"/>
      <c r="AM19" s="762"/>
      <c r="AN19" s="762"/>
      <c r="AO19" s="762"/>
      <c r="AP19" s="762"/>
      <c r="AQ19" s="762"/>
      <c r="AR19" s="762"/>
      <c r="AS19" s="762"/>
      <c r="AT19" s="762"/>
      <c r="AU19" s="762"/>
      <c r="AV19" s="762"/>
      <c r="AW19" s="762"/>
      <c r="AX19" s="762"/>
      <c r="AY19" s="762"/>
      <c r="AZ19" s="762"/>
      <c r="BA19" s="762"/>
      <c r="BB19" s="762"/>
      <c r="BC19" s="762"/>
      <c r="BD19" s="762"/>
      <c r="BE19" s="762"/>
      <c r="BF19" s="762"/>
      <c r="BG19" s="762"/>
      <c r="BH19" s="762"/>
      <c r="BI19" s="762"/>
      <c r="BJ19" s="762"/>
      <c r="BK19" s="762"/>
      <c r="BL19" s="762"/>
      <c r="BM19" s="762"/>
      <c r="BN19" s="762"/>
      <c r="BO19" s="762"/>
      <c r="BP19" s="762"/>
      <c r="BQ19" s="762"/>
      <c r="BR19" s="762"/>
      <c r="BS19" s="762"/>
      <c r="BT19" s="762"/>
      <c r="BU19" s="762"/>
      <c r="BV19" s="762"/>
      <c r="BW19" s="762"/>
      <c r="BX19" s="762"/>
      <c r="BY19" s="762"/>
      <c r="BZ19" s="762"/>
      <c r="CA19" s="762"/>
      <c r="CB19" s="762"/>
      <c r="CC19" s="763"/>
    </row>
    <row r="20" spans="1:82" ht="18.75" customHeight="1" x14ac:dyDescent="0.3">
      <c r="A20" s="115" t="s">
        <v>1582</v>
      </c>
      <c r="B20" s="89"/>
      <c r="C20" s="89"/>
      <c r="D20" s="89"/>
      <c r="E20" s="89"/>
      <c r="F20" s="89"/>
      <c r="G20" s="89"/>
      <c r="H20" s="89"/>
      <c r="I20" s="89"/>
      <c r="J20" s="89"/>
      <c r="K20" s="89"/>
      <c r="L20" s="89"/>
      <c r="M20" s="764"/>
      <c r="N20" s="764"/>
      <c r="O20" s="764"/>
      <c r="P20" s="764"/>
      <c r="Q20" s="764"/>
      <c r="R20" s="764"/>
      <c r="S20" s="764"/>
      <c r="T20" s="764"/>
      <c r="U20" s="764"/>
      <c r="V20" s="764"/>
      <c r="W20" s="764"/>
      <c r="X20" s="764"/>
      <c r="Y20" s="764"/>
      <c r="Z20" s="764"/>
      <c r="AA20" s="764"/>
      <c r="AB20" s="764"/>
      <c r="AC20" s="764"/>
      <c r="AD20" s="764"/>
      <c r="AE20" s="764"/>
      <c r="AF20" s="764"/>
      <c r="AG20" s="764"/>
      <c r="AH20" s="764"/>
      <c r="AI20" s="764"/>
      <c r="AJ20" s="764"/>
      <c r="AK20" s="764"/>
      <c r="AL20" s="764"/>
      <c r="AM20" s="764"/>
      <c r="AN20" s="764"/>
      <c r="AO20" s="764"/>
      <c r="AP20" s="764"/>
      <c r="AQ20" s="764"/>
      <c r="AR20" s="764"/>
      <c r="AS20" s="764"/>
      <c r="AT20" s="764"/>
      <c r="AU20" s="764"/>
      <c r="AV20" s="764"/>
      <c r="AW20" s="765"/>
      <c r="AX20" s="109" t="s">
        <v>1583</v>
      </c>
      <c r="AY20" s="105"/>
      <c r="AZ20" s="105"/>
      <c r="BA20" s="105"/>
      <c r="BB20" s="105"/>
      <c r="BC20" s="105"/>
      <c r="BD20" s="105"/>
      <c r="BE20" s="105"/>
      <c r="BF20" s="105"/>
      <c r="BG20" s="105"/>
      <c r="BH20" s="105"/>
      <c r="BI20" s="105"/>
      <c r="BJ20" s="106"/>
      <c r="BK20" s="107" t="s">
        <v>1584</v>
      </c>
      <c r="BL20" s="102"/>
      <c r="BM20" s="98"/>
      <c r="BN20" s="98"/>
      <c r="BO20" s="98"/>
      <c r="BP20" s="98"/>
      <c r="BQ20" s="98"/>
      <c r="BR20" s="98"/>
      <c r="BS20" s="98"/>
      <c r="BT20" s="98"/>
      <c r="BU20" s="98"/>
      <c r="BV20" s="98"/>
      <c r="BW20" s="98"/>
      <c r="BX20" s="98"/>
      <c r="BY20" s="98"/>
      <c r="BZ20" s="98"/>
      <c r="CA20" s="98"/>
      <c r="CB20" s="98"/>
      <c r="CC20" s="116"/>
      <c r="CD20" s="83"/>
    </row>
    <row r="21" spans="1:82" ht="18.75" customHeight="1" x14ac:dyDescent="0.3">
      <c r="A21" s="766"/>
      <c r="B21" s="767"/>
      <c r="C21" s="767"/>
      <c r="D21" s="767"/>
      <c r="E21" s="767"/>
      <c r="F21" s="767"/>
      <c r="G21" s="767"/>
      <c r="H21" s="767"/>
      <c r="I21" s="767"/>
      <c r="J21" s="767"/>
      <c r="K21" s="767"/>
      <c r="L21" s="767"/>
      <c r="M21" s="767"/>
      <c r="N21" s="767"/>
      <c r="O21" s="767"/>
      <c r="P21" s="767"/>
      <c r="Q21" s="767"/>
      <c r="R21" s="767"/>
      <c r="S21" s="767"/>
      <c r="T21" s="767"/>
      <c r="U21" s="767"/>
      <c r="V21" s="767"/>
      <c r="W21" s="767"/>
      <c r="X21" s="767"/>
      <c r="Y21" s="767"/>
      <c r="Z21" s="767"/>
      <c r="AA21" s="767"/>
      <c r="AB21" s="767"/>
      <c r="AC21" s="767"/>
      <c r="AD21" s="767"/>
      <c r="AE21" s="767"/>
      <c r="AF21" s="767"/>
      <c r="AG21" s="767"/>
      <c r="AH21" s="767"/>
      <c r="AI21" s="767"/>
      <c r="AJ21" s="767"/>
      <c r="AK21" s="767"/>
      <c r="AL21" s="767"/>
      <c r="AM21" s="767"/>
      <c r="AN21" s="767"/>
      <c r="AO21" s="767"/>
      <c r="AP21" s="767"/>
      <c r="AQ21" s="767"/>
      <c r="AR21" s="767"/>
      <c r="AS21" s="767"/>
      <c r="AT21" s="767"/>
      <c r="AU21" s="767"/>
      <c r="AV21" s="767"/>
      <c r="AW21" s="768"/>
      <c r="AX21" s="772"/>
      <c r="AY21" s="772"/>
      <c r="AZ21" s="772"/>
      <c r="BA21" s="772"/>
      <c r="BB21" s="772"/>
      <c r="BC21" s="772"/>
      <c r="BD21" s="772"/>
      <c r="BE21" s="772"/>
      <c r="BF21" s="772"/>
      <c r="BG21" s="772"/>
      <c r="BH21" s="772"/>
      <c r="BI21" s="772"/>
      <c r="BJ21" s="773"/>
      <c r="BK21" s="776"/>
      <c r="BL21" s="777"/>
      <c r="BM21" s="777"/>
      <c r="BN21" s="777"/>
      <c r="BO21" s="777"/>
      <c r="BP21" s="777"/>
      <c r="BQ21" s="777"/>
      <c r="BR21" s="777"/>
      <c r="BS21" s="777"/>
      <c r="BT21" s="777"/>
      <c r="BU21" s="777"/>
      <c r="BV21" s="777"/>
      <c r="BW21" s="777"/>
      <c r="BX21" s="777"/>
      <c r="BY21" s="777"/>
      <c r="BZ21" s="777"/>
      <c r="CA21" s="777"/>
      <c r="CB21" s="777"/>
      <c r="CC21" s="778"/>
      <c r="CD21" s="83"/>
    </row>
    <row r="22" spans="1:82" ht="21" customHeight="1" x14ac:dyDescent="0.25">
      <c r="A22" s="769"/>
      <c r="B22" s="770"/>
      <c r="C22" s="770"/>
      <c r="D22" s="770"/>
      <c r="E22" s="770"/>
      <c r="F22" s="770"/>
      <c r="G22" s="770"/>
      <c r="H22" s="770"/>
      <c r="I22" s="770"/>
      <c r="J22" s="770"/>
      <c r="K22" s="770"/>
      <c r="L22" s="770"/>
      <c r="M22" s="770"/>
      <c r="N22" s="770"/>
      <c r="O22" s="770"/>
      <c r="P22" s="770"/>
      <c r="Q22" s="770"/>
      <c r="R22" s="770"/>
      <c r="S22" s="770"/>
      <c r="T22" s="770"/>
      <c r="U22" s="770"/>
      <c r="V22" s="770"/>
      <c r="W22" s="770"/>
      <c r="X22" s="770"/>
      <c r="Y22" s="770"/>
      <c r="Z22" s="770"/>
      <c r="AA22" s="770"/>
      <c r="AB22" s="770"/>
      <c r="AC22" s="770"/>
      <c r="AD22" s="770"/>
      <c r="AE22" s="770"/>
      <c r="AF22" s="770"/>
      <c r="AG22" s="770"/>
      <c r="AH22" s="770"/>
      <c r="AI22" s="770"/>
      <c r="AJ22" s="770"/>
      <c r="AK22" s="770"/>
      <c r="AL22" s="770"/>
      <c r="AM22" s="770"/>
      <c r="AN22" s="770"/>
      <c r="AO22" s="770"/>
      <c r="AP22" s="770"/>
      <c r="AQ22" s="770"/>
      <c r="AR22" s="770"/>
      <c r="AS22" s="770"/>
      <c r="AT22" s="770"/>
      <c r="AU22" s="770"/>
      <c r="AV22" s="770"/>
      <c r="AW22" s="771"/>
      <c r="AX22" s="774"/>
      <c r="AY22" s="774"/>
      <c r="AZ22" s="774"/>
      <c r="BA22" s="774"/>
      <c r="BB22" s="774"/>
      <c r="BC22" s="774"/>
      <c r="BD22" s="774"/>
      <c r="BE22" s="774"/>
      <c r="BF22" s="774"/>
      <c r="BG22" s="774"/>
      <c r="BH22" s="774"/>
      <c r="BI22" s="774"/>
      <c r="BJ22" s="775"/>
      <c r="BK22" s="779"/>
      <c r="BL22" s="780"/>
      <c r="BM22" s="780"/>
      <c r="BN22" s="780"/>
      <c r="BO22" s="780"/>
      <c r="BP22" s="780"/>
      <c r="BQ22" s="780"/>
      <c r="BR22" s="780"/>
      <c r="BS22" s="780"/>
      <c r="BT22" s="780"/>
      <c r="BU22" s="780"/>
      <c r="BV22" s="780"/>
      <c r="BW22" s="780"/>
      <c r="BX22" s="780"/>
      <c r="BY22" s="780"/>
      <c r="BZ22" s="780"/>
      <c r="CA22" s="780"/>
      <c r="CB22" s="780"/>
      <c r="CC22" s="781"/>
    </row>
    <row r="23" spans="1:82" ht="3" customHeight="1" x14ac:dyDescent="0.25">
      <c r="A23" s="94"/>
      <c r="B23" s="95"/>
      <c r="C23" s="95"/>
      <c r="D23" s="95"/>
      <c r="E23" s="95"/>
      <c r="F23" s="95"/>
      <c r="G23" s="95"/>
      <c r="H23" s="95"/>
      <c r="I23" s="95"/>
      <c r="J23" s="95"/>
      <c r="K23" s="95"/>
      <c r="L23" s="95"/>
      <c r="M23" s="95"/>
      <c r="N23" s="95"/>
      <c r="O23" s="95"/>
      <c r="P23" s="95"/>
      <c r="Q23" s="95"/>
      <c r="R23" s="95"/>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3"/>
    </row>
    <row r="24" spans="1:82" ht="18" customHeight="1" x14ac:dyDescent="0.3">
      <c r="A24" s="747" t="s">
        <v>1585</v>
      </c>
      <c r="B24" s="748"/>
      <c r="C24" s="748"/>
      <c r="D24" s="748"/>
      <c r="E24" s="748"/>
      <c r="F24" s="748"/>
      <c r="G24" s="748"/>
      <c r="H24" s="748"/>
      <c r="I24" s="748"/>
      <c r="J24" s="748"/>
      <c r="K24" s="748"/>
      <c r="L24" s="748"/>
      <c r="M24" s="748"/>
      <c r="N24" s="748"/>
      <c r="O24" s="748"/>
      <c r="P24" s="748"/>
      <c r="Q24" s="748"/>
      <c r="R24" s="748"/>
      <c r="S24" s="748"/>
      <c r="T24" s="748"/>
      <c r="U24" s="748"/>
      <c r="V24" s="748"/>
      <c r="W24" s="748"/>
      <c r="X24" s="748"/>
      <c r="Y24" s="748"/>
      <c r="Z24" s="748"/>
      <c r="AA24" s="748"/>
      <c r="AB24" s="748"/>
      <c r="AC24" s="748"/>
      <c r="AD24" s="748"/>
      <c r="AE24" s="748"/>
      <c r="AF24" s="749"/>
      <c r="AG24" s="92"/>
      <c r="AH24" s="750" t="s">
        <v>1323</v>
      </c>
      <c r="AI24" s="751"/>
      <c r="AJ24" s="751"/>
      <c r="AK24" s="751"/>
      <c r="AL24" s="751"/>
      <c r="AM24" s="751"/>
      <c r="AN24" s="751"/>
      <c r="AO24" s="751"/>
      <c r="AP24" s="751"/>
      <c r="AQ24" s="751"/>
      <c r="AR24" s="751"/>
      <c r="AS24" s="751"/>
      <c r="AT24" s="751"/>
      <c r="AU24" s="751"/>
      <c r="AV24" s="751"/>
      <c r="AW24" s="751"/>
      <c r="AX24" s="751"/>
      <c r="AY24" s="751"/>
      <c r="AZ24" s="751"/>
      <c r="BA24" s="751"/>
      <c r="BB24" s="751"/>
      <c r="BC24" s="751"/>
      <c r="BD24" s="751"/>
      <c r="BE24" s="751"/>
      <c r="BF24" s="751"/>
      <c r="BG24" s="751"/>
      <c r="BH24" s="751"/>
      <c r="BI24" s="751"/>
      <c r="BJ24" s="751"/>
      <c r="BK24" s="751"/>
      <c r="BL24" s="751"/>
      <c r="BM24" s="751"/>
      <c r="BN24" s="751"/>
      <c r="BO24" s="751"/>
      <c r="BP24" s="751"/>
      <c r="BQ24" s="751"/>
      <c r="BR24" s="751"/>
      <c r="BS24" s="751"/>
      <c r="BT24" s="751"/>
      <c r="BU24" s="751"/>
      <c r="BV24" s="751"/>
      <c r="BW24" s="751"/>
      <c r="BX24" s="751"/>
      <c r="BY24" s="751"/>
      <c r="BZ24" s="751"/>
      <c r="CA24" s="751"/>
      <c r="CB24" s="751"/>
      <c r="CC24" s="752"/>
    </row>
    <row r="25" spans="1:82" ht="17.100000000000001" customHeight="1" x14ac:dyDescent="0.25">
      <c r="A25" s="118">
        <v>1</v>
      </c>
      <c r="B25" s="742"/>
      <c r="C25" s="742"/>
      <c r="D25" s="742"/>
      <c r="E25" s="742"/>
      <c r="F25" s="742"/>
      <c r="G25" s="742"/>
      <c r="H25" s="742"/>
      <c r="I25" s="742"/>
      <c r="J25" s="742"/>
      <c r="K25" s="742"/>
      <c r="L25" s="742"/>
      <c r="M25" s="742"/>
      <c r="N25" s="742"/>
      <c r="O25" s="742"/>
      <c r="P25" s="742"/>
      <c r="Q25" s="742"/>
      <c r="R25" s="742"/>
      <c r="S25" s="742"/>
      <c r="T25" s="742"/>
      <c r="U25" s="742"/>
      <c r="V25" s="742"/>
      <c r="W25" s="742"/>
      <c r="X25" s="742"/>
      <c r="Y25" s="742"/>
      <c r="Z25" s="742"/>
      <c r="AA25" s="742"/>
      <c r="AB25" s="742"/>
      <c r="AC25" s="742"/>
      <c r="AD25" s="742"/>
      <c r="AE25" s="742"/>
      <c r="AF25" s="742"/>
      <c r="AG25" s="92"/>
      <c r="AH25" s="110" t="s">
        <v>1586</v>
      </c>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740">
        <v>0</v>
      </c>
      <c r="BQ25" s="740"/>
      <c r="BR25" s="740"/>
      <c r="BS25" s="740"/>
      <c r="BT25" s="740"/>
      <c r="BU25" s="740"/>
      <c r="BV25" s="740"/>
      <c r="BW25" s="740"/>
      <c r="BX25" s="740"/>
      <c r="BY25" s="740"/>
      <c r="BZ25" s="740"/>
      <c r="CA25" s="740"/>
      <c r="CB25" s="740"/>
      <c r="CC25" s="741"/>
    </row>
    <row r="26" spans="1:82" ht="17.100000000000001" customHeight="1" x14ac:dyDescent="0.25">
      <c r="A26" s="119">
        <v>2</v>
      </c>
      <c r="B26" s="737"/>
      <c r="C26" s="738"/>
      <c r="D26" s="738"/>
      <c r="E26" s="738"/>
      <c r="F26" s="738"/>
      <c r="G26" s="738"/>
      <c r="H26" s="738"/>
      <c r="I26" s="738"/>
      <c r="J26" s="738"/>
      <c r="K26" s="738"/>
      <c r="L26" s="738"/>
      <c r="M26" s="738"/>
      <c r="N26" s="738"/>
      <c r="O26" s="738"/>
      <c r="P26" s="738"/>
      <c r="Q26" s="738"/>
      <c r="R26" s="738"/>
      <c r="S26" s="738"/>
      <c r="T26" s="738"/>
      <c r="U26" s="738"/>
      <c r="V26" s="738"/>
      <c r="W26" s="738"/>
      <c r="X26" s="738"/>
      <c r="Y26" s="738"/>
      <c r="Z26" s="738"/>
      <c r="AA26" s="738"/>
      <c r="AB26" s="738"/>
      <c r="AC26" s="738"/>
      <c r="AD26" s="738"/>
      <c r="AE26" s="738"/>
      <c r="AF26" s="739"/>
      <c r="AG26" s="92"/>
      <c r="AH26" s="110" t="s">
        <v>1587</v>
      </c>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740">
        <v>0</v>
      </c>
      <c r="BQ26" s="740"/>
      <c r="BR26" s="740"/>
      <c r="BS26" s="740"/>
      <c r="BT26" s="740"/>
      <c r="BU26" s="740"/>
      <c r="BV26" s="740"/>
      <c r="BW26" s="740"/>
      <c r="BX26" s="740"/>
      <c r="BY26" s="740"/>
      <c r="BZ26" s="740"/>
      <c r="CA26" s="740"/>
      <c r="CB26" s="740"/>
      <c r="CC26" s="741"/>
    </row>
    <row r="27" spans="1:82" ht="17.100000000000001" customHeight="1" x14ac:dyDescent="0.25">
      <c r="A27" s="119">
        <v>3</v>
      </c>
      <c r="B27" s="737"/>
      <c r="C27" s="738"/>
      <c r="D27" s="738"/>
      <c r="E27" s="738"/>
      <c r="F27" s="738"/>
      <c r="G27" s="738"/>
      <c r="H27" s="738"/>
      <c r="I27" s="738"/>
      <c r="J27" s="738"/>
      <c r="K27" s="738"/>
      <c r="L27" s="738"/>
      <c r="M27" s="738"/>
      <c r="N27" s="738"/>
      <c r="O27" s="738"/>
      <c r="P27" s="738"/>
      <c r="Q27" s="738"/>
      <c r="R27" s="738"/>
      <c r="S27" s="738"/>
      <c r="T27" s="738"/>
      <c r="U27" s="738"/>
      <c r="V27" s="738"/>
      <c r="W27" s="738"/>
      <c r="X27" s="738"/>
      <c r="Y27" s="738"/>
      <c r="Z27" s="738"/>
      <c r="AA27" s="738"/>
      <c r="AB27" s="738"/>
      <c r="AC27" s="738"/>
      <c r="AD27" s="738"/>
      <c r="AE27" s="738"/>
      <c r="AF27" s="739"/>
      <c r="AG27" s="92"/>
      <c r="AH27" s="110" t="s">
        <v>1588</v>
      </c>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740">
        <v>0</v>
      </c>
      <c r="BQ27" s="740"/>
      <c r="BR27" s="740"/>
      <c r="BS27" s="740"/>
      <c r="BT27" s="740"/>
      <c r="BU27" s="740"/>
      <c r="BV27" s="740"/>
      <c r="BW27" s="740"/>
      <c r="BX27" s="740"/>
      <c r="BY27" s="740"/>
      <c r="BZ27" s="740"/>
      <c r="CA27" s="740"/>
      <c r="CB27" s="740"/>
      <c r="CC27" s="741"/>
    </row>
    <row r="28" spans="1:82" ht="32.25" customHeight="1" x14ac:dyDescent="0.3">
      <c r="A28" s="119">
        <v>4</v>
      </c>
      <c r="B28" s="737"/>
      <c r="C28" s="738"/>
      <c r="D28" s="738"/>
      <c r="E28" s="738"/>
      <c r="F28" s="738"/>
      <c r="G28" s="738"/>
      <c r="H28" s="738"/>
      <c r="I28" s="738"/>
      <c r="J28" s="738"/>
      <c r="K28" s="738"/>
      <c r="L28" s="738"/>
      <c r="M28" s="738"/>
      <c r="N28" s="738"/>
      <c r="O28" s="738"/>
      <c r="P28" s="738"/>
      <c r="Q28" s="738"/>
      <c r="R28" s="738"/>
      <c r="S28" s="738"/>
      <c r="T28" s="738"/>
      <c r="U28" s="738"/>
      <c r="V28" s="738"/>
      <c r="W28" s="738"/>
      <c r="X28" s="738"/>
      <c r="Y28" s="738"/>
      <c r="Z28" s="738"/>
      <c r="AA28" s="738"/>
      <c r="AB28" s="738"/>
      <c r="AC28" s="738"/>
      <c r="AD28" s="738"/>
      <c r="AE28" s="738"/>
      <c r="AF28" s="739"/>
      <c r="AG28" s="92"/>
      <c r="AH28" s="753" t="s">
        <v>1589</v>
      </c>
      <c r="AI28" s="754"/>
      <c r="AJ28" s="754"/>
      <c r="AK28" s="754"/>
      <c r="AL28" s="754"/>
      <c r="AM28" s="754"/>
      <c r="AN28" s="754"/>
      <c r="AO28" s="754"/>
      <c r="AP28" s="754"/>
      <c r="AQ28" s="754"/>
      <c r="AR28" s="754"/>
      <c r="AS28" s="754"/>
      <c r="AT28" s="754"/>
      <c r="AU28" s="754"/>
      <c r="AV28" s="754"/>
      <c r="AW28" s="754"/>
      <c r="AX28" s="754"/>
      <c r="AY28" s="754"/>
      <c r="AZ28" s="754"/>
      <c r="BA28" s="754"/>
      <c r="BB28" s="754"/>
      <c r="BC28" s="754"/>
      <c r="BD28" s="754"/>
      <c r="BE28" s="754"/>
      <c r="BF28" s="754"/>
      <c r="BG28" s="754"/>
      <c r="BH28" s="754"/>
      <c r="BI28" s="754"/>
      <c r="BJ28" s="754"/>
      <c r="BK28" s="754"/>
      <c r="BL28" s="754"/>
      <c r="BM28" s="754"/>
      <c r="BN28" s="754"/>
      <c r="BO28" s="754"/>
      <c r="BP28" s="740">
        <v>0</v>
      </c>
      <c r="BQ28" s="740"/>
      <c r="BR28" s="740"/>
      <c r="BS28" s="740"/>
      <c r="BT28" s="740"/>
      <c r="BU28" s="740"/>
      <c r="BV28" s="740"/>
      <c r="BW28" s="740"/>
      <c r="BX28" s="740"/>
      <c r="BY28" s="740"/>
      <c r="BZ28" s="740"/>
      <c r="CA28" s="740"/>
      <c r="CB28" s="740"/>
      <c r="CC28" s="741"/>
    </row>
    <row r="29" spans="1:82" ht="21" customHeight="1" x14ac:dyDescent="0.25">
      <c r="A29" s="119">
        <v>5</v>
      </c>
      <c r="B29" s="737"/>
      <c r="C29" s="738"/>
      <c r="D29" s="738"/>
      <c r="E29" s="738"/>
      <c r="F29" s="738"/>
      <c r="G29" s="738"/>
      <c r="H29" s="738"/>
      <c r="I29" s="738"/>
      <c r="J29" s="738"/>
      <c r="K29" s="738"/>
      <c r="L29" s="738"/>
      <c r="M29" s="738"/>
      <c r="N29" s="738"/>
      <c r="O29" s="738"/>
      <c r="P29" s="738"/>
      <c r="Q29" s="738"/>
      <c r="R29" s="738"/>
      <c r="S29" s="738"/>
      <c r="T29" s="738"/>
      <c r="U29" s="738"/>
      <c r="V29" s="738"/>
      <c r="W29" s="738"/>
      <c r="X29" s="738"/>
      <c r="Y29" s="738"/>
      <c r="Z29" s="738"/>
      <c r="AA29" s="738"/>
      <c r="AB29" s="738"/>
      <c r="AC29" s="738"/>
      <c r="AD29" s="738"/>
      <c r="AE29" s="738"/>
      <c r="AF29" s="739"/>
      <c r="AG29" s="92"/>
      <c r="AH29" s="110" t="s">
        <v>1590</v>
      </c>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740">
        <v>0</v>
      </c>
      <c r="BQ29" s="740"/>
      <c r="BR29" s="740"/>
      <c r="BS29" s="740"/>
      <c r="BT29" s="740"/>
      <c r="BU29" s="740"/>
      <c r="BV29" s="740"/>
      <c r="BW29" s="740"/>
      <c r="BX29" s="740"/>
      <c r="BY29" s="740"/>
      <c r="BZ29" s="740"/>
      <c r="CA29" s="740"/>
      <c r="CB29" s="740"/>
      <c r="CC29" s="741"/>
    </row>
    <row r="30" spans="1:82" ht="17.100000000000001" customHeight="1" x14ac:dyDescent="0.25">
      <c r="A30" s="119">
        <v>6</v>
      </c>
      <c r="B30" s="737"/>
      <c r="C30" s="738"/>
      <c r="D30" s="738"/>
      <c r="E30" s="738"/>
      <c r="F30" s="738"/>
      <c r="G30" s="738"/>
      <c r="H30" s="738"/>
      <c r="I30" s="738"/>
      <c r="J30" s="738"/>
      <c r="K30" s="738"/>
      <c r="L30" s="738"/>
      <c r="M30" s="738"/>
      <c r="N30" s="738"/>
      <c r="O30" s="738"/>
      <c r="P30" s="738"/>
      <c r="Q30" s="738"/>
      <c r="R30" s="738"/>
      <c r="S30" s="738"/>
      <c r="T30" s="738"/>
      <c r="U30" s="738"/>
      <c r="V30" s="738"/>
      <c r="W30" s="738"/>
      <c r="X30" s="738"/>
      <c r="Y30" s="738"/>
      <c r="Z30" s="738"/>
      <c r="AA30" s="738"/>
      <c r="AB30" s="738"/>
      <c r="AC30" s="738"/>
      <c r="AD30" s="738"/>
      <c r="AE30" s="738"/>
      <c r="AF30" s="739"/>
      <c r="AG30" s="92"/>
      <c r="AH30" s="110" t="s">
        <v>1591</v>
      </c>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740">
        <v>0</v>
      </c>
      <c r="BQ30" s="740"/>
      <c r="BR30" s="740"/>
      <c r="BS30" s="740"/>
      <c r="BT30" s="740"/>
      <c r="BU30" s="740"/>
      <c r="BV30" s="740"/>
      <c r="BW30" s="740"/>
      <c r="BX30" s="740"/>
      <c r="BY30" s="740"/>
      <c r="BZ30" s="740"/>
      <c r="CA30" s="740"/>
      <c r="CB30" s="740"/>
      <c r="CC30" s="741"/>
    </row>
    <row r="31" spans="1:82" ht="17.100000000000001" customHeight="1" x14ac:dyDescent="0.25">
      <c r="A31" s="119">
        <v>7</v>
      </c>
      <c r="B31" s="742"/>
      <c r="C31" s="742"/>
      <c r="D31" s="742"/>
      <c r="E31" s="742"/>
      <c r="F31" s="742"/>
      <c r="G31" s="742"/>
      <c r="H31" s="742"/>
      <c r="I31" s="742"/>
      <c r="J31" s="742"/>
      <c r="K31" s="742"/>
      <c r="L31" s="742"/>
      <c r="M31" s="742"/>
      <c r="N31" s="742"/>
      <c r="O31" s="742"/>
      <c r="P31" s="742"/>
      <c r="Q31" s="742"/>
      <c r="R31" s="742"/>
      <c r="S31" s="742"/>
      <c r="T31" s="742"/>
      <c r="U31" s="742"/>
      <c r="V31" s="742"/>
      <c r="W31" s="742"/>
      <c r="X31" s="742"/>
      <c r="Y31" s="742"/>
      <c r="Z31" s="742"/>
      <c r="AA31" s="742"/>
      <c r="AB31" s="742"/>
      <c r="AC31" s="742"/>
      <c r="AD31" s="742"/>
      <c r="AE31" s="742"/>
      <c r="AF31" s="742"/>
      <c r="AG31" s="92"/>
      <c r="AH31" s="110" t="s">
        <v>1592</v>
      </c>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740">
        <v>0</v>
      </c>
      <c r="BQ31" s="740"/>
      <c r="BR31" s="740"/>
      <c r="BS31" s="740"/>
      <c r="BT31" s="740"/>
      <c r="BU31" s="740"/>
      <c r="BV31" s="740"/>
      <c r="BW31" s="740"/>
      <c r="BX31" s="740"/>
      <c r="BY31" s="740"/>
      <c r="BZ31" s="740"/>
      <c r="CA31" s="740"/>
      <c r="CB31" s="740"/>
      <c r="CC31" s="741"/>
    </row>
    <row r="32" spans="1:82" ht="17.100000000000001" customHeight="1" x14ac:dyDescent="0.25">
      <c r="A32" s="119">
        <v>8</v>
      </c>
      <c r="B32" s="742"/>
      <c r="C32" s="742"/>
      <c r="D32" s="742"/>
      <c r="E32" s="742"/>
      <c r="F32" s="742"/>
      <c r="G32" s="742"/>
      <c r="H32" s="742"/>
      <c r="I32" s="742"/>
      <c r="J32" s="742"/>
      <c r="K32" s="742"/>
      <c r="L32" s="742"/>
      <c r="M32" s="742"/>
      <c r="N32" s="742"/>
      <c r="O32" s="742"/>
      <c r="P32" s="742"/>
      <c r="Q32" s="742"/>
      <c r="R32" s="742"/>
      <c r="S32" s="742"/>
      <c r="T32" s="742"/>
      <c r="U32" s="742"/>
      <c r="V32" s="742"/>
      <c r="W32" s="742"/>
      <c r="X32" s="742"/>
      <c r="Y32" s="742"/>
      <c r="Z32" s="742"/>
      <c r="AA32" s="742"/>
      <c r="AB32" s="742"/>
      <c r="AC32" s="742"/>
      <c r="AD32" s="742"/>
      <c r="AE32" s="742"/>
      <c r="AF32" s="742"/>
      <c r="AG32" s="92"/>
      <c r="AH32" s="110" t="s">
        <v>1772</v>
      </c>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740">
        <v>0</v>
      </c>
      <c r="BQ32" s="740"/>
      <c r="BR32" s="740"/>
      <c r="BS32" s="740"/>
      <c r="BT32" s="740"/>
      <c r="BU32" s="740"/>
      <c r="BV32" s="740"/>
      <c r="BW32" s="740"/>
      <c r="BX32" s="740"/>
      <c r="BY32" s="740"/>
      <c r="BZ32" s="740"/>
      <c r="CA32" s="740"/>
      <c r="CB32" s="740"/>
      <c r="CC32" s="741"/>
    </row>
    <row r="33" spans="1:81" ht="17.100000000000001" customHeight="1" x14ac:dyDescent="0.25">
      <c r="A33" s="119">
        <v>9</v>
      </c>
      <c r="B33" s="742"/>
      <c r="C33" s="742"/>
      <c r="D33" s="742"/>
      <c r="E33" s="742"/>
      <c r="F33" s="742"/>
      <c r="G33" s="742"/>
      <c r="H33" s="742"/>
      <c r="I33" s="742"/>
      <c r="J33" s="742"/>
      <c r="K33" s="742"/>
      <c r="L33" s="742"/>
      <c r="M33" s="742"/>
      <c r="N33" s="742"/>
      <c r="O33" s="742"/>
      <c r="P33" s="742"/>
      <c r="Q33" s="742"/>
      <c r="R33" s="742"/>
      <c r="S33" s="742"/>
      <c r="T33" s="742"/>
      <c r="U33" s="742"/>
      <c r="V33" s="742"/>
      <c r="W33" s="742"/>
      <c r="X33" s="742"/>
      <c r="Y33" s="742"/>
      <c r="Z33" s="742"/>
      <c r="AA33" s="742"/>
      <c r="AB33" s="742"/>
      <c r="AC33" s="742"/>
      <c r="AD33" s="742"/>
      <c r="AE33" s="742"/>
      <c r="AF33" s="742"/>
      <c r="AG33" s="92"/>
      <c r="AH33" s="110" t="s">
        <v>1593</v>
      </c>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740">
        <v>0</v>
      </c>
      <c r="BQ33" s="740"/>
      <c r="BR33" s="740"/>
      <c r="BS33" s="740"/>
      <c r="BT33" s="740"/>
      <c r="BU33" s="740"/>
      <c r="BV33" s="740"/>
      <c r="BW33" s="740"/>
      <c r="BX33" s="740"/>
      <c r="BY33" s="740"/>
      <c r="BZ33" s="740"/>
      <c r="CA33" s="740"/>
      <c r="CB33" s="740"/>
      <c r="CC33" s="741"/>
    </row>
    <row r="34" spans="1:81" ht="17.100000000000001" customHeight="1" x14ac:dyDescent="0.3">
      <c r="A34" s="120">
        <v>10</v>
      </c>
      <c r="B34" s="742"/>
      <c r="C34" s="742"/>
      <c r="D34" s="742"/>
      <c r="E34" s="742"/>
      <c r="F34" s="742"/>
      <c r="G34" s="742"/>
      <c r="H34" s="742"/>
      <c r="I34" s="742"/>
      <c r="J34" s="742"/>
      <c r="K34" s="742"/>
      <c r="L34" s="742"/>
      <c r="M34" s="742"/>
      <c r="N34" s="742"/>
      <c r="O34" s="742"/>
      <c r="P34" s="742"/>
      <c r="Q34" s="742"/>
      <c r="R34" s="742"/>
      <c r="S34" s="742"/>
      <c r="T34" s="742"/>
      <c r="U34" s="742"/>
      <c r="V34" s="742"/>
      <c r="W34" s="742"/>
      <c r="X34" s="742"/>
      <c r="Y34" s="742"/>
      <c r="Z34" s="742"/>
      <c r="AA34" s="742"/>
      <c r="AB34" s="742"/>
      <c r="AC34" s="742"/>
      <c r="AD34" s="742"/>
      <c r="AE34" s="742"/>
      <c r="AF34" s="742"/>
      <c r="AG34" s="111"/>
      <c r="AH34" s="743" t="s">
        <v>1594</v>
      </c>
      <c r="AI34" s="744"/>
      <c r="AJ34" s="744"/>
      <c r="AK34" s="744"/>
      <c r="AL34" s="744"/>
      <c r="AM34" s="744"/>
      <c r="AN34" s="744"/>
      <c r="AO34" s="744"/>
      <c r="AP34" s="744"/>
      <c r="AQ34" s="744"/>
      <c r="AR34" s="744"/>
      <c r="AS34" s="744"/>
      <c r="AT34" s="744"/>
      <c r="AU34" s="744"/>
      <c r="AV34" s="744"/>
      <c r="AW34" s="744"/>
      <c r="AX34" s="744"/>
      <c r="AY34" s="744"/>
      <c r="AZ34" s="744"/>
      <c r="BA34" s="744"/>
      <c r="BB34" s="744"/>
      <c r="BC34" s="744"/>
      <c r="BD34" s="744"/>
      <c r="BE34" s="744"/>
      <c r="BF34" s="744"/>
      <c r="BG34" s="744"/>
      <c r="BH34" s="744"/>
      <c r="BI34" s="744"/>
      <c r="BJ34" s="744"/>
      <c r="BK34" s="744"/>
      <c r="BL34" s="744"/>
      <c r="BM34" s="744"/>
      <c r="BN34" s="744"/>
      <c r="BO34" s="744"/>
      <c r="BP34" s="745">
        <f>SUM(BP25:CC33)</f>
        <v>0</v>
      </c>
      <c r="BQ34" s="745"/>
      <c r="BR34" s="745"/>
      <c r="BS34" s="745"/>
      <c r="BT34" s="745"/>
      <c r="BU34" s="745"/>
      <c r="BV34" s="745"/>
      <c r="BW34" s="745"/>
      <c r="BX34" s="745"/>
      <c r="BY34" s="745"/>
      <c r="BZ34" s="745"/>
      <c r="CA34" s="745"/>
      <c r="CB34" s="745"/>
      <c r="CC34" s="746"/>
    </row>
    <row r="35" spans="1:81" ht="17.100000000000001" customHeight="1" thickBot="1" x14ac:dyDescent="0.3">
      <c r="A35" s="121">
        <v>11</v>
      </c>
      <c r="B35" s="734"/>
      <c r="C35" s="735"/>
      <c r="D35" s="735"/>
      <c r="E35" s="735"/>
      <c r="F35" s="735"/>
      <c r="G35" s="735"/>
      <c r="H35" s="735"/>
      <c r="I35" s="735"/>
      <c r="J35" s="735"/>
      <c r="K35" s="735"/>
      <c r="L35" s="735"/>
      <c r="M35" s="735"/>
      <c r="N35" s="735"/>
      <c r="O35" s="735"/>
      <c r="P35" s="735"/>
      <c r="Q35" s="735"/>
      <c r="R35" s="735"/>
      <c r="S35" s="735"/>
      <c r="T35" s="735"/>
      <c r="U35" s="735"/>
      <c r="V35" s="735"/>
      <c r="W35" s="735"/>
      <c r="X35" s="735"/>
      <c r="Y35" s="735"/>
      <c r="Z35" s="735"/>
      <c r="AA35" s="735"/>
      <c r="AB35" s="735"/>
      <c r="AC35" s="735"/>
      <c r="AD35" s="735"/>
      <c r="AE35" s="735"/>
      <c r="AF35" s="736"/>
      <c r="AG35" s="122"/>
      <c r="AH35" s="123"/>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122"/>
      <c r="CB35" s="122"/>
      <c r="CC35" s="124"/>
    </row>
    <row r="36" spans="1:81" ht="15.75" thickTop="1" x14ac:dyDescent="0.25">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row>
  </sheetData>
  <mergeCells count="40">
    <mergeCell ref="A10:AL15"/>
    <mergeCell ref="AM10:CC12"/>
    <mergeCell ref="AM14:CC15"/>
    <mergeCell ref="A1:CC2"/>
    <mergeCell ref="A3:AU3"/>
    <mergeCell ref="A6:AK6"/>
    <mergeCell ref="AM6:CC6"/>
    <mergeCell ref="K8:CC8"/>
    <mergeCell ref="N17:BJ18"/>
    <mergeCell ref="BL18:CC18"/>
    <mergeCell ref="A19:CC19"/>
    <mergeCell ref="M20:AW20"/>
    <mergeCell ref="A21:AW22"/>
    <mergeCell ref="AX21:BJ22"/>
    <mergeCell ref="BK21:CC22"/>
    <mergeCell ref="B29:AF29"/>
    <mergeCell ref="BP29:CC29"/>
    <mergeCell ref="A24:AF24"/>
    <mergeCell ref="AH24:CC24"/>
    <mergeCell ref="B25:AF25"/>
    <mergeCell ref="BP25:CC25"/>
    <mergeCell ref="B26:AF26"/>
    <mergeCell ref="BP26:CC26"/>
    <mergeCell ref="B27:AF27"/>
    <mergeCell ref="BP27:CC27"/>
    <mergeCell ref="B28:AF28"/>
    <mergeCell ref="AH28:BO28"/>
    <mergeCell ref="BP28:CC28"/>
    <mergeCell ref="B35:AF35"/>
    <mergeCell ref="B30:AF30"/>
    <mergeCell ref="BP30:CC30"/>
    <mergeCell ref="B31:AF31"/>
    <mergeCell ref="BP31:CC31"/>
    <mergeCell ref="B32:AF32"/>
    <mergeCell ref="BP32:CC32"/>
    <mergeCell ref="B33:AF33"/>
    <mergeCell ref="BP33:CC33"/>
    <mergeCell ref="B34:AF34"/>
    <mergeCell ref="AH34:BO34"/>
    <mergeCell ref="BP34:CC34"/>
  </mergeCells>
  <pageMargins left="0.55118110236220474" right="0.35433070866141736" top="0.47244094488188981" bottom="0.39370078740157483" header="0.31496062992125984" footer="0.31496062992125984"/>
  <pageSetup scale="90" orientation="landscape" horizontalDpi="4294967295" verticalDpi="4294967295" r:id="rId1"/>
  <headerFooter>
    <oddFooter>&amp;R&amp;10Página &amp;P de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FFFF00"/>
    <pageSetUpPr fitToPage="1"/>
  </sheetPr>
  <dimension ref="A1:H79"/>
  <sheetViews>
    <sheetView showGridLines="0" tabSelected="1" topLeftCell="A51" zoomScale="80" zoomScaleNormal="80" workbookViewId="0">
      <selection sqref="A1:G1"/>
    </sheetView>
  </sheetViews>
  <sheetFormatPr baseColWidth="10" defaultColWidth="11.42578125" defaultRowHeight="12.75" customHeight="1" x14ac:dyDescent="0.2"/>
  <cols>
    <col min="1" max="1" width="4.85546875" style="8" customWidth="1"/>
    <col min="2" max="2" width="32.85546875" style="4" customWidth="1"/>
    <col min="3" max="3" width="14.28515625" style="15" customWidth="1"/>
    <col min="4" max="4" width="25" style="16" customWidth="1"/>
    <col min="5" max="6" width="17.85546875" style="4" customWidth="1"/>
    <col min="7" max="7" width="13" style="4" customWidth="1"/>
    <col min="8" max="8" width="11.42578125" style="75" customWidth="1"/>
    <col min="9" max="16384" width="11.42578125" style="75"/>
  </cols>
  <sheetData>
    <row r="1" spans="1:7" ht="30" customHeight="1" x14ac:dyDescent="0.2">
      <c r="A1" s="810" t="s">
        <v>1750</v>
      </c>
      <c r="B1" s="810"/>
      <c r="C1" s="810"/>
      <c r="D1" s="810"/>
      <c r="E1" s="810"/>
      <c r="F1" s="810"/>
      <c r="G1" s="810"/>
    </row>
    <row r="2" spans="1:7" ht="27.75" customHeight="1" thickBot="1" x14ac:dyDescent="0.25">
      <c r="A2" s="818" t="str">
        <f>'Objetivos PMD'!$B$3</f>
        <v>Municipio:  MASCOTA JALISCO</v>
      </c>
      <c r="B2" s="818"/>
      <c r="C2" s="818"/>
      <c r="D2" s="818"/>
      <c r="E2" s="818"/>
      <c r="F2" s="818"/>
      <c r="G2" s="818"/>
    </row>
    <row r="3" spans="1:7" ht="21" customHeight="1" x14ac:dyDescent="0.2">
      <c r="A3" s="828" t="s">
        <v>7</v>
      </c>
      <c r="B3" s="829"/>
      <c r="C3" s="829"/>
      <c r="D3" s="829"/>
      <c r="E3" s="832" t="s">
        <v>1752</v>
      </c>
      <c r="F3" s="832" t="s">
        <v>1753</v>
      </c>
      <c r="G3" s="819" t="s">
        <v>1754</v>
      </c>
    </row>
    <row r="4" spans="1:7" ht="24.75" customHeight="1" x14ac:dyDescent="0.2">
      <c r="A4" s="830"/>
      <c r="B4" s="831"/>
      <c r="C4" s="831"/>
      <c r="D4" s="831"/>
      <c r="E4" s="833"/>
      <c r="F4" s="833"/>
      <c r="G4" s="820"/>
    </row>
    <row r="5" spans="1:7" ht="21.75" customHeight="1" x14ac:dyDescent="0.2">
      <c r="A5" s="821" t="s">
        <v>8</v>
      </c>
      <c r="B5" s="822"/>
      <c r="C5" s="822"/>
      <c r="D5" s="822"/>
      <c r="E5" s="822"/>
      <c r="F5" s="822"/>
      <c r="G5" s="823"/>
    </row>
    <row r="6" spans="1:7" ht="15" customHeight="1" x14ac:dyDescent="0.2">
      <c r="A6" s="165">
        <v>1</v>
      </c>
      <c r="B6" s="824" t="s">
        <v>9</v>
      </c>
      <c r="C6" s="824"/>
      <c r="D6" s="824"/>
      <c r="E6" s="166">
        <f>SUM(E7:E14)</f>
        <v>6377104</v>
      </c>
      <c r="F6" s="166">
        <f>SUM(F7:F14)</f>
        <v>6999562.0299999993</v>
      </c>
      <c r="G6" s="167">
        <f>F6/E6-1</f>
        <v>9.760826074029838E-2</v>
      </c>
    </row>
    <row r="7" spans="1:7" ht="15" customHeight="1" x14ac:dyDescent="0.2">
      <c r="A7" s="77">
        <v>1.1000000000000001</v>
      </c>
      <c r="B7" s="834" t="s">
        <v>10</v>
      </c>
      <c r="C7" s="834"/>
      <c r="D7" s="834"/>
      <c r="E7" s="5">
        <v>96744</v>
      </c>
      <c r="F7" s="191">
        <f>'ESTIMACION DE INGRESOS'!$C$6</f>
        <v>99646</v>
      </c>
      <c r="G7" s="192">
        <f>F7/E7-1</f>
        <v>2.9996692301331285E-2</v>
      </c>
    </row>
    <row r="8" spans="1:7" ht="15" customHeight="1" x14ac:dyDescent="0.2">
      <c r="A8" s="77">
        <v>1.2</v>
      </c>
      <c r="B8" s="834" t="s">
        <v>11</v>
      </c>
      <c r="C8" s="834"/>
      <c r="D8" s="834"/>
      <c r="E8" s="5">
        <v>6159207</v>
      </c>
      <c r="F8" s="191">
        <f>'ESTIMACION DE INGRESOS'!$C$15</f>
        <v>6775128.0299999993</v>
      </c>
      <c r="G8" s="192">
        <f>F8/E8-1</f>
        <v>0.10000005357832586</v>
      </c>
    </row>
    <row r="9" spans="1:7" ht="15" customHeight="1" x14ac:dyDescent="0.2">
      <c r="A9" s="77">
        <v>1.3</v>
      </c>
      <c r="B9" s="834" t="s">
        <v>12</v>
      </c>
      <c r="C9" s="834"/>
      <c r="D9" s="834"/>
      <c r="E9" s="6">
        <v>0</v>
      </c>
      <c r="F9" s="191">
        <f>'ESTIMACION DE INGRESOS'!$C$26</f>
        <v>0</v>
      </c>
      <c r="G9" s="192"/>
    </row>
    <row r="10" spans="1:7" ht="15" customHeight="1" x14ac:dyDescent="0.2">
      <c r="A10" s="77">
        <v>1.4</v>
      </c>
      <c r="B10" s="834" t="s">
        <v>13</v>
      </c>
      <c r="C10" s="834"/>
      <c r="D10" s="834"/>
      <c r="E10" s="6">
        <v>0</v>
      </c>
      <c r="F10" s="191">
        <f>'ESTIMACION DE INGRESOS'!$C$27</f>
        <v>0</v>
      </c>
      <c r="G10" s="192"/>
    </row>
    <row r="11" spans="1:7" ht="15" customHeight="1" x14ac:dyDescent="0.2">
      <c r="A11" s="77">
        <v>1.5</v>
      </c>
      <c r="B11" s="834" t="s">
        <v>14</v>
      </c>
      <c r="C11" s="834"/>
      <c r="D11" s="834"/>
      <c r="E11" s="6">
        <v>0</v>
      </c>
      <c r="F11" s="191">
        <f>'ESTIMACION DE INGRESOS'!$C$28</f>
        <v>0</v>
      </c>
      <c r="G11" s="192"/>
    </row>
    <row r="12" spans="1:7" ht="15" customHeight="1" x14ac:dyDescent="0.2">
      <c r="A12" s="77">
        <v>1.6</v>
      </c>
      <c r="B12" s="834" t="s">
        <v>15</v>
      </c>
      <c r="C12" s="834"/>
      <c r="D12" s="834"/>
      <c r="E12" s="6">
        <v>0</v>
      </c>
      <c r="F12" s="191">
        <f>'ESTIMACION DE INGRESOS'!$C$29</f>
        <v>0</v>
      </c>
      <c r="G12" s="192"/>
    </row>
    <row r="13" spans="1:7" ht="15" customHeight="1" x14ac:dyDescent="0.2">
      <c r="A13" s="77">
        <v>1.7</v>
      </c>
      <c r="B13" s="811" t="s">
        <v>16</v>
      </c>
      <c r="C13" s="812"/>
      <c r="D13" s="813"/>
      <c r="E13" s="5">
        <v>121153</v>
      </c>
      <c r="F13" s="191">
        <f>'ESTIMACION DE INGRESOS'!$C$30</f>
        <v>124788</v>
      </c>
      <c r="G13" s="192">
        <f>F13/E13-1</f>
        <v>3.0003384150619539E-2</v>
      </c>
    </row>
    <row r="14" spans="1:7" ht="15" customHeight="1" x14ac:dyDescent="0.2">
      <c r="A14" s="77">
        <v>1.8</v>
      </c>
      <c r="B14" s="811" t="s">
        <v>17</v>
      </c>
      <c r="C14" s="812"/>
      <c r="D14" s="813"/>
      <c r="E14" s="5">
        <v>0</v>
      </c>
      <c r="F14" s="191">
        <f>'ESTIMACION DE INGRESOS'!$C$43</f>
        <v>0</v>
      </c>
      <c r="G14" s="193"/>
    </row>
    <row r="15" spans="1:7" ht="15" customHeight="1" x14ac:dyDescent="0.2">
      <c r="A15" s="168">
        <v>2</v>
      </c>
      <c r="B15" s="815" t="s">
        <v>18</v>
      </c>
      <c r="C15" s="815"/>
      <c r="D15" s="815"/>
      <c r="E15" s="169">
        <f>SUM(E16:E20)</f>
        <v>0</v>
      </c>
      <c r="F15" s="169">
        <f>SUM(F16:F20)</f>
        <v>0</v>
      </c>
      <c r="G15" s="170"/>
    </row>
    <row r="16" spans="1:7" x14ac:dyDescent="0.2">
      <c r="A16" s="77">
        <v>2.1</v>
      </c>
      <c r="B16" s="811" t="s">
        <v>1626</v>
      </c>
      <c r="C16" s="812"/>
      <c r="D16" s="813"/>
      <c r="E16" s="5">
        <v>0</v>
      </c>
      <c r="F16" s="191">
        <f>'ESTIMACION DE INGRESOS'!C48</f>
        <v>0</v>
      </c>
      <c r="G16" s="192"/>
    </row>
    <row r="17" spans="1:7" ht="15" customHeight="1" x14ac:dyDescent="0.2">
      <c r="A17" s="77">
        <v>2.2000000000000002</v>
      </c>
      <c r="B17" s="811" t="s">
        <v>1627</v>
      </c>
      <c r="C17" s="812"/>
      <c r="D17" s="813"/>
      <c r="E17" s="6">
        <v>0</v>
      </c>
      <c r="F17" s="191">
        <f>'ESTIMACION DE INGRESOS'!C49</f>
        <v>0</v>
      </c>
      <c r="G17" s="192"/>
    </row>
    <row r="18" spans="1:7" ht="15" customHeight="1" x14ac:dyDescent="0.2">
      <c r="A18" s="77">
        <v>2.2999999999999998</v>
      </c>
      <c r="B18" s="811" t="s">
        <v>1628</v>
      </c>
      <c r="C18" s="812"/>
      <c r="D18" s="813"/>
      <c r="E18" s="6">
        <v>0</v>
      </c>
      <c r="F18" s="191">
        <f>'ESTIMACION DE INGRESOS'!C50</f>
        <v>0</v>
      </c>
      <c r="G18" s="192"/>
    </row>
    <row r="19" spans="1:7" ht="15" customHeight="1" x14ac:dyDescent="0.2">
      <c r="A19" s="77">
        <v>2.4</v>
      </c>
      <c r="B19" s="811" t="s">
        <v>1629</v>
      </c>
      <c r="C19" s="812"/>
      <c r="D19" s="813"/>
      <c r="E19" s="5">
        <v>0</v>
      </c>
      <c r="F19" s="191">
        <f>'ESTIMACION DE INGRESOS'!C51</f>
        <v>0</v>
      </c>
      <c r="G19" s="192"/>
    </row>
    <row r="20" spans="1:7" ht="15" customHeight="1" x14ac:dyDescent="0.2">
      <c r="A20" s="77">
        <v>2.5</v>
      </c>
      <c r="B20" s="811" t="s">
        <v>16</v>
      </c>
      <c r="C20" s="812"/>
      <c r="D20" s="813"/>
      <c r="E20" s="5">
        <v>0</v>
      </c>
      <c r="F20" s="191">
        <f>'ESTIMACION DE INGRESOS'!C52</f>
        <v>0</v>
      </c>
      <c r="G20" s="192"/>
    </row>
    <row r="21" spans="1:7" ht="15" customHeight="1" x14ac:dyDescent="0.2">
      <c r="A21" s="168">
        <v>3</v>
      </c>
      <c r="B21" s="815" t="s">
        <v>19</v>
      </c>
      <c r="C21" s="815"/>
      <c r="D21" s="815"/>
      <c r="E21" s="169">
        <f>SUM(E22)</f>
        <v>0</v>
      </c>
      <c r="F21" s="169">
        <f>SUM(F22)</f>
        <v>0</v>
      </c>
      <c r="G21" s="171"/>
    </row>
    <row r="22" spans="1:7" ht="15" customHeight="1" x14ac:dyDescent="0.2">
      <c r="A22" s="77">
        <v>3.1</v>
      </c>
      <c r="B22" s="834" t="s">
        <v>20</v>
      </c>
      <c r="C22" s="834"/>
      <c r="D22" s="834"/>
      <c r="E22" s="6">
        <v>0</v>
      </c>
      <c r="F22" s="191">
        <f>'ESTIMACION DE INGRESOS'!C54</f>
        <v>0</v>
      </c>
      <c r="G22" s="193"/>
    </row>
    <row r="23" spans="1:7" ht="15" customHeight="1" x14ac:dyDescent="0.2">
      <c r="A23" s="168">
        <v>4</v>
      </c>
      <c r="B23" s="815" t="s">
        <v>21</v>
      </c>
      <c r="C23" s="815"/>
      <c r="D23" s="815"/>
      <c r="E23" s="169">
        <f>SUM(E24:E28)</f>
        <v>2141899</v>
      </c>
      <c r="F23" s="169">
        <f>SUM(F24:F28)</f>
        <v>3470473</v>
      </c>
      <c r="G23" s="171">
        <f>F23/E23-1</f>
        <v>0.62027854721441122</v>
      </c>
    </row>
    <row r="24" spans="1:7" x14ac:dyDescent="0.2">
      <c r="A24" s="77">
        <v>4.0999999999999996</v>
      </c>
      <c r="B24" s="814" t="s">
        <v>1601</v>
      </c>
      <c r="C24" s="814"/>
      <c r="D24" s="814"/>
      <c r="E24" s="5">
        <v>282681</v>
      </c>
      <c r="F24" s="191">
        <f>+'ESTIMACION DE INGRESOS'!C58</f>
        <v>321848</v>
      </c>
      <c r="G24" s="192">
        <f>F24/E24-1</f>
        <v>0.13855547419175673</v>
      </c>
    </row>
    <row r="25" spans="1:7" ht="15" customHeight="1" x14ac:dyDescent="0.2">
      <c r="A25" s="77">
        <v>4.2</v>
      </c>
      <c r="B25" s="814" t="s">
        <v>1602</v>
      </c>
      <c r="C25" s="814"/>
      <c r="D25" s="814"/>
      <c r="E25" s="6">
        <v>0</v>
      </c>
      <c r="F25" s="191">
        <f>'ESTIMACION DE INGRESOS'!$C$78</f>
        <v>0</v>
      </c>
      <c r="G25" s="192"/>
    </row>
    <row r="26" spans="1:7" ht="15" customHeight="1" x14ac:dyDescent="0.2">
      <c r="A26" s="77">
        <v>4.3</v>
      </c>
      <c r="B26" s="825" t="s">
        <v>1603</v>
      </c>
      <c r="C26" s="826"/>
      <c r="D26" s="827"/>
      <c r="E26" s="6">
        <f>4111616-2260755</f>
        <v>1850861</v>
      </c>
      <c r="F26" s="191">
        <f>+'ESTIMACION DE INGRESOS'!C79</f>
        <v>3101880</v>
      </c>
      <c r="G26" s="192">
        <f t="shared" ref="G26:G31" si="0">F26/E26-1</f>
        <v>0.67591191342839907</v>
      </c>
    </row>
    <row r="27" spans="1:7" ht="15" customHeight="1" x14ac:dyDescent="0.2">
      <c r="A27" s="77">
        <v>4.4000000000000004</v>
      </c>
      <c r="B27" s="814" t="s">
        <v>1604</v>
      </c>
      <c r="C27" s="814"/>
      <c r="D27" s="814"/>
      <c r="E27" s="5">
        <v>8038</v>
      </c>
      <c r="F27" s="191">
        <f>+'ESTIMACION DE INGRESOS'!C159</f>
        <v>11745</v>
      </c>
      <c r="G27" s="192">
        <f t="shared" si="0"/>
        <v>0.46118437422244329</v>
      </c>
    </row>
    <row r="28" spans="1:7" ht="15" customHeight="1" x14ac:dyDescent="0.2">
      <c r="A28" s="77">
        <v>4.5</v>
      </c>
      <c r="B28" s="814" t="s">
        <v>16</v>
      </c>
      <c r="C28" s="814"/>
      <c r="D28" s="814"/>
      <c r="E28" s="5">
        <v>319</v>
      </c>
      <c r="F28" s="191">
        <f>+'ESTIMACION DE INGRESOS'!C166</f>
        <v>35000</v>
      </c>
      <c r="G28" s="192">
        <f t="shared" si="0"/>
        <v>108.71786833855799</v>
      </c>
    </row>
    <row r="29" spans="1:7" ht="15" customHeight="1" x14ac:dyDescent="0.2">
      <c r="A29" s="168">
        <v>5</v>
      </c>
      <c r="B29" s="815" t="s">
        <v>22</v>
      </c>
      <c r="C29" s="815"/>
      <c r="D29" s="815"/>
      <c r="E29" s="169">
        <f>SUM(E30:E32)</f>
        <v>1135306</v>
      </c>
      <c r="F29" s="169">
        <f>SUM(F30:F32)</f>
        <v>1169366</v>
      </c>
      <c r="G29" s="171">
        <f t="shared" si="0"/>
        <v>3.000072227223316E-2</v>
      </c>
    </row>
    <row r="30" spans="1:7" ht="15" customHeight="1" x14ac:dyDescent="0.2">
      <c r="A30" s="77">
        <v>5.0999999999999996</v>
      </c>
      <c r="B30" s="814" t="s">
        <v>1605</v>
      </c>
      <c r="C30" s="814"/>
      <c r="D30" s="814"/>
      <c r="E30" s="5">
        <v>1132572</v>
      </c>
      <c r="F30" s="191">
        <f>+'ESTIMACION DE INGRESOS'!C180</f>
        <v>1166550</v>
      </c>
      <c r="G30" s="192">
        <f t="shared" si="0"/>
        <v>3.0000741674701459E-2</v>
      </c>
    </row>
    <row r="31" spans="1:7" ht="15" customHeight="1" x14ac:dyDescent="0.2">
      <c r="A31" s="77">
        <v>5.2</v>
      </c>
      <c r="B31" s="814" t="s">
        <v>1606</v>
      </c>
      <c r="C31" s="814"/>
      <c r="D31" s="814"/>
      <c r="E31" s="5">
        <v>2734</v>
      </c>
      <c r="F31" s="191">
        <f>+'ESTIMACION DE INGRESOS'!C202</f>
        <v>2816</v>
      </c>
      <c r="G31" s="192">
        <f t="shared" si="0"/>
        <v>2.9992684711046103E-2</v>
      </c>
    </row>
    <row r="32" spans="1:7" ht="15" customHeight="1" x14ac:dyDescent="0.2">
      <c r="A32" s="77">
        <v>5.3</v>
      </c>
      <c r="B32" s="814" t="s">
        <v>16</v>
      </c>
      <c r="C32" s="814"/>
      <c r="D32" s="814"/>
      <c r="E32" s="5">
        <v>0</v>
      </c>
      <c r="F32" s="191">
        <f>'ESTIMACION DE INGRESOS'!$C$205</f>
        <v>0</v>
      </c>
      <c r="G32" s="192"/>
    </row>
    <row r="33" spans="1:8" ht="15" customHeight="1" x14ac:dyDescent="0.2">
      <c r="A33" s="168">
        <v>6</v>
      </c>
      <c r="B33" s="815" t="s">
        <v>24</v>
      </c>
      <c r="C33" s="815"/>
      <c r="D33" s="815"/>
      <c r="E33" s="169">
        <f>SUM(E34:E37)</f>
        <v>58874</v>
      </c>
      <c r="F33" s="169">
        <f>SUM(F34:F37)</f>
        <v>60640</v>
      </c>
      <c r="G33" s="171">
        <f>F33/E33-1</f>
        <v>2.9996263206169216E-2</v>
      </c>
    </row>
    <row r="34" spans="1:8" ht="15" customHeight="1" x14ac:dyDescent="0.2">
      <c r="A34" s="77">
        <v>6.1</v>
      </c>
      <c r="B34" s="814" t="s">
        <v>1607</v>
      </c>
      <c r="C34" s="814"/>
      <c r="D34" s="814"/>
      <c r="E34" s="5">
        <v>31083</v>
      </c>
      <c r="F34" s="191">
        <f>'ESTIMACION DE INGRESOS'!C209</f>
        <v>32016</v>
      </c>
      <c r="G34" s="192">
        <f>F34/E34-1</f>
        <v>3.0016407682656121E-2</v>
      </c>
    </row>
    <row r="35" spans="1:8" ht="15" customHeight="1" x14ac:dyDescent="0.2">
      <c r="A35" s="77">
        <v>6.2</v>
      </c>
      <c r="B35" s="814" t="s">
        <v>1608</v>
      </c>
      <c r="C35" s="814"/>
      <c r="D35" s="814"/>
      <c r="E35" s="5">
        <v>0</v>
      </c>
      <c r="F35" s="191">
        <f>'ESTIMACION DE INGRESOS'!$C$224</f>
        <v>0</v>
      </c>
      <c r="G35" s="192"/>
    </row>
    <row r="36" spans="1:8" ht="15" customHeight="1" x14ac:dyDescent="0.2">
      <c r="A36" s="77">
        <v>6.3</v>
      </c>
      <c r="B36" s="814" t="s">
        <v>1609</v>
      </c>
      <c r="C36" s="814"/>
      <c r="D36" s="814"/>
      <c r="E36" s="5">
        <v>27791</v>
      </c>
      <c r="F36" s="191">
        <f>'ESTIMACION DE INGRESOS'!$C$225</f>
        <v>0</v>
      </c>
      <c r="G36" s="192">
        <f>F36/E36-1</f>
        <v>-1</v>
      </c>
    </row>
    <row r="37" spans="1:8" ht="15" customHeight="1" x14ac:dyDescent="0.2">
      <c r="A37" s="77">
        <v>6.4</v>
      </c>
      <c r="B37" s="814" t="s">
        <v>16</v>
      </c>
      <c r="C37" s="814"/>
      <c r="D37" s="814"/>
      <c r="E37" s="5">
        <v>0</v>
      </c>
      <c r="F37" s="191">
        <f>'ESTIMACION DE INGRESOS'!$C$228</f>
        <v>28624</v>
      </c>
      <c r="G37" s="192"/>
    </row>
    <row r="38" spans="1:8" x14ac:dyDescent="0.2">
      <c r="A38" s="168">
        <v>7</v>
      </c>
      <c r="B38" s="815" t="s">
        <v>26</v>
      </c>
      <c r="C38" s="815"/>
      <c r="D38" s="815"/>
      <c r="E38" s="169">
        <f>SUM(E39:E42)</f>
        <v>0</v>
      </c>
      <c r="F38" s="169">
        <f>SUM(F39:F43)</f>
        <v>0</v>
      </c>
      <c r="G38" s="171"/>
    </row>
    <row r="39" spans="1:8" x14ac:dyDescent="0.2">
      <c r="A39" s="77">
        <v>7.1</v>
      </c>
      <c r="B39" s="814" t="s">
        <v>1610</v>
      </c>
      <c r="C39" s="814"/>
      <c r="D39" s="814"/>
      <c r="E39" s="61">
        <v>0</v>
      </c>
      <c r="F39" s="191">
        <f>'ESTIMACION DE INGRESOS'!C232</f>
        <v>0</v>
      </c>
      <c r="G39" s="192"/>
      <c r="H39" s="76"/>
    </row>
    <row r="40" spans="1:8" x14ac:dyDescent="0.2">
      <c r="A40" s="77">
        <v>7.2</v>
      </c>
      <c r="B40" s="814" t="s">
        <v>1611</v>
      </c>
      <c r="C40" s="814"/>
      <c r="D40" s="814"/>
      <c r="E40" s="61">
        <v>0</v>
      </c>
      <c r="F40" s="191">
        <f>'ESTIMACION DE INGRESOS'!$C$233</f>
        <v>0</v>
      </c>
      <c r="G40" s="192"/>
      <c r="H40" s="76"/>
    </row>
    <row r="41" spans="1:8" x14ac:dyDescent="0.2">
      <c r="A41" s="77">
        <v>7.3</v>
      </c>
      <c r="B41" s="814" t="s">
        <v>1612</v>
      </c>
      <c r="C41" s="814"/>
      <c r="D41" s="814"/>
      <c r="E41" s="61">
        <v>0</v>
      </c>
      <c r="F41" s="191">
        <f>'ESTIMACION DE INGRESOS'!$C$235</f>
        <v>0</v>
      </c>
      <c r="G41" s="192"/>
      <c r="H41" s="76"/>
    </row>
    <row r="42" spans="1:8" x14ac:dyDescent="0.2">
      <c r="A42" s="77">
        <v>7.4</v>
      </c>
      <c r="B42" s="814" t="s">
        <v>1613</v>
      </c>
      <c r="C42" s="814"/>
      <c r="D42" s="814"/>
      <c r="E42" s="61">
        <v>0</v>
      </c>
      <c r="F42" s="191">
        <f>'ESTIMACION DE INGRESOS'!$C$237</f>
        <v>0</v>
      </c>
      <c r="G42" s="192"/>
      <c r="H42" s="76"/>
    </row>
    <row r="43" spans="1:8" ht="30" customHeight="1" x14ac:dyDescent="0.2">
      <c r="A43" s="77">
        <v>7.9</v>
      </c>
      <c r="B43" s="825" t="s">
        <v>1614</v>
      </c>
      <c r="C43" s="826"/>
      <c r="D43" s="827"/>
      <c r="E43" s="61">
        <v>0</v>
      </c>
      <c r="F43" s="191">
        <f>'ESTIMACION DE INGRESOS'!$C$239</f>
        <v>0</v>
      </c>
      <c r="G43" s="192"/>
      <c r="H43" s="76"/>
    </row>
    <row r="44" spans="1:8" x14ac:dyDescent="0.2">
      <c r="A44" s="168">
        <v>8</v>
      </c>
      <c r="B44" s="815" t="s">
        <v>27</v>
      </c>
      <c r="C44" s="815"/>
      <c r="D44" s="815"/>
      <c r="E44" s="169">
        <f>SUM(E45:E47)</f>
        <v>45455026</v>
      </c>
      <c r="F44" s="169">
        <f>SUM(F45:F47)</f>
        <v>51716786</v>
      </c>
      <c r="G44" s="171">
        <f>F44/E44-1</f>
        <v>0.1377572636302089</v>
      </c>
    </row>
    <row r="45" spans="1:8" x14ac:dyDescent="0.2">
      <c r="A45" s="77">
        <v>8.1</v>
      </c>
      <c r="B45" s="814" t="s">
        <v>28</v>
      </c>
      <c r="C45" s="814"/>
      <c r="D45" s="814"/>
      <c r="E45" s="5">
        <v>33336199</v>
      </c>
      <c r="F45" s="191">
        <f>+'ESTIMACION DE INGRESOS'!C243</f>
        <v>36199960</v>
      </c>
      <c r="G45" s="192">
        <f>F45/E45-1</f>
        <v>8.5905444708918477E-2</v>
      </c>
    </row>
    <row r="46" spans="1:8" x14ac:dyDescent="0.2">
      <c r="A46" s="77">
        <v>8.1999999999999993</v>
      </c>
      <c r="B46" s="814" t="s">
        <v>29</v>
      </c>
      <c r="C46" s="814"/>
      <c r="D46" s="814"/>
      <c r="E46" s="5">
        <v>12118827</v>
      </c>
      <c r="F46" s="191">
        <f>'ESTIMACION DE INGRESOS'!$C$247</f>
        <v>12065875</v>
      </c>
      <c r="G46" s="192">
        <f>F46/E46-1</f>
        <v>-4.3693997777177751E-3</v>
      </c>
    </row>
    <row r="47" spans="1:8" x14ac:dyDescent="0.2">
      <c r="A47" s="77">
        <v>8.3000000000000007</v>
      </c>
      <c r="B47" s="814" t="s">
        <v>30</v>
      </c>
      <c r="C47" s="814"/>
      <c r="D47" s="814"/>
      <c r="E47" s="5">
        <v>0</v>
      </c>
      <c r="F47" s="191">
        <f>'ESTIMACION DE INGRESOS'!$C$253</f>
        <v>3450951</v>
      </c>
      <c r="G47" s="192"/>
    </row>
    <row r="48" spans="1:8" ht="12.75" customHeight="1" x14ac:dyDescent="0.2">
      <c r="A48" s="168">
        <v>9</v>
      </c>
      <c r="B48" s="815" t="s">
        <v>74</v>
      </c>
      <c r="C48" s="815"/>
      <c r="D48" s="815"/>
      <c r="E48" s="169">
        <f>SUM(E49:E54)</f>
        <v>4387364</v>
      </c>
      <c r="F48" s="169">
        <f>SUM(F49:F54)</f>
        <v>2590000</v>
      </c>
      <c r="G48" s="171">
        <f>F48/E48-1</f>
        <v>-0.40966831108611002</v>
      </c>
    </row>
    <row r="49" spans="1:7" x14ac:dyDescent="0.2">
      <c r="A49" s="77">
        <v>9.1</v>
      </c>
      <c r="B49" s="814" t="s">
        <v>1615</v>
      </c>
      <c r="C49" s="814"/>
      <c r="D49" s="814"/>
      <c r="E49" s="5">
        <v>0</v>
      </c>
      <c r="F49" s="191">
        <f>+'ESTIMACION DE INGRESOS'!C259</f>
        <v>2590000</v>
      </c>
      <c r="G49" s="192"/>
    </row>
    <row r="50" spans="1:7" x14ac:dyDescent="0.2">
      <c r="A50" s="77">
        <v>9.1999999999999993</v>
      </c>
      <c r="B50" s="814" t="s">
        <v>76</v>
      </c>
      <c r="C50" s="814"/>
      <c r="D50" s="814"/>
      <c r="E50" s="6">
        <v>0</v>
      </c>
      <c r="F50" s="191">
        <f>'ESTIMACION DE INGRESOS'!$C$262</f>
        <v>0</v>
      </c>
      <c r="G50" s="192"/>
    </row>
    <row r="51" spans="1:7" x14ac:dyDescent="0.2">
      <c r="A51" s="77">
        <v>9.3000000000000007</v>
      </c>
      <c r="B51" s="814" t="s">
        <v>1616</v>
      </c>
      <c r="C51" s="814"/>
      <c r="D51" s="814"/>
      <c r="E51" s="6">
        <v>4387364</v>
      </c>
      <c r="F51" s="191">
        <f>'ESTIMACION DE INGRESOS'!$C$263</f>
        <v>0</v>
      </c>
      <c r="G51" s="192">
        <f>F51/E51-1</f>
        <v>-1</v>
      </c>
    </row>
    <row r="52" spans="1:7" x14ac:dyDescent="0.2">
      <c r="A52" s="77">
        <v>9.4</v>
      </c>
      <c r="B52" s="814" t="s">
        <v>78</v>
      </c>
      <c r="C52" s="814"/>
      <c r="D52" s="814"/>
      <c r="E52" s="6">
        <v>0</v>
      </c>
      <c r="F52" s="191"/>
      <c r="G52" s="192"/>
    </row>
    <row r="53" spans="1:7" x14ac:dyDescent="0.2">
      <c r="A53" s="77">
        <v>9.5</v>
      </c>
      <c r="B53" s="814" t="s">
        <v>79</v>
      </c>
      <c r="C53" s="814"/>
      <c r="D53" s="814"/>
      <c r="E53" s="6">
        <v>0</v>
      </c>
      <c r="F53" s="191">
        <f>'ESTIMACION DE INGRESOS'!$C$272</f>
        <v>0</v>
      </c>
      <c r="G53" s="192"/>
    </row>
    <row r="54" spans="1:7" x14ac:dyDescent="0.2">
      <c r="A54" s="77">
        <v>9.6</v>
      </c>
      <c r="B54" s="814" t="s">
        <v>80</v>
      </c>
      <c r="C54" s="814"/>
      <c r="D54" s="814"/>
      <c r="E54" s="6">
        <v>0</v>
      </c>
      <c r="F54" s="191">
        <f>'ESTIMACION DE INGRESOS'!$C$273</f>
        <v>0</v>
      </c>
      <c r="G54" s="194"/>
    </row>
    <row r="55" spans="1:7" x14ac:dyDescent="0.2">
      <c r="A55" s="168" t="s">
        <v>1326</v>
      </c>
      <c r="B55" s="815" t="s">
        <v>31</v>
      </c>
      <c r="C55" s="815"/>
      <c r="D55" s="815"/>
      <c r="E55" s="169">
        <f>SUM(E56:E58)</f>
        <v>0</v>
      </c>
      <c r="F55" s="169">
        <f>SUM(F56:F58)</f>
        <v>0</v>
      </c>
      <c r="G55" s="171"/>
    </row>
    <row r="56" spans="1:7" ht="12.75" customHeight="1" x14ac:dyDescent="0.2">
      <c r="A56" s="77">
        <v>10.1</v>
      </c>
      <c r="B56" s="825" t="s">
        <v>1617</v>
      </c>
      <c r="C56" s="826"/>
      <c r="D56" s="827"/>
      <c r="E56" s="183">
        <v>0</v>
      </c>
      <c r="F56" s="195">
        <f>'ESTIMACION DE INGRESOS'!C279</f>
        <v>0</v>
      </c>
      <c r="G56" s="194"/>
    </row>
    <row r="57" spans="1:7" x14ac:dyDescent="0.2">
      <c r="A57" s="77">
        <v>10.199999999999999</v>
      </c>
      <c r="B57" s="825" t="s">
        <v>1618</v>
      </c>
      <c r="C57" s="826"/>
      <c r="D57" s="827"/>
      <c r="E57" s="183">
        <v>0</v>
      </c>
      <c r="F57" s="195">
        <f>'ESTIMACION DE INGRESOS'!C282</f>
        <v>0</v>
      </c>
      <c r="G57" s="194"/>
    </row>
    <row r="58" spans="1:7" x14ac:dyDescent="0.2">
      <c r="A58" s="77">
        <v>10.3</v>
      </c>
      <c r="B58" s="178" t="s">
        <v>1619</v>
      </c>
      <c r="C58" s="179"/>
      <c r="D58" s="180"/>
      <c r="E58" s="183">
        <v>0</v>
      </c>
      <c r="F58" s="195">
        <f>'ESTIMACION DE INGRESOS'!C284</f>
        <v>0</v>
      </c>
      <c r="G58" s="194"/>
    </row>
    <row r="59" spans="1:7" x14ac:dyDescent="0.2">
      <c r="A59" s="172" t="s">
        <v>1327</v>
      </c>
      <c r="B59" s="815" t="s">
        <v>32</v>
      </c>
      <c r="C59" s="815"/>
      <c r="D59" s="815"/>
      <c r="E59" s="173">
        <f>SUM(E60)</f>
        <v>0</v>
      </c>
      <c r="F59" s="173">
        <f>SUM(F60)</f>
        <v>6500000</v>
      </c>
      <c r="G59" s="174"/>
    </row>
    <row r="60" spans="1:7" x14ac:dyDescent="0.2">
      <c r="A60" s="77">
        <v>11.1</v>
      </c>
      <c r="B60" s="825" t="s">
        <v>1620</v>
      </c>
      <c r="C60" s="826"/>
      <c r="D60" s="827"/>
      <c r="E60" s="7">
        <v>0</v>
      </c>
      <c r="F60" s="191">
        <f>'ESTIMACION DE INGRESOS'!C287</f>
        <v>6500000</v>
      </c>
      <c r="G60" s="196"/>
    </row>
    <row r="61" spans="1:7" ht="13.5" thickBot="1" x14ac:dyDescent="0.25">
      <c r="A61" s="816" t="s">
        <v>344</v>
      </c>
      <c r="B61" s="817"/>
      <c r="C61" s="817"/>
      <c r="D61" s="817"/>
      <c r="E61" s="175">
        <f>E6+E15+E21+E23+E29+E33+E38+E44+E48+E55+E59</f>
        <v>59555573</v>
      </c>
      <c r="F61" s="175">
        <f>F6+F15+F21+F23+F29+F33+F38+F44+F48+F55+F59</f>
        <v>72506827.030000001</v>
      </c>
      <c r="G61" s="176">
        <f>F61/E61-1</f>
        <v>0.21746502262684975</v>
      </c>
    </row>
    <row r="62" spans="1:7" ht="12" customHeight="1" x14ac:dyDescent="0.2">
      <c r="A62" s="810"/>
      <c r="B62" s="810"/>
      <c r="C62" s="810"/>
      <c r="D62" s="810"/>
      <c r="E62" s="810"/>
      <c r="F62" s="810"/>
      <c r="G62" s="810"/>
    </row>
    <row r="63" spans="1:7" ht="12" customHeight="1" x14ac:dyDescent="0.2">
      <c r="A63" s="207"/>
      <c r="B63" s="207"/>
      <c r="C63" s="207"/>
      <c r="D63" s="207"/>
      <c r="E63" s="207"/>
      <c r="F63" s="207"/>
      <c r="G63" s="207"/>
    </row>
    <row r="64" spans="1:7" ht="15" customHeight="1" x14ac:dyDescent="0.2">
      <c r="A64" s="207"/>
      <c r="B64" s="207" t="str">
        <f>'Objetivos PMD'!$B$3</f>
        <v>Municipio:  MASCOTA JALISCO</v>
      </c>
      <c r="C64" s="207"/>
      <c r="D64" s="207"/>
      <c r="E64" s="535"/>
      <c r="F64" s="207"/>
      <c r="G64" s="207"/>
    </row>
    <row r="65" spans="1:7" ht="46.5" customHeight="1" x14ac:dyDescent="0.2">
      <c r="A65" s="809" t="s">
        <v>1625</v>
      </c>
      <c r="B65" s="809"/>
      <c r="C65" s="809"/>
      <c r="D65" s="809"/>
      <c r="E65" s="182"/>
      <c r="F65" s="182"/>
      <c r="G65" s="182"/>
    </row>
    <row r="66" spans="1:7" x14ac:dyDescent="0.2">
      <c r="A66" s="145" t="s">
        <v>33</v>
      </c>
      <c r="B66" s="146" t="s">
        <v>5</v>
      </c>
      <c r="C66" s="147" t="s">
        <v>1570</v>
      </c>
      <c r="D66" s="148" t="s">
        <v>35</v>
      </c>
      <c r="E66" s="8"/>
      <c r="F66" s="8"/>
      <c r="G66" s="8"/>
    </row>
    <row r="67" spans="1:7" ht="18.75" customHeight="1" x14ac:dyDescent="0.2">
      <c r="A67" s="9">
        <v>1</v>
      </c>
      <c r="B67" s="10" t="s">
        <v>36</v>
      </c>
      <c r="C67" s="11">
        <f>F6+F15+F21+F23+F29+F33+F38</f>
        <v>11700041.029999999</v>
      </c>
      <c r="D67" s="12">
        <f>C67/C70</f>
        <v>0.16136468122041886</v>
      </c>
    </row>
    <row r="68" spans="1:7" ht="38.25" x14ac:dyDescent="0.2">
      <c r="A68" s="9">
        <v>2</v>
      </c>
      <c r="B68" s="10" t="s">
        <v>37</v>
      </c>
      <c r="C68" s="11">
        <f>F44+F48</f>
        <v>54306786</v>
      </c>
      <c r="D68" s="12">
        <f>C68/C70</f>
        <v>0.74898858803365287</v>
      </c>
    </row>
    <row r="69" spans="1:7" x14ac:dyDescent="0.2">
      <c r="A69" s="9">
        <v>3</v>
      </c>
      <c r="B69" s="10" t="s">
        <v>38</v>
      </c>
      <c r="C69" s="11">
        <f>F55+F59</f>
        <v>6500000</v>
      </c>
      <c r="D69" s="12">
        <f>C69/C70</f>
        <v>8.9646730745928216E-2</v>
      </c>
    </row>
    <row r="70" spans="1:7" x14ac:dyDescent="0.2">
      <c r="A70" s="149"/>
      <c r="B70" s="150" t="s">
        <v>1569</v>
      </c>
      <c r="C70" s="151">
        <f>SUM(C67:C69)</f>
        <v>72506827.030000001</v>
      </c>
      <c r="D70" s="152">
        <f>SUM(D67:D69)</f>
        <v>0.99999999999999989</v>
      </c>
    </row>
    <row r="71" spans="1:7" ht="33" customHeight="1" x14ac:dyDescent="0.2">
      <c r="A71" s="808" t="s">
        <v>1624</v>
      </c>
      <c r="B71" s="808"/>
      <c r="C71" s="808"/>
      <c r="D71" s="808"/>
      <c r="E71" s="182"/>
      <c r="F71" s="182"/>
      <c r="G71" s="182"/>
    </row>
    <row r="72" spans="1:7" x14ac:dyDescent="0.2">
      <c r="A72" s="153" t="s">
        <v>39</v>
      </c>
      <c r="B72" s="153" t="s">
        <v>5</v>
      </c>
      <c r="C72" s="154" t="s">
        <v>1570</v>
      </c>
      <c r="D72" s="155" t="s">
        <v>35</v>
      </c>
      <c r="E72" s="8"/>
      <c r="F72" s="8"/>
      <c r="G72" s="8"/>
    </row>
    <row r="73" spans="1:7" x14ac:dyDescent="0.2">
      <c r="A73" s="9">
        <v>100</v>
      </c>
      <c r="B73" s="201" t="s">
        <v>1317</v>
      </c>
      <c r="C73" s="14">
        <f>F6+F15+F21+F23+F29+F33+F48</f>
        <v>14290041.029999999</v>
      </c>
      <c r="D73" s="12">
        <f>C73/C79</f>
        <v>0.1970854554714887</v>
      </c>
    </row>
    <row r="74" spans="1:7" x14ac:dyDescent="0.2">
      <c r="A74" s="9">
        <v>200</v>
      </c>
      <c r="B74" s="13" t="s">
        <v>40</v>
      </c>
      <c r="C74" s="14">
        <f>F59</f>
        <v>6500000</v>
      </c>
      <c r="D74" s="12">
        <f>C74/C79</f>
        <v>8.9646730745928216E-2</v>
      </c>
    </row>
    <row r="75" spans="1:7" x14ac:dyDescent="0.2">
      <c r="A75" s="9">
        <v>400</v>
      </c>
      <c r="B75" s="13" t="s">
        <v>41</v>
      </c>
      <c r="C75" s="14">
        <f>F38</f>
        <v>0</v>
      </c>
      <c r="D75" s="12">
        <f>C75/C79</f>
        <v>0</v>
      </c>
    </row>
    <row r="76" spans="1:7" x14ac:dyDescent="0.2">
      <c r="A76" s="9">
        <v>500</v>
      </c>
      <c r="B76" s="13" t="s">
        <v>42</v>
      </c>
      <c r="C76" s="14">
        <f>'ESTIMACION DE INGRESOS'!C245+'ESTIMACION DE INGRESOS'!C247+'ESTIMACION DE INGRESOS'!C255</f>
        <v>48827971</v>
      </c>
      <c r="D76" s="12">
        <f>C76/C79</f>
        <v>0.67342584140107553</v>
      </c>
    </row>
    <row r="77" spans="1:7" x14ac:dyDescent="0.2">
      <c r="A77" s="9">
        <v>600</v>
      </c>
      <c r="B77" s="13" t="s">
        <v>43</v>
      </c>
      <c r="C77" s="14">
        <f>'ESTIMACION DE INGRESOS'!C246+'ESTIMACION DE INGRESOS'!C256</f>
        <v>2888815</v>
      </c>
      <c r="D77" s="12">
        <f>C77/C79</f>
        <v>3.9841972381507482E-2</v>
      </c>
    </row>
    <row r="78" spans="1:7" x14ac:dyDescent="0.2">
      <c r="A78" s="9">
        <v>700</v>
      </c>
      <c r="B78" s="13" t="s">
        <v>44</v>
      </c>
      <c r="C78" s="14">
        <f>'ESTIMACION DE INGRESOS'!C257+'S.H-INGRESOS'!F55</f>
        <v>0</v>
      </c>
      <c r="D78" s="12">
        <f>C78/C79</f>
        <v>0</v>
      </c>
    </row>
    <row r="79" spans="1:7" x14ac:dyDescent="0.2">
      <c r="A79" s="149"/>
      <c r="B79" s="150" t="s">
        <v>1569</v>
      </c>
      <c r="C79" s="151">
        <f>SUM(C73:C78)</f>
        <v>72506827.030000001</v>
      </c>
      <c r="D79" s="156">
        <f>SUM(D73:D78)</f>
        <v>0.99999999999999989</v>
      </c>
    </row>
  </sheetData>
  <mergeCells count="65">
    <mergeCell ref="B25:D25"/>
    <mergeCell ref="B7:D7"/>
    <mergeCell ref="B8:D8"/>
    <mergeCell ref="B9:D9"/>
    <mergeCell ref="B10:D10"/>
    <mergeCell ref="B11:D11"/>
    <mergeCell ref="B12:D12"/>
    <mergeCell ref="B15:D15"/>
    <mergeCell ref="B21:D21"/>
    <mergeCell ref="B22:D22"/>
    <mergeCell ref="B23:D23"/>
    <mergeCell ref="B24:D24"/>
    <mergeCell ref="B56:D56"/>
    <mergeCell ref="B54:D54"/>
    <mergeCell ref="B49:D49"/>
    <mergeCell ref="B50:D50"/>
    <mergeCell ref="B51:D51"/>
    <mergeCell ref="B60:D60"/>
    <mergeCell ref="B44:D44"/>
    <mergeCell ref="B45:D45"/>
    <mergeCell ref="B57:D57"/>
    <mergeCell ref="B13:D13"/>
    <mergeCell ref="B14:D14"/>
    <mergeCell ref="B43:D43"/>
    <mergeCell ref="B30:D30"/>
    <mergeCell ref="B32:D32"/>
    <mergeCell ref="B33:D33"/>
    <mergeCell ref="B34:D34"/>
    <mergeCell ref="B35:D35"/>
    <mergeCell ref="B37:D37"/>
    <mergeCell ref="B38:D38"/>
    <mergeCell ref="B31:D31"/>
    <mergeCell ref="B36:D36"/>
    <mergeCell ref="A1:G1"/>
    <mergeCell ref="A2:G2"/>
    <mergeCell ref="B40:D40"/>
    <mergeCell ref="B41:D41"/>
    <mergeCell ref="B42:D42"/>
    <mergeCell ref="G3:G4"/>
    <mergeCell ref="A5:G5"/>
    <mergeCell ref="B6:D6"/>
    <mergeCell ref="B39:D39"/>
    <mergeCell ref="B26:D26"/>
    <mergeCell ref="B27:D27"/>
    <mergeCell ref="B28:D28"/>
    <mergeCell ref="B29:D29"/>
    <mergeCell ref="A3:D4"/>
    <mergeCell ref="E3:E4"/>
    <mergeCell ref="F3:F4"/>
    <mergeCell ref="A71:D71"/>
    <mergeCell ref="A65:D65"/>
    <mergeCell ref="A62:G62"/>
    <mergeCell ref="B16:D16"/>
    <mergeCell ref="B17:D17"/>
    <mergeCell ref="B18:D18"/>
    <mergeCell ref="B19:D19"/>
    <mergeCell ref="B20:D20"/>
    <mergeCell ref="B53:D53"/>
    <mergeCell ref="B55:D55"/>
    <mergeCell ref="B52:D52"/>
    <mergeCell ref="B59:D59"/>
    <mergeCell ref="A61:D61"/>
    <mergeCell ref="B46:D46"/>
    <mergeCell ref="B47:D47"/>
    <mergeCell ref="B48:D48"/>
  </mergeCells>
  <dataValidations count="1">
    <dataValidation type="whole" operator="greaterThanOrEqual" allowBlank="1" showInputMessage="1" showErrorMessage="1" sqref="F55:F59 E49:E60 E45:E47 E44:F44 E48:F48 F52 E34:E37 E6:F6 E38:F38 E33:F33 E29:F29 E23:F23 E21:F21 E7:E14 E22 E24:E28 E30:E32 E16:E20">
      <formula1>0</formula1>
    </dataValidation>
  </dataValidations>
  <printOptions horizontalCentered="1"/>
  <pageMargins left="0.39370078740157483" right="0.35433070866141736" top="0.55118110236220474" bottom="1.0236220472440944" header="0.35433070866141736" footer="0.59055118110236227"/>
  <pageSetup paperSize="190" scale="66" orientation="portrait" r:id="rId1"/>
  <headerFooter>
    <oddFooter>&amp;R&amp;P/&amp;N</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rgb="FF002060"/>
    <pageSetUpPr fitToPage="1"/>
  </sheetPr>
  <dimension ref="A1:IV219"/>
  <sheetViews>
    <sheetView showGridLines="0" topLeftCell="A57" zoomScale="70" zoomScaleNormal="70" workbookViewId="0">
      <selection activeCell="F74" sqref="F74"/>
    </sheetView>
  </sheetViews>
  <sheetFormatPr baseColWidth="10" defaultColWidth="0" defaultRowHeight="15" customHeight="1" zeroHeight="1" x14ac:dyDescent="0.25"/>
  <cols>
    <col min="1" max="1" width="8.42578125" style="25" customWidth="1"/>
    <col min="2" max="2" width="32.85546875" style="23" customWidth="1"/>
    <col min="3" max="3" width="17.140625" style="30" customWidth="1"/>
    <col min="4" max="4" width="15.42578125" style="31" customWidth="1"/>
    <col min="5" max="5" width="21.42578125" style="23" customWidth="1"/>
    <col min="6" max="6" width="20.7109375" style="23" customWidth="1"/>
    <col min="7" max="7" width="25.7109375" style="23" customWidth="1"/>
    <col min="8" max="8" width="0.7109375" style="23" customWidth="1"/>
    <col min="9" max="16" width="0" style="23" hidden="1" customWidth="1"/>
    <col min="17" max="17" width="11.42578125" style="23" hidden="1" customWidth="1"/>
    <col min="18" max="18" width="0" style="23" hidden="1" customWidth="1"/>
    <col min="19" max="16384" width="11.42578125" style="23" hidden="1"/>
  </cols>
  <sheetData>
    <row r="1" spans="1:7" ht="33" customHeight="1" x14ac:dyDescent="0.25">
      <c r="A1" s="810" t="s">
        <v>1751</v>
      </c>
      <c r="B1" s="810"/>
      <c r="C1" s="810"/>
      <c r="D1" s="810"/>
      <c r="E1" s="810"/>
      <c r="F1" s="810"/>
      <c r="G1" s="810"/>
    </row>
    <row r="2" spans="1:7" ht="21" customHeight="1" x14ac:dyDescent="0.25">
      <c r="A2" s="835" t="str">
        <f>'Objetivos PMD'!$B$3</f>
        <v>Municipio:  MASCOTA JALISCO</v>
      </c>
      <c r="B2" s="835"/>
      <c r="C2" s="835"/>
      <c r="D2" s="835"/>
      <c r="E2" s="835"/>
      <c r="F2" s="835"/>
      <c r="G2" s="835"/>
    </row>
    <row r="3" spans="1:7" s="17" customFormat="1" ht="9.75" customHeight="1" x14ac:dyDescent="0.25">
      <c r="A3" s="854" t="s">
        <v>7</v>
      </c>
      <c r="B3" s="854"/>
      <c r="C3" s="854"/>
      <c r="D3" s="854"/>
      <c r="E3" s="855" t="s">
        <v>1755</v>
      </c>
      <c r="F3" s="855" t="s">
        <v>1756</v>
      </c>
      <c r="G3" s="856" t="s">
        <v>1757</v>
      </c>
    </row>
    <row r="4" spans="1:7" s="17" customFormat="1" ht="11.25" customHeight="1" x14ac:dyDescent="0.25">
      <c r="A4" s="854"/>
      <c r="B4" s="854"/>
      <c r="C4" s="854"/>
      <c r="D4" s="854"/>
      <c r="E4" s="855"/>
      <c r="F4" s="855"/>
      <c r="G4" s="856"/>
    </row>
    <row r="5" spans="1:7" s="17" customFormat="1" ht="15.75" x14ac:dyDescent="0.25">
      <c r="A5" s="857" t="s">
        <v>45</v>
      </c>
      <c r="B5" s="857"/>
      <c r="C5" s="857"/>
      <c r="D5" s="857"/>
      <c r="E5" s="857"/>
      <c r="F5" s="857"/>
      <c r="G5" s="857"/>
    </row>
    <row r="6" spans="1:7" s="17" customFormat="1" ht="15" customHeight="1" x14ac:dyDescent="0.25">
      <c r="A6" s="184">
        <v>1000</v>
      </c>
      <c r="B6" s="858" t="s">
        <v>46</v>
      </c>
      <c r="C6" s="858"/>
      <c r="D6" s="858"/>
      <c r="E6" s="536">
        <f>SUM(E7:E13)</f>
        <v>30637593.530000001</v>
      </c>
      <c r="F6" s="536">
        <f>SUM(F7:F13)</f>
        <v>33481999</v>
      </c>
      <c r="G6" s="185">
        <f>F6/E6-1</f>
        <v>9.28403683929937E-2</v>
      </c>
    </row>
    <row r="7" spans="1:7" s="17" customFormat="1" ht="15" customHeight="1" x14ac:dyDescent="0.25">
      <c r="A7" s="127">
        <v>1100</v>
      </c>
      <c r="B7" s="845" t="s">
        <v>47</v>
      </c>
      <c r="C7" s="845"/>
      <c r="D7" s="845"/>
      <c r="E7" s="537">
        <v>24254550.460000001</v>
      </c>
      <c r="F7" s="538">
        <f>'PRESUP.EGRESOS FUENTE FINANCIAM'!M6</f>
        <v>24697014</v>
      </c>
      <c r="G7" s="197">
        <f>F7/E7-1</f>
        <v>1.8242496010375309E-2</v>
      </c>
    </row>
    <row r="8" spans="1:7" s="17" customFormat="1" ht="15" customHeight="1" x14ac:dyDescent="0.25">
      <c r="A8" s="127">
        <v>1200</v>
      </c>
      <c r="B8" s="845" t="s">
        <v>48</v>
      </c>
      <c r="C8" s="845"/>
      <c r="D8" s="845"/>
      <c r="E8" s="537">
        <v>676383.93</v>
      </c>
      <c r="F8" s="538">
        <f>'PRESUP.EGRESOS FUENTE FINANCIAM'!M11</f>
        <v>2713959</v>
      </c>
      <c r="G8" s="197">
        <f>F8/E8-1</f>
        <v>3.0124534005413164</v>
      </c>
    </row>
    <row r="9" spans="1:7" s="17" customFormat="1" ht="15" customHeight="1" x14ac:dyDescent="0.25">
      <c r="A9" s="127">
        <v>1300</v>
      </c>
      <c r="B9" s="845" t="s">
        <v>49</v>
      </c>
      <c r="C9" s="845"/>
      <c r="D9" s="845"/>
      <c r="E9" s="539">
        <v>3653522.29</v>
      </c>
      <c r="F9" s="538">
        <f>'PRESUP.EGRESOS FUENTE FINANCIAM'!M16</f>
        <v>4239931</v>
      </c>
      <c r="G9" s="197">
        <f>F9/E9-1</f>
        <v>0.16050503143365247</v>
      </c>
    </row>
    <row r="10" spans="1:7" s="17" customFormat="1" ht="15" customHeight="1" x14ac:dyDescent="0.25">
      <c r="A10" s="127">
        <v>1400</v>
      </c>
      <c r="B10" s="845" t="s">
        <v>50</v>
      </c>
      <c r="C10" s="845"/>
      <c r="D10" s="845"/>
      <c r="E10" s="539">
        <v>0</v>
      </c>
      <c r="F10" s="538">
        <f>'PRESUP.EGRESOS FUENTE FINANCIAM'!M25</f>
        <v>363697</v>
      </c>
      <c r="G10" s="197"/>
    </row>
    <row r="11" spans="1:7" s="17" customFormat="1" ht="15" customHeight="1" x14ac:dyDescent="0.25">
      <c r="A11" s="127">
        <v>1500</v>
      </c>
      <c r="B11" s="845" t="s">
        <v>51</v>
      </c>
      <c r="C11" s="845"/>
      <c r="D11" s="845"/>
      <c r="E11" s="539">
        <v>2053136.85</v>
      </c>
      <c r="F11" s="538">
        <f>'PRESUP.EGRESOS FUENTE FINANCIAM'!M30</f>
        <v>1467398</v>
      </c>
      <c r="G11" s="197">
        <f>F11/E11-1</f>
        <v>-0.28528972630343663</v>
      </c>
    </row>
    <row r="12" spans="1:7" s="17" customFormat="1" ht="15" customHeight="1" x14ac:dyDescent="0.25">
      <c r="A12" s="127">
        <v>1600</v>
      </c>
      <c r="B12" s="845" t="s">
        <v>52</v>
      </c>
      <c r="C12" s="845"/>
      <c r="D12" s="845"/>
      <c r="E12" s="539">
        <v>0</v>
      </c>
      <c r="F12" s="538">
        <f>'PRESUP.EGRESOS FUENTE FINANCIAM'!M37</f>
        <v>0</v>
      </c>
      <c r="G12" s="197"/>
    </row>
    <row r="13" spans="1:7" s="17" customFormat="1" ht="15" customHeight="1" x14ac:dyDescent="0.25">
      <c r="A13" s="127">
        <v>1700</v>
      </c>
      <c r="B13" s="846" t="s">
        <v>53</v>
      </c>
      <c r="C13" s="847"/>
      <c r="D13" s="848"/>
      <c r="E13" s="537">
        <v>0</v>
      </c>
      <c r="F13" s="538">
        <f>'PRESUP.EGRESOS FUENTE FINANCIAM'!M39</f>
        <v>0</v>
      </c>
      <c r="G13" s="197"/>
    </row>
    <row r="14" spans="1:7" s="17" customFormat="1" ht="15" customHeight="1" x14ac:dyDescent="0.25">
      <c r="A14" s="186">
        <v>2000</v>
      </c>
      <c r="B14" s="840" t="s">
        <v>54</v>
      </c>
      <c r="C14" s="840"/>
      <c r="D14" s="840"/>
      <c r="E14" s="540">
        <f>SUM(E15:E23)</f>
        <v>8751900</v>
      </c>
      <c r="F14" s="540">
        <f>SUM(F15:F23)</f>
        <v>11244984</v>
      </c>
      <c r="G14" s="187">
        <f>F14/E14-1</f>
        <v>0.28486202995920884</v>
      </c>
    </row>
    <row r="15" spans="1:7" s="17" customFormat="1" ht="15" customHeight="1" x14ac:dyDescent="0.25">
      <c r="A15" s="127">
        <v>2100</v>
      </c>
      <c r="B15" s="845" t="s">
        <v>55</v>
      </c>
      <c r="C15" s="845"/>
      <c r="D15" s="845"/>
      <c r="E15" s="537">
        <v>1225900</v>
      </c>
      <c r="F15" s="538">
        <f>'PRESUP.EGRESOS FUENTE FINANCIAM'!M43</f>
        <v>1366784</v>
      </c>
      <c r="G15" s="197">
        <f>F15/E15-1</f>
        <v>0.11492291377763286</v>
      </c>
    </row>
    <row r="16" spans="1:7" s="17" customFormat="1" ht="15" customHeight="1" x14ac:dyDescent="0.25">
      <c r="A16" s="127">
        <v>2200</v>
      </c>
      <c r="B16" s="845" t="s">
        <v>56</v>
      </c>
      <c r="C16" s="845"/>
      <c r="D16" s="845"/>
      <c r="E16" s="537">
        <v>978700</v>
      </c>
      <c r="F16" s="538">
        <f>'PRESUP.EGRESOS FUENTE FINANCIAM'!M52</f>
        <v>1061000</v>
      </c>
      <c r="G16" s="197">
        <f t="shared" ref="G16:G23" si="0">F16/E16-1</f>
        <v>8.4091141309900808E-2</v>
      </c>
    </row>
    <row r="17" spans="1:7" s="17" customFormat="1" ht="15" customHeight="1" x14ac:dyDescent="0.25">
      <c r="A17" s="127">
        <v>2300</v>
      </c>
      <c r="B17" s="845" t="s">
        <v>57</v>
      </c>
      <c r="C17" s="845"/>
      <c r="D17" s="845"/>
      <c r="E17" s="539">
        <v>44930</v>
      </c>
      <c r="F17" s="538">
        <f>'PRESUP.EGRESOS FUENTE FINANCIAM'!M56</f>
        <v>0</v>
      </c>
      <c r="G17" s="197">
        <f t="shared" si="0"/>
        <v>-1</v>
      </c>
    </row>
    <row r="18" spans="1:7" s="17" customFormat="1" ht="15" customHeight="1" x14ac:dyDescent="0.25">
      <c r="A18" s="127">
        <v>2400</v>
      </c>
      <c r="B18" s="845" t="s">
        <v>58</v>
      </c>
      <c r="C18" s="845"/>
      <c r="D18" s="845"/>
      <c r="E18" s="539">
        <v>1559500</v>
      </c>
      <c r="F18" s="538">
        <f>'PRESUP.EGRESOS FUENTE FINANCIAM'!M66</f>
        <v>1867500</v>
      </c>
      <c r="G18" s="197">
        <f t="shared" si="0"/>
        <v>0.19749919846104524</v>
      </c>
    </row>
    <row r="19" spans="1:7" s="17" customFormat="1" ht="15" customHeight="1" x14ac:dyDescent="0.25">
      <c r="A19" s="127">
        <v>2500</v>
      </c>
      <c r="B19" s="845" t="s">
        <v>59</v>
      </c>
      <c r="C19" s="845"/>
      <c r="D19" s="845"/>
      <c r="E19" s="539">
        <v>1578204</v>
      </c>
      <c r="F19" s="538">
        <f>'PRESUP.EGRESOS FUENTE FINANCIAM'!M76</f>
        <v>1595200</v>
      </c>
      <c r="G19" s="197">
        <f t="shared" si="0"/>
        <v>1.076920347432897E-2</v>
      </c>
    </row>
    <row r="20" spans="1:7" s="17" customFormat="1" ht="15" customHeight="1" x14ac:dyDescent="0.25">
      <c r="A20" s="127">
        <v>2600</v>
      </c>
      <c r="B20" s="845" t="s">
        <v>60</v>
      </c>
      <c r="C20" s="845"/>
      <c r="D20" s="845"/>
      <c r="E20" s="539">
        <v>2233408</v>
      </c>
      <c r="F20" s="538">
        <f>'PRESUP.EGRESOS FUENTE FINANCIAM'!M84</f>
        <v>3144500</v>
      </c>
      <c r="G20" s="197">
        <f t="shared" si="0"/>
        <v>0.40793800326675655</v>
      </c>
    </row>
    <row r="21" spans="1:7" s="17" customFormat="1" ht="15" customHeight="1" x14ac:dyDescent="0.25">
      <c r="A21" s="127">
        <v>2700</v>
      </c>
      <c r="B21" s="846" t="s">
        <v>61</v>
      </c>
      <c r="C21" s="847"/>
      <c r="D21" s="848"/>
      <c r="E21" s="539">
        <v>482358</v>
      </c>
      <c r="F21" s="538">
        <f>'PRESUP.EGRESOS FUENTE FINANCIAM'!M87</f>
        <v>476000</v>
      </c>
      <c r="G21" s="197">
        <f t="shared" si="0"/>
        <v>-1.3181081271586681E-2</v>
      </c>
    </row>
    <row r="22" spans="1:7" s="17" customFormat="1" ht="15" customHeight="1" x14ac:dyDescent="0.25">
      <c r="A22" s="127">
        <v>2800</v>
      </c>
      <c r="B22" s="846" t="s">
        <v>62</v>
      </c>
      <c r="C22" s="847"/>
      <c r="D22" s="848"/>
      <c r="E22" s="539">
        <v>0</v>
      </c>
      <c r="F22" s="538">
        <f>'PRESUP.EGRESOS FUENTE FINANCIAM'!M93</f>
        <v>0</v>
      </c>
      <c r="G22" s="197"/>
    </row>
    <row r="23" spans="1:7" s="17" customFormat="1" ht="15" customHeight="1" x14ac:dyDescent="0.25">
      <c r="A23" s="127">
        <v>2900</v>
      </c>
      <c r="B23" s="845" t="s">
        <v>63</v>
      </c>
      <c r="C23" s="845"/>
      <c r="D23" s="845"/>
      <c r="E23" s="539">
        <v>648900</v>
      </c>
      <c r="F23" s="538">
        <f>'PRESUP.EGRESOS FUENTE FINANCIAM'!M97</f>
        <v>1734000</v>
      </c>
      <c r="G23" s="197">
        <f t="shared" si="0"/>
        <v>1.6722145168747109</v>
      </c>
    </row>
    <row r="24" spans="1:7" s="17" customFormat="1" ht="15" customHeight="1" x14ac:dyDescent="0.25">
      <c r="A24" s="186">
        <v>3000</v>
      </c>
      <c r="B24" s="840" t="s">
        <v>64</v>
      </c>
      <c r="C24" s="840"/>
      <c r="D24" s="840"/>
      <c r="E24" s="540">
        <f>SUM(E25:E33)</f>
        <v>8028268</v>
      </c>
      <c r="F24" s="540">
        <f>SUM(F25:F33)</f>
        <v>7496960</v>
      </c>
      <c r="G24" s="187">
        <f>F24/E24-1</f>
        <v>-6.6179654191912851E-2</v>
      </c>
    </row>
    <row r="25" spans="1:7" s="17" customFormat="1" ht="15" customHeight="1" x14ac:dyDescent="0.25">
      <c r="A25" s="127">
        <v>3100</v>
      </c>
      <c r="B25" s="845" t="s">
        <v>65</v>
      </c>
      <c r="C25" s="845"/>
      <c r="D25" s="845"/>
      <c r="E25" s="537">
        <v>3416200</v>
      </c>
      <c r="F25" s="538">
        <f>'PRESUP.EGRESOS FUENTE FINANCIAM'!M108</f>
        <v>2764740</v>
      </c>
      <c r="G25" s="197">
        <f>F25/E25-1</f>
        <v>-0.19069726596803471</v>
      </c>
    </row>
    <row r="26" spans="1:7" s="17" customFormat="1" ht="15" customHeight="1" x14ac:dyDescent="0.25">
      <c r="A26" s="127">
        <v>3200</v>
      </c>
      <c r="B26" s="845" t="s">
        <v>66</v>
      </c>
      <c r="C26" s="845"/>
      <c r="D26" s="845"/>
      <c r="E26" s="537">
        <v>624900</v>
      </c>
      <c r="F26" s="538">
        <f>'PRESUP.EGRESOS FUENTE FINANCIAM'!M118</f>
        <v>605000</v>
      </c>
      <c r="G26" s="197">
        <f t="shared" ref="G26:G32" si="1">F26/E26-1</f>
        <v>-3.1845095215234487E-2</v>
      </c>
    </row>
    <row r="27" spans="1:7" s="17" customFormat="1" ht="15" customHeight="1" x14ac:dyDescent="0.25">
      <c r="A27" s="127">
        <v>3300</v>
      </c>
      <c r="B27" s="845" t="s">
        <v>67</v>
      </c>
      <c r="C27" s="845"/>
      <c r="D27" s="845"/>
      <c r="E27" s="539">
        <v>1163100</v>
      </c>
      <c r="F27" s="538">
        <f>'PRESUP.EGRESOS FUENTE FINANCIAM'!M128</f>
        <v>1073000</v>
      </c>
      <c r="G27" s="197">
        <f t="shared" si="1"/>
        <v>-7.7465394205141425E-2</v>
      </c>
    </row>
    <row r="28" spans="1:7" s="17" customFormat="1" ht="15" customHeight="1" x14ac:dyDescent="0.25">
      <c r="A28" s="127">
        <v>3400</v>
      </c>
      <c r="B28" s="845" t="s">
        <v>68</v>
      </c>
      <c r="C28" s="845"/>
      <c r="D28" s="845"/>
      <c r="E28" s="539">
        <v>45000</v>
      </c>
      <c r="F28" s="538">
        <f>'PRESUP.EGRESOS FUENTE FINANCIAM'!M138</f>
        <v>252000</v>
      </c>
      <c r="G28" s="197">
        <f t="shared" si="1"/>
        <v>4.5999999999999996</v>
      </c>
    </row>
    <row r="29" spans="1:7" s="17" customFormat="1" ht="15" customHeight="1" x14ac:dyDescent="0.25">
      <c r="A29" s="127">
        <v>3500</v>
      </c>
      <c r="B29" s="845" t="s">
        <v>69</v>
      </c>
      <c r="C29" s="845"/>
      <c r="D29" s="845"/>
      <c r="E29" s="539">
        <v>821608</v>
      </c>
      <c r="F29" s="538">
        <f>'PRESUP.EGRESOS FUENTE FINANCIAM'!M148</f>
        <v>1260100</v>
      </c>
      <c r="G29" s="197">
        <f t="shared" si="1"/>
        <v>0.53369976923301632</v>
      </c>
    </row>
    <row r="30" spans="1:7" s="17" customFormat="1" ht="15" customHeight="1" x14ac:dyDescent="0.25">
      <c r="A30" s="127">
        <v>3600</v>
      </c>
      <c r="B30" s="845" t="s">
        <v>70</v>
      </c>
      <c r="C30" s="845"/>
      <c r="D30" s="845"/>
      <c r="E30" s="539">
        <v>400500</v>
      </c>
      <c r="F30" s="538">
        <f>'PRESUP.EGRESOS FUENTE FINANCIAM'!M158</f>
        <v>324000</v>
      </c>
      <c r="G30" s="197">
        <f t="shared" si="1"/>
        <v>-0.1910112359550562</v>
      </c>
    </row>
    <row r="31" spans="1:7" s="17" customFormat="1" ht="15" customHeight="1" x14ac:dyDescent="0.25">
      <c r="A31" s="127">
        <v>3700</v>
      </c>
      <c r="B31" s="846" t="s">
        <v>71</v>
      </c>
      <c r="C31" s="847"/>
      <c r="D31" s="848"/>
      <c r="E31" s="539">
        <v>805570</v>
      </c>
      <c r="F31" s="538">
        <f>'PRESUP.EGRESOS FUENTE FINANCIAM'!M166</f>
        <v>877820</v>
      </c>
      <c r="G31" s="197">
        <f t="shared" si="1"/>
        <v>8.9688046972950852E-2</v>
      </c>
    </row>
    <row r="32" spans="1:7" s="17" customFormat="1" ht="15" customHeight="1" x14ac:dyDescent="0.25">
      <c r="A32" s="127">
        <v>3800</v>
      </c>
      <c r="B32" s="846" t="s">
        <v>72</v>
      </c>
      <c r="C32" s="847"/>
      <c r="D32" s="848"/>
      <c r="E32" s="539">
        <v>724600</v>
      </c>
      <c r="F32" s="538">
        <f>'PRESUP.EGRESOS FUENTE FINANCIAM'!M176</f>
        <v>328300</v>
      </c>
      <c r="G32" s="197">
        <f t="shared" si="1"/>
        <v>-0.54692243996687828</v>
      </c>
    </row>
    <row r="33" spans="1:7" s="17" customFormat="1" ht="15" customHeight="1" x14ac:dyDescent="0.25">
      <c r="A33" s="127">
        <v>3900</v>
      </c>
      <c r="B33" s="845" t="s">
        <v>73</v>
      </c>
      <c r="C33" s="845"/>
      <c r="D33" s="845"/>
      <c r="E33" s="539">
        <v>26790</v>
      </c>
      <c r="F33" s="538">
        <f>'PRESUP.EGRESOS FUENTE FINANCIAM'!M182</f>
        <v>12000</v>
      </c>
      <c r="G33" s="197">
        <f>F33/E33-1</f>
        <v>-0.55207166853303469</v>
      </c>
    </row>
    <row r="34" spans="1:7" s="17" customFormat="1" ht="15" customHeight="1" x14ac:dyDescent="0.25">
      <c r="A34" s="186">
        <v>4000</v>
      </c>
      <c r="B34" s="840" t="s">
        <v>74</v>
      </c>
      <c r="C34" s="840"/>
      <c r="D34" s="840"/>
      <c r="E34" s="540">
        <f>SUM(E35:E43)</f>
        <v>4878337.63</v>
      </c>
      <c r="F34" s="540">
        <f>SUM(F35:F43)</f>
        <v>4013918</v>
      </c>
      <c r="G34" s="187">
        <f>F34/E34-1</f>
        <v>-0.17719553166720847</v>
      </c>
    </row>
    <row r="35" spans="1:7" s="17" customFormat="1" ht="15.75" x14ac:dyDescent="0.25">
      <c r="A35" s="62">
        <v>4100</v>
      </c>
      <c r="B35" s="839" t="s">
        <v>75</v>
      </c>
      <c r="C35" s="839"/>
      <c r="D35" s="839"/>
      <c r="E35" s="537">
        <v>2540000</v>
      </c>
      <c r="F35" s="538">
        <f>'PRESUP.EGRESOS FUENTE FINANCIAM'!M193</f>
        <v>0</v>
      </c>
      <c r="G35" s="197">
        <f>F35/E35-1</f>
        <v>-1</v>
      </c>
    </row>
    <row r="36" spans="1:7" s="17" customFormat="1" ht="15" customHeight="1" x14ac:dyDescent="0.25">
      <c r="A36" s="62">
        <v>4200</v>
      </c>
      <c r="B36" s="839" t="s">
        <v>76</v>
      </c>
      <c r="C36" s="839"/>
      <c r="D36" s="839"/>
      <c r="E36" s="539">
        <v>0</v>
      </c>
      <c r="F36" s="538">
        <f>'PRESUP.EGRESOS FUENTE FINANCIAM'!M203</f>
        <v>0</v>
      </c>
      <c r="G36" s="197"/>
    </row>
    <row r="37" spans="1:7" s="17" customFormat="1" ht="15" customHeight="1" x14ac:dyDescent="0.25">
      <c r="A37" s="62">
        <v>4300</v>
      </c>
      <c r="B37" s="842" t="s">
        <v>77</v>
      </c>
      <c r="C37" s="843"/>
      <c r="D37" s="844"/>
      <c r="E37" s="539">
        <v>0</v>
      </c>
      <c r="F37" s="538">
        <f>'PRESUP.EGRESOS FUENTE FINANCIAM'!M209</f>
        <v>0</v>
      </c>
      <c r="G37" s="197"/>
    </row>
    <row r="38" spans="1:7" s="17" customFormat="1" ht="15" customHeight="1" x14ac:dyDescent="0.25">
      <c r="A38" s="62">
        <v>4400</v>
      </c>
      <c r="B38" s="839" t="s">
        <v>78</v>
      </c>
      <c r="C38" s="839"/>
      <c r="D38" s="839"/>
      <c r="E38" s="537">
        <v>1518000</v>
      </c>
      <c r="F38" s="538">
        <f>'PRESUP.EGRESOS FUENTE FINANCIAM'!M219</f>
        <v>3940000</v>
      </c>
      <c r="G38" s="197">
        <f>F38/E38-1</f>
        <v>1.5955204216073779</v>
      </c>
    </row>
    <row r="39" spans="1:7" s="17" customFormat="1" ht="15" customHeight="1" x14ac:dyDescent="0.25">
      <c r="A39" s="62">
        <v>4500</v>
      </c>
      <c r="B39" s="845" t="s">
        <v>79</v>
      </c>
      <c r="C39" s="845"/>
      <c r="D39" s="845"/>
      <c r="E39" s="539">
        <v>820337.63</v>
      </c>
      <c r="F39" s="538">
        <f>'PRESUP.EGRESOS FUENTE FINANCIAM'!M228</f>
        <v>73918</v>
      </c>
      <c r="G39" s="197">
        <f>F39/E39-1</f>
        <v>-0.90989319848706685</v>
      </c>
    </row>
    <row r="40" spans="1:7" s="17" customFormat="1" ht="15" customHeight="1" x14ac:dyDescent="0.25">
      <c r="A40" s="62">
        <v>4600</v>
      </c>
      <c r="B40" s="846" t="s">
        <v>80</v>
      </c>
      <c r="C40" s="847"/>
      <c r="D40" s="848"/>
      <c r="E40" s="539">
        <v>0</v>
      </c>
      <c r="F40" s="538">
        <f>'PRESUP.EGRESOS FUENTE FINANCIAM'!M232</f>
        <v>0</v>
      </c>
      <c r="G40" s="197"/>
    </row>
    <row r="41" spans="1:7" s="17" customFormat="1" ht="15" customHeight="1" x14ac:dyDescent="0.25">
      <c r="A41" s="62">
        <v>4700</v>
      </c>
      <c r="B41" s="846" t="s">
        <v>81</v>
      </c>
      <c r="C41" s="847"/>
      <c r="D41" s="848"/>
      <c r="E41" s="539">
        <v>0</v>
      </c>
      <c r="F41" s="538">
        <f>'PRESUP.EGRESOS FUENTE FINANCIAM'!M239</f>
        <v>0</v>
      </c>
      <c r="G41" s="197"/>
    </row>
    <row r="42" spans="1:7" s="17" customFormat="1" ht="15" customHeight="1" x14ac:dyDescent="0.25">
      <c r="A42" s="62">
        <v>4800</v>
      </c>
      <c r="B42" s="845" t="s">
        <v>82</v>
      </c>
      <c r="C42" s="845"/>
      <c r="D42" s="845"/>
      <c r="E42" s="539">
        <v>0</v>
      </c>
      <c r="F42" s="538">
        <f>'PRESUP.EGRESOS FUENTE FINANCIAM'!M241</f>
        <v>0</v>
      </c>
      <c r="G42" s="197"/>
    </row>
    <row r="43" spans="1:7" s="17" customFormat="1" ht="15" customHeight="1" x14ac:dyDescent="0.25">
      <c r="A43" s="62">
        <v>4900</v>
      </c>
      <c r="B43" s="839" t="s">
        <v>83</v>
      </c>
      <c r="C43" s="839"/>
      <c r="D43" s="839"/>
      <c r="E43" s="537">
        <v>0</v>
      </c>
      <c r="F43" s="538">
        <f>'PRESUP.EGRESOS FUENTE FINANCIAM'!M247</f>
        <v>0</v>
      </c>
      <c r="G43" s="197"/>
    </row>
    <row r="44" spans="1:7" s="17" customFormat="1" ht="15" customHeight="1" x14ac:dyDescent="0.25">
      <c r="A44" s="186">
        <v>5000</v>
      </c>
      <c r="B44" s="840" t="s">
        <v>84</v>
      </c>
      <c r="C44" s="840"/>
      <c r="D44" s="840"/>
      <c r="E44" s="540">
        <f>SUM(E45:E53)</f>
        <v>771314.74</v>
      </c>
      <c r="F44" s="540">
        <f>SUM(F45:F53)</f>
        <v>979704</v>
      </c>
      <c r="G44" s="187">
        <f>F44/E44-1</f>
        <v>0.27017409261490322</v>
      </c>
    </row>
    <row r="45" spans="1:7" s="17" customFormat="1" ht="15" customHeight="1" x14ac:dyDescent="0.25">
      <c r="A45" s="62">
        <v>5100</v>
      </c>
      <c r="B45" s="839" t="s">
        <v>85</v>
      </c>
      <c r="C45" s="839"/>
      <c r="D45" s="839"/>
      <c r="E45" s="537">
        <v>403314.74</v>
      </c>
      <c r="F45" s="538">
        <f>'PRESUP.EGRESOS FUENTE FINANCIAM'!M252</f>
        <v>478304</v>
      </c>
      <c r="G45" s="197">
        <f>F45/E45-1</f>
        <v>0.1859323564519364</v>
      </c>
    </row>
    <row r="46" spans="1:7" s="17" customFormat="1" ht="15" customHeight="1" x14ac:dyDescent="0.25">
      <c r="A46" s="62">
        <v>5200</v>
      </c>
      <c r="B46" s="839" t="s">
        <v>86</v>
      </c>
      <c r="C46" s="839"/>
      <c r="D46" s="839"/>
      <c r="E46" s="537">
        <v>98000</v>
      </c>
      <c r="F46" s="538">
        <f>'PRESUP.EGRESOS FUENTE FINANCIAM'!M259</f>
        <v>102500</v>
      </c>
      <c r="G46" s="197">
        <f>F46/E46-1</f>
        <v>4.5918367346938771E-2</v>
      </c>
    </row>
    <row r="47" spans="1:7" s="17" customFormat="1" ht="15" customHeight="1" x14ac:dyDescent="0.25">
      <c r="A47" s="62">
        <v>5300</v>
      </c>
      <c r="B47" s="839" t="s">
        <v>87</v>
      </c>
      <c r="C47" s="839"/>
      <c r="D47" s="839"/>
      <c r="E47" s="537">
        <v>0</v>
      </c>
      <c r="F47" s="538">
        <f>'PRESUP.EGRESOS FUENTE FINANCIAM'!M264</f>
        <v>0</v>
      </c>
      <c r="G47" s="197"/>
    </row>
    <row r="48" spans="1:7" s="17" customFormat="1" ht="15" customHeight="1" x14ac:dyDescent="0.25">
      <c r="A48" s="62">
        <v>5400</v>
      </c>
      <c r="B48" s="839" t="s">
        <v>88</v>
      </c>
      <c r="C48" s="839"/>
      <c r="D48" s="839"/>
      <c r="E48" s="537">
        <v>30000</v>
      </c>
      <c r="F48" s="538">
        <f>'PRESUP.EGRESOS FUENTE FINANCIAM'!M267</f>
        <v>0</v>
      </c>
      <c r="G48" s="197">
        <f t="shared" ref="G48:G53" si="2">F48/E48-1</f>
        <v>-1</v>
      </c>
    </row>
    <row r="49" spans="1:256" s="17" customFormat="1" ht="15" customHeight="1" x14ac:dyDescent="0.25">
      <c r="A49" s="62">
        <v>5500</v>
      </c>
      <c r="B49" s="845" t="s">
        <v>89</v>
      </c>
      <c r="C49" s="845"/>
      <c r="D49" s="845"/>
      <c r="E49" s="539">
        <v>0</v>
      </c>
      <c r="F49" s="538">
        <f>'PRESUP.EGRESOS FUENTE FINANCIAM'!M274</f>
        <v>0</v>
      </c>
      <c r="G49" s="197"/>
    </row>
    <row r="50" spans="1:256" s="17" customFormat="1" ht="15" customHeight="1" x14ac:dyDescent="0.25">
      <c r="A50" s="62">
        <v>5600</v>
      </c>
      <c r="B50" s="846" t="s">
        <v>90</v>
      </c>
      <c r="C50" s="847"/>
      <c r="D50" s="848"/>
      <c r="E50" s="539">
        <v>62000</v>
      </c>
      <c r="F50" s="538">
        <f>'PRESUP.EGRESOS FUENTE FINANCIAM'!M276</f>
        <v>263900</v>
      </c>
      <c r="G50" s="197">
        <f t="shared" si="2"/>
        <v>3.2564516129032262</v>
      </c>
    </row>
    <row r="51" spans="1:256" s="17" customFormat="1" ht="15" customHeight="1" x14ac:dyDescent="0.25">
      <c r="A51" s="62">
        <v>5700</v>
      </c>
      <c r="B51" s="846" t="s">
        <v>91</v>
      </c>
      <c r="C51" s="847"/>
      <c r="D51" s="848"/>
      <c r="E51" s="539">
        <v>103000</v>
      </c>
      <c r="F51" s="538">
        <f>'PRESUP.EGRESOS FUENTE FINANCIAM'!M285</f>
        <v>92000</v>
      </c>
      <c r="G51" s="197">
        <f t="shared" si="2"/>
        <v>-0.10679611650485432</v>
      </c>
    </row>
    <row r="52" spans="1:256" s="17" customFormat="1" ht="15" customHeight="1" x14ac:dyDescent="0.25">
      <c r="A52" s="62">
        <v>5800</v>
      </c>
      <c r="B52" s="845" t="s">
        <v>92</v>
      </c>
      <c r="C52" s="845"/>
      <c r="D52" s="845"/>
      <c r="E52" s="539">
        <v>0</v>
      </c>
      <c r="F52" s="538">
        <f>'PRESUP.EGRESOS FUENTE FINANCIAM'!M295</f>
        <v>0</v>
      </c>
      <c r="G52" s="197"/>
    </row>
    <row r="53" spans="1:256" s="17" customFormat="1" ht="15" customHeight="1" x14ac:dyDescent="0.25">
      <c r="A53" s="62">
        <v>5900</v>
      </c>
      <c r="B53" s="839" t="s">
        <v>93</v>
      </c>
      <c r="C53" s="839"/>
      <c r="D53" s="839"/>
      <c r="E53" s="537">
        <v>75000</v>
      </c>
      <c r="F53" s="538">
        <f>'PRESUP.EGRESOS FUENTE FINANCIAM'!M300</f>
        <v>43000</v>
      </c>
      <c r="G53" s="197">
        <f t="shared" si="2"/>
        <v>-0.42666666666666664</v>
      </c>
    </row>
    <row r="54" spans="1:256" s="17" customFormat="1" ht="15" customHeight="1" x14ac:dyDescent="0.25">
      <c r="A54" s="186">
        <v>6000</v>
      </c>
      <c r="B54" s="840" t="s">
        <v>94</v>
      </c>
      <c r="C54" s="840"/>
      <c r="D54" s="840"/>
      <c r="E54" s="540">
        <f>SUM(E55:E57)</f>
        <v>4200000</v>
      </c>
      <c r="F54" s="540">
        <f>SUM(F55:F57)</f>
        <v>13356232</v>
      </c>
      <c r="G54" s="187">
        <f>F54/E54-1</f>
        <v>2.180055238095238</v>
      </c>
    </row>
    <row r="55" spans="1:256" s="17" customFormat="1" ht="15" customHeight="1" x14ac:dyDescent="0.25">
      <c r="A55" s="129">
        <v>6100</v>
      </c>
      <c r="B55" s="841" t="s">
        <v>95</v>
      </c>
      <c r="C55" s="841"/>
      <c r="D55" s="841"/>
      <c r="E55" s="541">
        <v>4200000</v>
      </c>
      <c r="F55" s="538">
        <f>'PRESUP.EGRESOS FUENTE FINANCIAM'!M311</f>
        <v>13356232</v>
      </c>
      <c r="G55" s="197">
        <f>F55/E55-1</f>
        <v>2.180055238095238</v>
      </c>
    </row>
    <row r="56" spans="1:256" s="17" customFormat="1" ht="15" customHeight="1" x14ac:dyDescent="0.25">
      <c r="A56" s="62">
        <v>6200</v>
      </c>
      <c r="B56" s="839" t="s">
        <v>96</v>
      </c>
      <c r="C56" s="839"/>
      <c r="D56" s="839"/>
      <c r="E56" s="537">
        <v>0</v>
      </c>
      <c r="F56" s="538">
        <f>'PRESUP.EGRESOS FUENTE FINANCIAM'!M320</f>
        <v>0</v>
      </c>
      <c r="G56" s="197"/>
    </row>
    <row r="57" spans="1:256" s="17" customFormat="1" ht="15" customHeight="1" x14ac:dyDescent="0.25">
      <c r="A57" s="62">
        <v>6300</v>
      </c>
      <c r="B57" s="839" t="s">
        <v>97</v>
      </c>
      <c r="C57" s="839"/>
      <c r="D57" s="839"/>
      <c r="E57" s="537">
        <v>0</v>
      </c>
      <c r="F57" s="538">
        <f>'PRESUP.EGRESOS FUENTE FINANCIAM'!M329</f>
        <v>0</v>
      </c>
      <c r="G57" s="197"/>
    </row>
    <row r="58" spans="1:256" s="17" customFormat="1" ht="15.75" customHeight="1" x14ac:dyDescent="0.25">
      <c r="A58" s="186">
        <v>7000</v>
      </c>
      <c r="B58" s="840" t="s">
        <v>98</v>
      </c>
      <c r="C58" s="840"/>
      <c r="D58" s="840"/>
      <c r="E58" s="540">
        <f>SUM(E59:E65)</f>
        <v>0</v>
      </c>
      <c r="F58" s="540">
        <f>SUM(F59:F65)</f>
        <v>0</v>
      </c>
      <c r="G58" s="187"/>
    </row>
    <row r="59" spans="1:256" s="17" customFormat="1" ht="15.75" x14ac:dyDescent="0.25">
      <c r="A59" s="62">
        <v>7100</v>
      </c>
      <c r="B59" s="839" t="s">
        <v>99</v>
      </c>
      <c r="C59" s="839"/>
      <c r="D59" s="839"/>
      <c r="E59" s="542">
        <v>0</v>
      </c>
      <c r="F59" s="538">
        <f>'PRESUP.EGRESOS FUENTE FINANCIAM'!M333</f>
        <v>0</v>
      </c>
      <c r="G59" s="197"/>
      <c r="H59" s="18"/>
      <c r="I59" s="19">
        <v>61</v>
      </c>
      <c r="J59" s="852"/>
      <c r="K59" s="852"/>
      <c r="L59" s="853"/>
      <c r="M59" s="20">
        <v>61</v>
      </c>
      <c r="N59" s="852"/>
      <c r="O59" s="852"/>
      <c r="P59" s="853"/>
      <c r="Q59" s="20">
        <v>61</v>
      </c>
      <c r="R59" s="852"/>
      <c r="S59" s="852"/>
      <c r="T59" s="853"/>
      <c r="U59" s="20">
        <v>61</v>
      </c>
      <c r="V59" s="852"/>
      <c r="W59" s="852"/>
      <c r="X59" s="853"/>
      <c r="Y59" s="20">
        <v>61</v>
      </c>
      <c r="Z59" s="852"/>
      <c r="AA59" s="852"/>
      <c r="AB59" s="853"/>
      <c r="AC59" s="20">
        <v>61</v>
      </c>
      <c r="AD59" s="852"/>
      <c r="AE59" s="852"/>
      <c r="AF59" s="853"/>
      <c r="AG59" s="20">
        <v>61</v>
      </c>
      <c r="AH59" s="852"/>
      <c r="AI59" s="852"/>
      <c r="AJ59" s="853"/>
      <c r="AK59" s="20">
        <v>61</v>
      </c>
      <c r="AL59" s="852"/>
      <c r="AM59" s="852"/>
      <c r="AN59" s="853"/>
      <c r="AO59" s="20">
        <v>61</v>
      </c>
      <c r="AP59" s="852"/>
      <c r="AQ59" s="852"/>
      <c r="AR59" s="853"/>
      <c r="AS59" s="20">
        <v>61</v>
      </c>
      <c r="AT59" s="852"/>
      <c r="AU59" s="852"/>
      <c r="AV59" s="853"/>
      <c r="AW59" s="20">
        <v>61</v>
      </c>
      <c r="AX59" s="852"/>
      <c r="AY59" s="852"/>
      <c r="AZ59" s="853"/>
      <c r="BA59" s="20">
        <v>61</v>
      </c>
      <c r="BB59" s="852"/>
      <c r="BC59" s="852"/>
      <c r="BD59" s="853"/>
      <c r="BE59" s="20">
        <v>61</v>
      </c>
      <c r="BF59" s="852"/>
      <c r="BG59" s="852"/>
      <c r="BH59" s="853"/>
      <c r="BI59" s="20">
        <v>61</v>
      </c>
      <c r="BJ59" s="852"/>
      <c r="BK59" s="852"/>
      <c r="BL59" s="853"/>
      <c r="BM59" s="20">
        <v>61</v>
      </c>
      <c r="BN59" s="852"/>
      <c r="BO59" s="852"/>
      <c r="BP59" s="853"/>
      <c r="BQ59" s="20">
        <v>61</v>
      </c>
      <c r="BR59" s="852"/>
      <c r="BS59" s="852"/>
      <c r="BT59" s="853"/>
      <c r="BU59" s="20">
        <v>61</v>
      </c>
      <c r="BV59" s="852"/>
      <c r="BW59" s="852"/>
      <c r="BX59" s="853"/>
      <c r="BY59" s="20">
        <v>61</v>
      </c>
      <c r="BZ59" s="852"/>
      <c r="CA59" s="852"/>
      <c r="CB59" s="853"/>
      <c r="CC59" s="20">
        <v>61</v>
      </c>
      <c r="CD59" s="852"/>
      <c r="CE59" s="852"/>
      <c r="CF59" s="853"/>
      <c r="CG59" s="20">
        <v>61</v>
      </c>
      <c r="CH59" s="852"/>
      <c r="CI59" s="852"/>
      <c r="CJ59" s="853"/>
      <c r="CK59" s="20">
        <v>61</v>
      </c>
      <c r="CL59" s="852"/>
      <c r="CM59" s="852"/>
      <c r="CN59" s="853"/>
      <c r="CO59" s="20">
        <v>61</v>
      </c>
      <c r="CP59" s="852"/>
      <c r="CQ59" s="852"/>
      <c r="CR59" s="853"/>
      <c r="CS59" s="20">
        <v>61</v>
      </c>
      <c r="CT59" s="852"/>
      <c r="CU59" s="852"/>
      <c r="CV59" s="853"/>
      <c r="CW59" s="20">
        <v>61</v>
      </c>
      <c r="CX59" s="852"/>
      <c r="CY59" s="852"/>
      <c r="CZ59" s="853"/>
      <c r="DA59" s="20">
        <v>61</v>
      </c>
      <c r="DB59" s="852"/>
      <c r="DC59" s="852"/>
      <c r="DD59" s="853"/>
      <c r="DE59" s="20">
        <v>61</v>
      </c>
      <c r="DF59" s="852"/>
      <c r="DG59" s="852"/>
      <c r="DH59" s="853"/>
      <c r="DI59" s="20">
        <v>61</v>
      </c>
      <c r="DJ59" s="852"/>
      <c r="DK59" s="852"/>
      <c r="DL59" s="853"/>
      <c r="DM59" s="20">
        <v>61</v>
      </c>
      <c r="DN59" s="852"/>
      <c r="DO59" s="852"/>
      <c r="DP59" s="853"/>
      <c r="DQ59" s="20">
        <v>61</v>
      </c>
      <c r="DR59" s="852"/>
      <c r="DS59" s="852"/>
      <c r="DT59" s="853"/>
      <c r="DU59" s="20">
        <v>61</v>
      </c>
      <c r="DV59" s="852"/>
      <c r="DW59" s="852"/>
      <c r="DX59" s="853"/>
      <c r="DY59" s="20">
        <v>61</v>
      </c>
      <c r="DZ59" s="852"/>
      <c r="EA59" s="852"/>
      <c r="EB59" s="853"/>
      <c r="EC59" s="20">
        <v>61</v>
      </c>
      <c r="ED59" s="852"/>
      <c r="EE59" s="852"/>
      <c r="EF59" s="853"/>
      <c r="EG59" s="20">
        <v>61</v>
      </c>
      <c r="EH59" s="852"/>
      <c r="EI59" s="852"/>
      <c r="EJ59" s="853"/>
      <c r="EK59" s="20">
        <v>61</v>
      </c>
      <c r="EL59" s="852"/>
      <c r="EM59" s="852"/>
      <c r="EN59" s="853"/>
      <c r="EO59" s="20">
        <v>61</v>
      </c>
      <c r="EP59" s="852"/>
      <c r="EQ59" s="852"/>
      <c r="ER59" s="853"/>
      <c r="ES59" s="20">
        <v>61</v>
      </c>
      <c r="ET59" s="852"/>
      <c r="EU59" s="852"/>
      <c r="EV59" s="853"/>
      <c r="EW59" s="20">
        <v>61</v>
      </c>
      <c r="EX59" s="852"/>
      <c r="EY59" s="852"/>
      <c r="EZ59" s="853"/>
      <c r="FA59" s="20">
        <v>61</v>
      </c>
      <c r="FB59" s="852"/>
      <c r="FC59" s="852"/>
      <c r="FD59" s="853"/>
      <c r="FE59" s="20">
        <v>61</v>
      </c>
      <c r="FF59" s="852"/>
      <c r="FG59" s="852"/>
      <c r="FH59" s="853"/>
      <c r="FI59" s="20">
        <v>61</v>
      </c>
      <c r="FJ59" s="852"/>
      <c r="FK59" s="852"/>
      <c r="FL59" s="853"/>
      <c r="FM59" s="20">
        <v>61</v>
      </c>
      <c r="FN59" s="852"/>
      <c r="FO59" s="852"/>
      <c r="FP59" s="853"/>
      <c r="FQ59" s="20">
        <v>61</v>
      </c>
      <c r="FR59" s="852"/>
      <c r="FS59" s="852"/>
      <c r="FT59" s="853"/>
      <c r="FU59" s="20">
        <v>61</v>
      </c>
      <c r="FV59" s="852"/>
      <c r="FW59" s="852"/>
      <c r="FX59" s="853"/>
      <c r="FY59" s="20">
        <v>61</v>
      </c>
      <c r="FZ59" s="852"/>
      <c r="GA59" s="852"/>
      <c r="GB59" s="853"/>
      <c r="GC59" s="20">
        <v>61</v>
      </c>
      <c r="GD59" s="852"/>
      <c r="GE59" s="852"/>
      <c r="GF59" s="853"/>
      <c r="GG59" s="20">
        <v>61</v>
      </c>
      <c r="GH59" s="852"/>
      <c r="GI59" s="852"/>
      <c r="GJ59" s="853"/>
      <c r="GK59" s="20">
        <v>61</v>
      </c>
      <c r="GL59" s="852"/>
      <c r="GM59" s="852"/>
      <c r="GN59" s="853"/>
      <c r="GO59" s="20">
        <v>61</v>
      </c>
      <c r="GP59" s="852"/>
      <c r="GQ59" s="852"/>
      <c r="GR59" s="853"/>
      <c r="GS59" s="20">
        <v>61</v>
      </c>
      <c r="GT59" s="852"/>
      <c r="GU59" s="852"/>
      <c r="GV59" s="853"/>
      <c r="GW59" s="20">
        <v>61</v>
      </c>
      <c r="GX59" s="852"/>
      <c r="GY59" s="852"/>
      <c r="GZ59" s="853"/>
      <c r="HA59" s="20">
        <v>61</v>
      </c>
      <c r="HB59" s="852"/>
      <c r="HC59" s="852"/>
      <c r="HD59" s="853"/>
      <c r="HE59" s="20">
        <v>61</v>
      </c>
      <c r="HF59" s="852"/>
      <c r="HG59" s="852"/>
      <c r="HH59" s="853"/>
      <c r="HI59" s="20">
        <v>61</v>
      </c>
      <c r="HJ59" s="852"/>
      <c r="HK59" s="852"/>
      <c r="HL59" s="853"/>
      <c r="HM59" s="20">
        <v>61</v>
      </c>
      <c r="HN59" s="852"/>
      <c r="HO59" s="852"/>
      <c r="HP59" s="853"/>
      <c r="HQ59" s="20">
        <v>61</v>
      </c>
      <c r="HR59" s="852"/>
      <c r="HS59" s="852"/>
      <c r="HT59" s="853"/>
      <c r="HU59" s="20">
        <v>61</v>
      </c>
      <c r="HV59" s="852"/>
      <c r="HW59" s="852"/>
      <c r="HX59" s="853"/>
      <c r="HY59" s="20">
        <v>61</v>
      </c>
      <c r="HZ59" s="852"/>
      <c r="IA59" s="852"/>
      <c r="IB59" s="853"/>
      <c r="IC59" s="20">
        <v>61</v>
      </c>
      <c r="ID59" s="852"/>
      <c r="IE59" s="852"/>
      <c r="IF59" s="853"/>
      <c r="IG59" s="20">
        <v>61</v>
      </c>
      <c r="IH59" s="852"/>
      <c r="II59" s="852"/>
      <c r="IJ59" s="853"/>
      <c r="IK59" s="20">
        <v>61</v>
      </c>
      <c r="IL59" s="852"/>
      <c r="IM59" s="852"/>
      <c r="IN59" s="853"/>
      <c r="IO59" s="20">
        <v>61</v>
      </c>
      <c r="IP59" s="852"/>
      <c r="IQ59" s="852"/>
      <c r="IR59" s="853"/>
      <c r="IS59" s="20">
        <v>61</v>
      </c>
      <c r="IT59" s="852"/>
      <c r="IU59" s="852"/>
      <c r="IV59" s="853"/>
    </row>
    <row r="60" spans="1:256" s="17" customFormat="1" ht="15.75" x14ac:dyDescent="0.25">
      <c r="A60" s="62">
        <v>7200</v>
      </c>
      <c r="B60" s="839" t="s">
        <v>100</v>
      </c>
      <c r="C60" s="839"/>
      <c r="D60" s="839"/>
      <c r="E60" s="542">
        <v>0</v>
      </c>
      <c r="F60" s="538">
        <f>'PRESUP.EGRESOS FUENTE FINANCIAM'!M336</f>
        <v>0</v>
      </c>
      <c r="G60" s="197"/>
      <c r="H60" s="18"/>
      <c r="I60" s="19"/>
      <c r="J60" s="21"/>
      <c r="K60" s="21"/>
      <c r="L60" s="22"/>
      <c r="M60" s="20"/>
      <c r="N60" s="21"/>
      <c r="O60" s="21"/>
      <c r="P60" s="22"/>
      <c r="Q60" s="20"/>
      <c r="R60" s="21"/>
      <c r="S60" s="21"/>
      <c r="T60" s="22"/>
      <c r="U60" s="20"/>
      <c r="V60" s="21"/>
      <c r="W60" s="21"/>
      <c r="X60" s="22"/>
      <c r="Y60" s="20"/>
      <c r="Z60" s="21"/>
      <c r="AA60" s="21"/>
      <c r="AB60" s="22"/>
      <c r="AC60" s="20"/>
      <c r="AD60" s="21"/>
      <c r="AE60" s="21"/>
      <c r="AF60" s="22"/>
      <c r="AG60" s="20"/>
      <c r="AH60" s="21"/>
      <c r="AI60" s="21"/>
      <c r="AJ60" s="22"/>
      <c r="AK60" s="20"/>
      <c r="AL60" s="21"/>
      <c r="AM60" s="21"/>
      <c r="AN60" s="22"/>
      <c r="AO60" s="20"/>
      <c r="AP60" s="21"/>
      <c r="AQ60" s="21"/>
      <c r="AR60" s="22"/>
      <c r="AS60" s="20"/>
      <c r="AT60" s="21"/>
      <c r="AU60" s="21"/>
      <c r="AV60" s="22"/>
      <c r="AW60" s="20"/>
      <c r="AX60" s="21"/>
      <c r="AY60" s="21"/>
      <c r="AZ60" s="22"/>
      <c r="BA60" s="20"/>
      <c r="BB60" s="21"/>
      <c r="BC60" s="21"/>
      <c r="BD60" s="22"/>
      <c r="BE60" s="20"/>
      <c r="BF60" s="21"/>
      <c r="BG60" s="21"/>
      <c r="BH60" s="22"/>
      <c r="BI60" s="20"/>
      <c r="BJ60" s="21"/>
      <c r="BK60" s="21"/>
      <c r="BL60" s="22"/>
      <c r="BM60" s="20"/>
      <c r="BN60" s="21"/>
      <c r="BO60" s="21"/>
      <c r="BP60" s="22"/>
      <c r="BQ60" s="20"/>
      <c r="BR60" s="21"/>
      <c r="BS60" s="21"/>
      <c r="BT60" s="22"/>
      <c r="BU60" s="20"/>
      <c r="BV60" s="21"/>
      <c r="BW60" s="21"/>
      <c r="BX60" s="22"/>
      <c r="BY60" s="20"/>
      <c r="BZ60" s="21"/>
      <c r="CA60" s="21"/>
      <c r="CB60" s="22"/>
      <c r="CC60" s="20"/>
      <c r="CD60" s="21"/>
      <c r="CE60" s="21"/>
      <c r="CF60" s="22"/>
      <c r="CG60" s="20"/>
      <c r="CH60" s="21"/>
      <c r="CI60" s="21"/>
      <c r="CJ60" s="22"/>
      <c r="CK60" s="20"/>
      <c r="CL60" s="21"/>
      <c r="CM60" s="21"/>
      <c r="CN60" s="22"/>
      <c r="CO60" s="20"/>
      <c r="CP60" s="21"/>
      <c r="CQ60" s="21"/>
      <c r="CR60" s="22"/>
      <c r="CS60" s="20"/>
      <c r="CT60" s="21"/>
      <c r="CU60" s="21"/>
      <c r="CV60" s="22"/>
      <c r="CW60" s="20"/>
      <c r="CX60" s="21"/>
      <c r="CY60" s="21"/>
      <c r="CZ60" s="22"/>
      <c r="DA60" s="20"/>
      <c r="DB60" s="21"/>
      <c r="DC60" s="21"/>
      <c r="DD60" s="22"/>
      <c r="DE60" s="20"/>
      <c r="DF60" s="21"/>
      <c r="DG60" s="21"/>
      <c r="DH60" s="22"/>
      <c r="DI60" s="20"/>
      <c r="DJ60" s="21"/>
      <c r="DK60" s="21"/>
      <c r="DL60" s="22"/>
      <c r="DM60" s="20"/>
      <c r="DN60" s="21"/>
      <c r="DO60" s="21"/>
      <c r="DP60" s="22"/>
      <c r="DQ60" s="20"/>
      <c r="DR60" s="21"/>
      <c r="DS60" s="21"/>
      <c r="DT60" s="22"/>
      <c r="DU60" s="20"/>
      <c r="DV60" s="21"/>
      <c r="DW60" s="21"/>
      <c r="DX60" s="22"/>
      <c r="DY60" s="20"/>
      <c r="DZ60" s="21"/>
      <c r="EA60" s="21"/>
      <c r="EB60" s="22"/>
      <c r="EC60" s="20"/>
      <c r="ED60" s="21"/>
      <c r="EE60" s="21"/>
      <c r="EF60" s="22"/>
      <c r="EG60" s="20"/>
      <c r="EH60" s="21"/>
      <c r="EI60" s="21"/>
      <c r="EJ60" s="22"/>
      <c r="EK60" s="20"/>
      <c r="EL60" s="21"/>
      <c r="EM60" s="21"/>
      <c r="EN60" s="22"/>
      <c r="EO60" s="20"/>
      <c r="EP60" s="21"/>
      <c r="EQ60" s="21"/>
      <c r="ER60" s="22"/>
      <c r="ES60" s="20"/>
      <c r="ET60" s="21"/>
      <c r="EU60" s="21"/>
      <c r="EV60" s="22"/>
      <c r="EW60" s="20"/>
      <c r="EX60" s="21"/>
      <c r="EY60" s="21"/>
      <c r="EZ60" s="22"/>
      <c r="FA60" s="20"/>
      <c r="FB60" s="21"/>
      <c r="FC60" s="21"/>
      <c r="FD60" s="22"/>
      <c r="FE60" s="20"/>
      <c r="FF60" s="21"/>
      <c r="FG60" s="21"/>
      <c r="FH60" s="22"/>
      <c r="FI60" s="20"/>
      <c r="FJ60" s="21"/>
      <c r="FK60" s="21"/>
      <c r="FL60" s="22"/>
      <c r="FM60" s="20"/>
      <c r="FN60" s="21"/>
      <c r="FO60" s="21"/>
      <c r="FP60" s="22"/>
      <c r="FQ60" s="20"/>
      <c r="FR60" s="21"/>
      <c r="FS60" s="21"/>
      <c r="FT60" s="22"/>
      <c r="FU60" s="20"/>
      <c r="FV60" s="21"/>
      <c r="FW60" s="21"/>
      <c r="FX60" s="22"/>
      <c r="FY60" s="20"/>
      <c r="FZ60" s="21"/>
      <c r="GA60" s="21"/>
      <c r="GB60" s="22"/>
      <c r="GC60" s="20"/>
      <c r="GD60" s="21"/>
      <c r="GE60" s="21"/>
      <c r="GF60" s="22"/>
      <c r="GG60" s="20"/>
      <c r="GH60" s="21"/>
      <c r="GI60" s="21"/>
      <c r="GJ60" s="22"/>
      <c r="GK60" s="20"/>
      <c r="GL60" s="21"/>
      <c r="GM60" s="21"/>
      <c r="GN60" s="22"/>
      <c r="GO60" s="20"/>
      <c r="GP60" s="21"/>
      <c r="GQ60" s="21"/>
      <c r="GR60" s="22"/>
      <c r="GS60" s="20"/>
      <c r="GT60" s="21"/>
      <c r="GU60" s="21"/>
      <c r="GV60" s="22"/>
      <c r="GW60" s="20"/>
      <c r="GX60" s="21"/>
      <c r="GY60" s="21"/>
      <c r="GZ60" s="22"/>
      <c r="HA60" s="20"/>
      <c r="HB60" s="21"/>
      <c r="HC60" s="21"/>
      <c r="HD60" s="22"/>
      <c r="HE60" s="20"/>
      <c r="HF60" s="21"/>
      <c r="HG60" s="21"/>
      <c r="HH60" s="22"/>
      <c r="HI60" s="20"/>
      <c r="HJ60" s="21"/>
      <c r="HK60" s="21"/>
      <c r="HL60" s="22"/>
      <c r="HM60" s="20"/>
      <c r="HN60" s="21"/>
      <c r="HO60" s="21"/>
      <c r="HP60" s="22"/>
      <c r="HQ60" s="20"/>
      <c r="HR60" s="21"/>
      <c r="HS60" s="21"/>
      <c r="HT60" s="22"/>
      <c r="HU60" s="20"/>
      <c r="HV60" s="21"/>
      <c r="HW60" s="21"/>
      <c r="HX60" s="22"/>
      <c r="HY60" s="20"/>
      <c r="HZ60" s="21"/>
      <c r="IA60" s="21"/>
      <c r="IB60" s="22"/>
      <c r="IC60" s="20"/>
      <c r="ID60" s="21"/>
      <c r="IE60" s="21"/>
      <c r="IF60" s="22"/>
      <c r="IG60" s="20"/>
      <c r="IH60" s="21"/>
      <c r="II60" s="21"/>
      <c r="IJ60" s="22"/>
      <c r="IK60" s="20"/>
      <c r="IL60" s="21"/>
      <c r="IM60" s="21"/>
      <c r="IN60" s="22"/>
      <c r="IO60" s="20"/>
      <c r="IP60" s="21"/>
      <c r="IQ60" s="21"/>
      <c r="IR60" s="22"/>
      <c r="IS60" s="20"/>
      <c r="IT60" s="21"/>
      <c r="IU60" s="21"/>
      <c r="IV60" s="22"/>
    </row>
    <row r="61" spans="1:256" s="17" customFormat="1" ht="15.75" x14ac:dyDescent="0.25">
      <c r="A61" s="62">
        <v>7300</v>
      </c>
      <c r="B61" s="839" t="s">
        <v>101</v>
      </c>
      <c r="C61" s="839"/>
      <c r="D61" s="839"/>
      <c r="E61" s="542">
        <v>0</v>
      </c>
      <c r="F61" s="538">
        <f>'PRESUP.EGRESOS FUENTE FINANCIAM'!M346</f>
        <v>0</v>
      </c>
      <c r="G61" s="197"/>
      <c r="H61" s="18"/>
      <c r="I61" s="19"/>
      <c r="J61" s="21"/>
      <c r="K61" s="21"/>
      <c r="L61" s="22"/>
      <c r="M61" s="20"/>
      <c r="N61" s="21"/>
      <c r="O61" s="21"/>
      <c r="P61" s="22"/>
      <c r="Q61" s="20"/>
      <c r="R61" s="21"/>
      <c r="S61" s="21"/>
      <c r="T61" s="22"/>
      <c r="U61" s="20"/>
      <c r="V61" s="21"/>
      <c r="W61" s="21"/>
      <c r="X61" s="22"/>
      <c r="Y61" s="20"/>
      <c r="Z61" s="21"/>
      <c r="AA61" s="21"/>
      <c r="AB61" s="22"/>
      <c r="AC61" s="20"/>
      <c r="AD61" s="21"/>
      <c r="AE61" s="21"/>
      <c r="AF61" s="22"/>
      <c r="AG61" s="20"/>
      <c r="AH61" s="21"/>
      <c r="AI61" s="21"/>
      <c r="AJ61" s="22"/>
      <c r="AK61" s="20"/>
      <c r="AL61" s="21"/>
      <c r="AM61" s="21"/>
      <c r="AN61" s="22"/>
      <c r="AO61" s="20"/>
      <c r="AP61" s="21"/>
      <c r="AQ61" s="21"/>
      <c r="AR61" s="22"/>
      <c r="AS61" s="20"/>
      <c r="AT61" s="21"/>
      <c r="AU61" s="21"/>
      <c r="AV61" s="22"/>
      <c r="AW61" s="20"/>
      <c r="AX61" s="21"/>
      <c r="AY61" s="21"/>
      <c r="AZ61" s="22"/>
      <c r="BA61" s="20"/>
      <c r="BB61" s="21"/>
      <c r="BC61" s="21"/>
      <c r="BD61" s="22"/>
      <c r="BE61" s="20"/>
      <c r="BF61" s="21"/>
      <c r="BG61" s="21"/>
      <c r="BH61" s="22"/>
      <c r="BI61" s="20"/>
      <c r="BJ61" s="21"/>
      <c r="BK61" s="21"/>
      <c r="BL61" s="22"/>
      <c r="BM61" s="20"/>
      <c r="BN61" s="21"/>
      <c r="BO61" s="21"/>
      <c r="BP61" s="22"/>
      <c r="BQ61" s="20"/>
      <c r="BR61" s="21"/>
      <c r="BS61" s="21"/>
      <c r="BT61" s="22"/>
      <c r="BU61" s="20"/>
      <c r="BV61" s="21"/>
      <c r="BW61" s="21"/>
      <c r="BX61" s="22"/>
      <c r="BY61" s="20"/>
      <c r="BZ61" s="21"/>
      <c r="CA61" s="21"/>
      <c r="CB61" s="22"/>
      <c r="CC61" s="20"/>
      <c r="CD61" s="21"/>
      <c r="CE61" s="21"/>
      <c r="CF61" s="22"/>
      <c r="CG61" s="20"/>
      <c r="CH61" s="21"/>
      <c r="CI61" s="21"/>
      <c r="CJ61" s="22"/>
      <c r="CK61" s="20"/>
      <c r="CL61" s="21"/>
      <c r="CM61" s="21"/>
      <c r="CN61" s="22"/>
      <c r="CO61" s="20"/>
      <c r="CP61" s="21"/>
      <c r="CQ61" s="21"/>
      <c r="CR61" s="22"/>
      <c r="CS61" s="20"/>
      <c r="CT61" s="21"/>
      <c r="CU61" s="21"/>
      <c r="CV61" s="22"/>
      <c r="CW61" s="20"/>
      <c r="CX61" s="21"/>
      <c r="CY61" s="21"/>
      <c r="CZ61" s="22"/>
      <c r="DA61" s="20"/>
      <c r="DB61" s="21"/>
      <c r="DC61" s="21"/>
      <c r="DD61" s="22"/>
      <c r="DE61" s="20"/>
      <c r="DF61" s="21"/>
      <c r="DG61" s="21"/>
      <c r="DH61" s="22"/>
      <c r="DI61" s="20"/>
      <c r="DJ61" s="21"/>
      <c r="DK61" s="21"/>
      <c r="DL61" s="22"/>
      <c r="DM61" s="20"/>
      <c r="DN61" s="21"/>
      <c r="DO61" s="21"/>
      <c r="DP61" s="22"/>
      <c r="DQ61" s="20"/>
      <c r="DR61" s="21"/>
      <c r="DS61" s="21"/>
      <c r="DT61" s="22"/>
      <c r="DU61" s="20"/>
      <c r="DV61" s="21"/>
      <c r="DW61" s="21"/>
      <c r="DX61" s="22"/>
      <c r="DY61" s="20"/>
      <c r="DZ61" s="21"/>
      <c r="EA61" s="21"/>
      <c r="EB61" s="22"/>
      <c r="EC61" s="20"/>
      <c r="ED61" s="21"/>
      <c r="EE61" s="21"/>
      <c r="EF61" s="22"/>
      <c r="EG61" s="20"/>
      <c r="EH61" s="21"/>
      <c r="EI61" s="21"/>
      <c r="EJ61" s="22"/>
      <c r="EK61" s="20"/>
      <c r="EL61" s="21"/>
      <c r="EM61" s="21"/>
      <c r="EN61" s="22"/>
      <c r="EO61" s="20"/>
      <c r="EP61" s="21"/>
      <c r="EQ61" s="21"/>
      <c r="ER61" s="22"/>
      <c r="ES61" s="20"/>
      <c r="ET61" s="21"/>
      <c r="EU61" s="21"/>
      <c r="EV61" s="22"/>
      <c r="EW61" s="20"/>
      <c r="EX61" s="21"/>
      <c r="EY61" s="21"/>
      <c r="EZ61" s="22"/>
      <c r="FA61" s="20"/>
      <c r="FB61" s="21"/>
      <c r="FC61" s="21"/>
      <c r="FD61" s="22"/>
      <c r="FE61" s="20"/>
      <c r="FF61" s="21"/>
      <c r="FG61" s="21"/>
      <c r="FH61" s="22"/>
      <c r="FI61" s="20"/>
      <c r="FJ61" s="21"/>
      <c r="FK61" s="21"/>
      <c r="FL61" s="22"/>
      <c r="FM61" s="20"/>
      <c r="FN61" s="21"/>
      <c r="FO61" s="21"/>
      <c r="FP61" s="22"/>
      <c r="FQ61" s="20"/>
      <c r="FR61" s="21"/>
      <c r="FS61" s="21"/>
      <c r="FT61" s="22"/>
      <c r="FU61" s="20"/>
      <c r="FV61" s="21"/>
      <c r="FW61" s="21"/>
      <c r="FX61" s="22"/>
      <c r="FY61" s="20"/>
      <c r="FZ61" s="21"/>
      <c r="GA61" s="21"/>
      <c r="GB61" s="22"/>
      <c r="GC61" s="20"/>
      <c r="GD61" s="21"/>
      <c r="GE61" s="21"/>
      <c r="GF61" s="22"/>
      <c r="GG61" s="20"/>
      <c r="GH61" s="21"/>
      <c r="GI61" s="21"/>
      <c r="GJ61" s="22"/>
      <c r="GK61" s="20"/>
      <c r="GL61" s="21"/>
      <c r="GM61" s="21"/>
      <c r="GN61" s="22"/>
      <c r="GO61" s="20"/>
      <c r="GP61" s="21"/>
      <c r="GQ61" s="21"/>
      <c r="GR61" s="22"/>
      <c r="GS61" s="20"/>
      <c r="GT61" s="21"/>
      <c r="GU61" s="21"/>
      <c r="GV61" s="22"/>
      <c r="GW61" s="20"/>
      <c r="GX61" s="21"/>
      <c r="GY61" s="21"/>
      <c r="GZ61" s="22"/>
      <c r="HA61" s="20"/>
      <c r="HB61" s="21"/>
      <c r="HC61" s="21"/>
      <c r="HD61" s="22"/>
      <c r="HE61" s="20"/>
      <c r="HF61" s="21"/>
      <c r="HG61" s="21"/>
      <c r="HH61" s="22"/>
      <c r="HI61" s="20"/>
      <c r="HJ61" s="21"/>
      <c r="HK61" s="21"/>
      <c r="HL61" s="22"/>
      <c r="HM61" s="20"/>
      <c r="HN61" s="21"/>
      <c r="HO61" s="21"/>
      <c r="HP61" s="22"/>
      <c r="HQ61" s="20"/>
      <c r="HR61" s="21"/>
      <c r="HS61" s="21"/>
      <c r="HT61" s="22"/>
      <c r="HU61" s="20"/>
      <c r="HV61" s="21"/>
      <c r="HW61" s="21"/>
      <c r="HX61" s="22"/>
      <c r="HY61" s="20"/>
      <c r="HZ61" s="21"/>
      <c r="IA61" s="21"/>
      <c r="IB61" s="22"/>
      <c r="IC61" s="20"/>
      <c r="ID61" s="21"/>
      <c r="IE61" s="21"/>
      <c r="IF61" s="22"/>
      <c r="IG61" s="20"/>
      <c r="IH61" s="21"/>
      <c r="II61" s="21"/>
      <c r="IJ61" s="22"/>
      <c r="IK61" s="20"/>
      <c r="IL61" s="21"/>
      <c r="IM61" s="21"/>
      <c r="IN61" s="22"/>
      <c r="IO61" s="20"/>
      <c r="IP61" s="21"/>
      <c r="IQ61" s="21"/>
      <c r="IR61" s="22"/>
      <c r="IS61" s="20"/>
      <c r="IT61" s="21"/>
      <c r="IU61" s="21"/>
      <c r="IV61" s="22"/>
    </row>
    <row r="62" spans="1:256" s="17" customFormat="1" ht="15.75" x14ac:dyDescent="0.25">
      <c r="A62" s="62">
        <v>7400</v>
      </c>
      <c r="B62" s="839" t="s">
        <v>102</v>
      </c>
      <c r="C62" s="839"/>
      <c r="D62" s="839"/>
      <c r="E62" s="542">
        <v>0</v>
      </c>
      <c r="F62" s="538">
        <f>'PRESUP.EGRESOS FUENTE FINANCIAM'!M353</f>
        <v>0</v>
      </c>
      <c r="G62" s="197"/>
      <c r="H62" s="18"/>
      <c r="I62" s="19">
        <v>62</v>
      </c>
      <c r="J62" s="852"/>
      <c r="K62" s="852"/>
      <c r="L62" s="853"/>
      <c r="M62" s="20">
        <v>62</v>
      </c>
      <c r="N62" s="852"/>
      <c r="O62" s="852"/>
      <c r="P62" s="853"/>
      <c r="Q62" s="20">
        <v>62</v>
      </c>
      <c r="R62" s="852"/>
      <c r="S62" s="852"/>
      <c r="T62" s="853"/>
      <c r="U62" s="20">
        <v>62</v>
      </c>
      <c r="V62" s="852"/>
      <c r="W62" s="852"/>
      <c r="X62" s="853"/>
      <c r="Y62" s="20">
        <v>62</v>
      </c>
      <c r="Z62" s="852"/>
      <c r="AA62" s="852"/>
      <c r="AB62" s="853"/>
      <c r="AC62" s="20">
        <v>62</v>
      </c>
      <c r="AD62" s="852"/>
      <c r="AE62" s="852"/>
      <c r="AF62" s="853"/>
      <c r="AG62" s="20">
        <v>62</v>
      </c>
      <c r="AH62" s="852"/>
      <c r="AI62" s="852"/>
      <c r="AJ62" s="853"/>
      <c r="AK62" s="20">
        <v>62</v>
      </c>
      <c r="AL62" s="852"/>
      <c r="AM62" s="852"/>
      <c r="AN62" s="853"/>
      <c r="AO62" s="20">
        <v>62</v>
      </c>
      <c r="AP62" s="852"/>
      <c r="AQ62" s="852"/>
      <c r="AR62" s="853"/>
      <c r="AS62" s="20">
        <v>62</v>
      </c>
      <c r="AT62" s="852"/>
      <c r="AU62" s="852"/>
      <c r="AV62" s="853"/>
      <c r="AW62" s="20">
        <v>62</v>
      </c>
      <c r="AX62" s="852"/>
      <c r="AY62" s="852"/>
      <c r="AZ62" s="853"/>
      <c r="BA62" s="20">
        <v>62</v>
      </c>
      <c r="BB62" s="852"/>
      <c r="BC62" s="852"/>
      <c r="BD62" s="853"/>
      <c r="BE62" s="20">
        <v>62</v>
      </c>
      <c r="BF62" s="852"/>
      <c r="BG62" s="852"/>
      <c r="BH62" s="853"/>
      <c r="BI62" s="20">
        <v>62</v>
      </c>
      <c r="BJ62" s="852"/>
      <c r="BK62" s="852"/>
      <c r="BL62" s="853"/>
      <c r="BM62" s="20">
        <v>62</v>
      </c>
      <c r="BN62" s="852"/>
      <c r="BO62" s="852"/>
      <c r="BP62" s="853"/>
      <c r="BQ62" s="20">
        <v>62</v>
      </c>
      <c r="BR62" s="852"/>
      <c r="BS62" s="852"/>
      <c r="BT62" s="853"/>
      <c r="BU62" s="20">
        <v>62</v>
      </c>
      <c r="BV62" s="852"/>
      <c r="BW62" s="852"/>
      <c r="BX62" s="853"/>
      <c r="BY62" s="20">
        <v>62</v>
      </c>
      <c r="BZ62" s="852"/>
      <c r="CA62" s="852"/>
      <c r="CB62" s="853"/>
      <c r="CC62" s="20">
        <v>62</v>
      </c>
      <c r="CD62" s="852"/>
      <c r="CE62" s="852"/>
      <c r="CF62" s="853"/>
      <c r="CG62" s="20">
        <v>62</v>
      </c>
      <c r="CH62" s="852"/>
      <c r="CI62" s="852"/>
      <c r="CJ62" s="853"/>
      <c r="CK62" s="20">
        <v>62</v>
      </c>
      <c r="CL62" s="852"/>
      <c r="CM62" s="852"/>
      <c r="CN62" s="853"/>
      <c r="CO62" s="20">
        <v>62</v>
      </c>
      <c r="CP62" s="852"/>
      <c r="CQ62" s="852"/>
      <c r="CR62" s="853"/>
      <c r="CS62" s="20">
        <v>62</v>
      </c>
      <c r="CT62" s="852"/>
      <c r="CU62" s="852"/>
      <c r="CV62" s="853"/>
      <c r="CW62" s="20">
        <v>62</v>
      </c>
      <c r="CX62" s="852"/>
      <c r="CY62" s="852"/>
      <c r="CZ62" s="853"/>
      <c r="DA62" s="20">
        <v>62</v>
      </c>
      <c r="DB62" s="852"/>
      <c r="DC62" s="852"/>
      <c r="DD62" s="853"/>
      <c r="DE62" s="20">
        <v>62</v>
      </c>
      <c r="DF62" s="852"/>
      <c r="DG62" s="852"/>
      <c r="DH62" s="853"/>
      <c r="DI62" s="20">
        <v>62</v>
      </c>
      <c r="DJ62" s="852"/>
      <c r="DK62" s="852"/>
      <c r="DL62" s="853"/>
      <c r="DM62" s="20">
        <v>62</v>
      </c>
      <c r="DN62" s="852"/>
      <c r="DO62" s="852"/>
      <c r="DP62" s="853"/>
      <c r="DQ62" s="20">
        <v>62</v>
      </c>
      <c r="DR62" s="852"/>
      <c r="DS62" s="852"/>
      <c r="DT62" s="853"/>
      <c r="DU62" s="20">
        <v>62</v>
      </c>
      <c r="DV62" s="852"/>
      <c r="DW62" s="852"/>
      <c r="DX62" s="853"/>
      <c r="DY62" s="20">
        <v>62</v>
      </c>
      <c r="DZ62" s="852"/>
      <c r="EA62" s="852"/>
      <c r="EB62" s="853"/>
      <c r="EC62" s="20">
        <v>62</v>
      </c>
      <c r="ED62" s="852"/>
      <c r="EE62" s="852"/>
      <c r="EF62" s="853"/>
      <c r="EG62" s="20">
        <v>62</v>
      </c>
      <c r="EH62" s="852"/>
      <c r="EI62" s="852"/>
      <c r="EJ62" s="853"/>
      <c r="EK62" s="20">
        <v>62</v>
      </c>
      <c r="EL62" s="852"/>
      <c r="EM62" s="852"/>
      <c r="EN62" s="853"/>
      <c r="EO62" s="20">
        <v>62</v>
      </c>
      <c r="EP62" s="852"/>
      <c r="EQ62" s="852"/>
      <c r="ER62" s="853"/>
      <c r="ES62" s="20">
        <v>62</v>
      </c>
      <c r="ET62" s="852"/>
      <c r="EU62" s="852"/>
      <c r="EV62" s="853"/>
      <c r="EW62" s="20">
        <v>62</v>
      </c>
      <c r="EX62" s="852"/>
      <c r="EY62" s="852"/>
      <c r="EZ62" s="853"/>
      <c r="FA62" s="20">
        <v>62</v>
      </c>
      <c r="FB62" s="852"/>
      <c r="FC62" s="852"/>
      <c r="FD62" s="853"/>
      <c r="FE62" s="20">
        <v>62</v>
      </c>
      <c r="FF62" s="852"/>
      <c r="FG62" s="852"/>
      <c r="FH62" s="853"/>
      <c r="FI62" s="20">
        <v>62</v>
      </c>
      <c r="FJ62" s="852"/>
      <c r="FK62" s="852"/>
      <c r="FL62" s="853"/>
      <c r="FM62" s="20">
        <v>62</v>
      </c>
      <c r="FN62" s="852"/>
      <c r="FO62" s="852"/>
      <c r="FP62" s="853"/>
      <c r="FQ62" s="20">
        <v>62</v>
      </c>
      <c r="FR62" s="852"/>
      <c r="FS62" s="852"/>
      <c r="FT62" s="853"/>
      <c r="FU62" s="20">
        <v>62</v>
      </c>
      <c r="FV62" s="852"/>
      <c r="FW62" s="852"/>
      <c r="FX62" s="853"/>
      <c r="FY62" s="20">
        <v>62</v>
      </c>
      <c r="FZ62" s="852"/>
      <c r="GA62" s="852"/>
      <c r="GB62" s="853"/>
      <c r="GC62" s="20">
        <v>62</v>
      </c>
      <c r="GD62" s="852"/>
      <c r="GE62" s="852"/>
      <c r="GF62" s="853"/>
      <c r="GG62" s="20">
        <v>62</v>
      </c>
      <c r="GH62" s="852"/>
      <c r="GI62" s="852"/>
      <c r="GJ62" s="853"/>
      <c r="GK62" s="20">
        <v>62</v>
      </c>
      <c r="GL62" s="852"/>
      <c r="GM62" s="852"/>
      <c r="GN62" s="853"/>
      <c r="GO62" s="20">
        <v>62</v>
      </c>
      <c r="GP62" s="852"/>
      <c r="GQ62" s="852"/>
      <c r="GR62" s="853"/>
      <c r="GS62" s="20">
        <v>62</v>
      </c>
      <c r="GT62" s="852"/>
      <c r="GU62" s="852"/>
      <c r="GV62" s="853"/>
      <c r="GW62" s="20">
        <v>62</v>
      </c>
      <c r="GX62" s="852"/>
      <c r="GY62" s="852"/>
      <c r="GZ62" s="853"/>
      <c r="HA62" s="20">
        <v>62</v>
      </c>
      <c r="HB62" s="852"/>
      <c r="HC62" s="852"/>
      <c r="HD62" s="853"/>
      <c r="HE62" s="20">
        <v>62</v>
      </c>
      <c r="HF62" s="852"/>
      <c r="HG62" s="852"/>
      <c r="HH62" s="853"/>
      <c r="HI62" s="20">
        <v>62</v>
      </c>
      <c r="HJ62" s="852"/>
      <c r="HK62" s="852"/>
      <c r="HL62" s="853"/>
      <c r="HM62" s="20">
        <v>62</v>
      </c>
      <c r="HN62" s="852"/>
      <c r="HO62" s="852"/>
      <c r="HP62" s="853"/>
      <c r="HQ62" s="20">
        <v>62</v>
      </c>
      <c r="HR62" s="852"/>
      <c r="HS62" s="852"/>
      <c r="HT62" s="853"/>
      <c r="HU62" s="20">
        <v>62</v>
      </c>
      <c r="HV62" s="852"/>
      <c r="HW62" s="852"/>
      <c r="HX62" s="853"/>
      <c r="HY62" s="20">
        <v>62</v>
      </c>
      <c r="HZ62" s="852"/>
      <c r="IA62" s="852"/>
      <c r="IB62" s="853"/>
      <c r="IC62" s="20">
        <v>62</v>
      </c>
      <c r="ID62" s="852"/>
      <c r="IE62" s="852"/>
      <c r="IF62" s="853"/>
      <c r="IG62" s="20">
        <v>62</v>
      </c>
      <c r="IH62" s="852"/>
      <c r="II62" s="852"/>
      <c r="IJ62" s="853"/>
      <c r="IK62" s="20">
        <v>62</v>
      </c>
      <c r="IL62" s="852"/>
      <c r="IM62" s="852"/>
      <c r="IN62" s="853"/>
      <c r="IO62" s="20">
        <v>62</v>
      </c>
      <c r="IP62" s="852"/>
      <c r="IQ62" s="852"/>
      <c r="IR62" s="853"/>
      <c r="IS62" s="20">
        <v>62</v>
      </c>
      <c r="IT62" s="852"/>
      <c r="IU62" s="852"/>
      <c r="IV62" s="853"/>
    </row>
    <row r="63" spans="1:256" s="17" customFormat="1" ht="15" customHeight="1" x14ac:dyDescent="0.25">
      <c r="A63" s="62">
        <v>7500</v>
      </c>
      <c r="B63" s="839" t="s">
        <v>103</v>
      </c>
      <c r="C63" s="839"/>
      <c r="D63" s="839"/>
      <c r="E63" s="537">
        <v>0</v>
      </c>
      <c r="F63" s="538">
        <f>'PRESUP.EGRESOS FUENTE FINANCIAM'!M363</f>
        <v>0</v>
      </c>
      <c r="G63" s="197"/>
    </row>
    <row r="64" spans="1:256" s="17" customFormat="1" ht="15" customHeight="1" x14ac:dyDescent="0.25">
      <c r="A64" s="62">
        <v>7600</v>
      </c>
      <c r="B64" s="839" t="s">
        <v>104</v>
      </c>
      <c r="C64" s="839"/>
      <c r="D64" s="839"/>
      <c r="E64" s="537">
        <v>0</v>
      </c>
      <c r="F64" s="538">
        <f>'PRESUP.EGRESOS FUENTE FINANCIAM'!M373</f>
        <v>0</v>
      </c>
      <c r="G64" s="197"/>
    </row>
    <row r="65" spans="1:8" s="17" customFormat="1" ht="15" customHeight="1" x14ac:dyDescent="0.25">
      <c r="A65" s="62">
        <v>7900</v>
      </c>
      <c r="B65" s="839" t="s">
        <v>105</v>
      </c>
      <c r="C65" s="839"/>
      <c r="D65" s="839"/>
      <c r="E65" s="537">
        <v>0</v>
      </c>
      <c r="F65" s="538">
        <f>'PRESUP.EGRESOS FUENTE FINANCIAM'!M376</f>
        <v>0</v>
      </c>
      <c r="G65" s="197"/>
    </row>
    <row r="66" spans="1:8" s="17" customFormat="1" ht="15.75" customHeight="1" x14ac:dyDescent="0.25">
      <c r="A66" s="186">
        <v>8000</v>
      </c>
      <c r="B66" s="840" t="s">
        <v>27</v>
      </c>
      <c r="C66" s="840"/>
      <c r="D66" s="840"/>
      <c r="E66" s="543">
        <v>0</v>
      </c>
      <c r="F66" s="540">
        <f>'PRESUP.EGRESOS FUENTE FINANCIAM'!M380</f>
        <v>0</v>
      </c>
      <c r="G66" s="187"/>
    </row>
    <row r="67" spans="1:8" s="17" customFormat="1" ht="15.75" x14ac:dyDescent="0.25">
      <c r="A67" s="186">
        <v>9000</v>
      </c>
      <c r="B67" s="840" t="s">
        <v>106</v>
      </c>
      <c r="C67" s="840"/>
      <c r="D67" s="840"/>
      <c r="E67" s="540">
        <f>SUM(E68:E74)</f>
        <v>2288158.7400000002</v>
      </c>
      <c r="F67" s="540">
        <f>SUM(F68:F74)</f>
        <v>1933030</v>
      </c>
      <c r="G67" s="187">
        <f>F67/E67-1</f>
        <v>-0.155202842264344</v>
      </c>
    </row>
    <row r="68" spans="1:8" s="17" customFormat="1" ht="15.75" x14ac:dyDescent="0.25">
      <c r="A68" s="62">
        <v>9100</v>
      </c>
      <c r="B68" s="839" t="s">
        <v>107</v>
      </c>
      <c r="C68" s="839"/>
      <c r="D68" s="839"/>
      <c r="E68" s="537">
        <v>1059322.08</v>
      </c>
      <c r="F68" s="538">
        <f>'PRESUP.EGRESOS FUENTE FINANCIAM'!M399</f>
        <v>1059322</v>
      </c>
      <c r="G68" s="197">
        <f>F68/E68-1</f>
        <v>-7.5519996811657109E-8</v>
      </c>
    </row>
    <row r="69" spans="1:8" s="17" customFormat="1" ht="15.75" x14ac:dyDescent="0.25">
      <c r="A69" s="62">
        <v>9200</v>
      </c>
      <c r="B69" s="839" t="s">
        <v>108</v>
      </c>
      <c r="C69" s="839"/>
      <c r="D69" s="839"/>
      <c r="E69" s="539">
        <v>228836.66</v>
      </c>
      <c r="F69" s="538">
        <f>'PRESUP.EGRESOS FUENTE FINANCIAM'!M408</f>
        <v>161034</v>
      </c>
      <c r="G69" s="197">
        <f>F69/E69-1</f>
        <v>-0.29629282301183735</v>
      </c>
    </row>
    <row r="70" spans="1:8" s="17" customFormat="1" ht="15.75" x14ac:dyDescent="0.25">
      <c r="A70" s="62">
        <v>9300</v>
      </c>
      <c r="B70" s="839" t="s">
        <v>109</v>
      </c>
      <c r="C70" s="839"/>
      <c r="D70" s="839"/>
      <c r="E70" s="539">
        <v>0</v>
      </c>
      <c r="F70" s="538">
        <f>'PRESUP.EGRESOS FUENTE FINANCIAM'!M417</f>
        <v>0</v>
      </c>
      <c r="G70" s="197"/>
    </row>
    <row r="71" spans="1:8" s="17" customFormat="1" ht="15.75" x14ac:dyDescent="0.25">
      <c r="A71" s="62">
        <v>9400</v>
      </c>
      <c r="B71" s="839" t="s">
        <v>110</v>
      </c>
      <c r="C71" s="839"/>
      <c r="D71" s="839"/>
      <c r="E71" s="539">
        <v>0</v>
      </c>
      <c r="F71" s="538">
        <f>'PRESUP.EGRESOS FUENTE FINANCIAM'!M420</f>
        <v>0</v>
      </c>
      <c r="G71" s="197"/>
    </row>
    <row r="72" spans="1:8" s="17" customFormat="1" ht="15.75" x14ac:dyDescent="0.25">
      <c r="A72" s="62">
        <v>9500</v>
      </c>
      <c r="B72" s="839" t="s">
        <v>111</v>
      </c>
      <c r="C72" s="839"/>
      <c r="D72" s="839"/>
      <c r="E72" s="539">
        <v>0</v>
      </c>
      <c r="F72" s="538">
        <f>'PRESUP.EGRESOS FUENTE FINANCIAM'!M423</f>
        <v>0</v>
      </c>
      <c r="G72" s="197"/>
    </row>
    <row r="73" spans="1:8" s="17" customFormat="1" ht="15.75" x14ac:dyDescent="0.25">
      <c r="A73" s="62">
        <v>9600</v>
      </c>
      <c r="B73" s="839" t="s">
        <v>1623</v>
      </c>
      <c r="C73" s="839"/>
      <c r="D73" s="839"/>
      <c r="E73" s="539">
        <v>0</v>
      </c>
      <c r="F73" s="538">
        <f>'PRESUP.EGRESOS FUENTE FINANCIAM'!M425</f>
        <v>0</v>
      </c>
      <c r="G73" s="197"/>
    </row>
    <row r="74" spans="1:8" s="17" customFormat="1" ht="15.75" x14ac:dyDescent="0.25">
      <c r="A74" s="130">
        <v>9900</v>
      </c>
      <c r="B74" s="836" t="s">
        <v>112</v>
      </c>
      <c r="C74" s="836"/>
      <c r="D74" s="836"/>
      <c r="E74" s="544">
        <v>1000000</v>
      </c>
      <c r="F74" s="538">
        <f>'PRESUP.EGRESOS FUENTE FINANCIAM'!M428</f>
        <v>712674</v>
      </c>
      <c r="G74" s="197">
        <f>F74/E74-1</f>
        <v>-0.28732599999999997</v>
      </c>
    </row>
    <row r="75" spans="1:8" s="17" customFormat="1" ht="15.75" x14ac:dyDescent="0.25">
      <c r="A75" s="837" t="s">
        <v>753</v>
      </c>
      <c r="B75" s="838"/>
      <c r="C75" s="838"/>
      <c r="D75" s="838"/>
      <c r="E75" s="177">
        <f>E6+E14+E24+E34+E44+E54+E58+E66+E67</f>
        <v>59555572.640000008</v>
      </c>
      <c r="F75" s="177">
        <f>F6+F14+F24+F34+F44+F54+F58+F66+F67</f>
        <v>72506827</v>
      </c>
      <c r="G75" s="188">
        <f>F75/E75-1</f>
        <v>0.21746502948241964</v>
      </c>
    </row>
    <row r="76" spans="1:8" ht="30.75" customHeight="1" x14ac:dyDescent="0.25">
      <c r="A76" s="850" t="s">
        <v>1630</v>
      </c>
      <c r="B76" s="850"/>
      <c r="C76" s="850"/>
      <c r="D76" s="850"/>
    </row>
    <row r="77" spans="1:8" ht="18" customHeight="1" x14ac:dyDescent="0.25">
      <c r="A77" s="851"/>
      <c r="B77" s="851"/>
      <c r="C77" s="851"/>
      <c r="D77" s="851"/>
      <c r="E77" s="24"/>
      <c r="F77" s="24"/>
      <c r="G77" s="24"/>
      <c r="H77" s="24"/>
    </row>
    <row r="78" spans="1:8" ht="32.1" customHeight="1" x14ac:dyDescent="0.25">
      <c r="A78" s="133" t="s">
        <v>113</v>
      </c>
      <c r="B78" s="134" t="s">
        <v>5</v>
      </c>
      <c r="C78" s="135" t="s">
        <v>1570</v>
      </c>
      <c r="D78" s="136" t="s">
        <v>35</v>
      </c>
      <c r="E78" s="25"/>
      <c r="F78" s="25"/>
      <c r="G78" s="25"/>
      <c r="H78" s="25"/>
    </row>
    <row r="79" spans="1:8" ht="32.1" customHeight="1" x14ac:dyDescent="0.25">
      <c r="A79" s="9">
        <v>1</v>
      </c>
      <c r="B79" s="10" t="s">
        <v>114</v>
      </c>
      <c r="C79" s="26">
        <f>(F6+F14+F24+F34)-F39</f>
        <v>56163943</v>
      </c>
      <c r="D79" s="27">
        <f>C79/C84</f>
        <v>0.77460213505136555</v>
      </c>
    </row>
    <row r="80" spans="1:8" ht="32.1" customHeight="1" x14ac:dyDescent="0.25">
      <c r="A80" s="9">
        <v>2</v>
      </c>
      <c r="B80" s="10" t="s">
        <v>115</v>
      </c>
      <c r="C80" s="26">
        <f>F44+F54+F58</f>
        <v>14335936</v>
      </c>
      <c r="D80" s="27">
        <f>C80/C84</f>
        <v>0.19771843001763131</v>
      </c>
    </row>
    <row r="81" spans="1:256" ht="32.1" customHeight="1" x14ac:dyDescent="0.25">
      <c r="A81" s="9">
        <v>3</v>
      </c>
      <c r="B81" s="10" t="s">
        <v>116</v>
      </c>
      <c r="C81" s="26">
        <f>F67</f>
        <v>1933030</v>
      </c>
      <c r="D81" s="27">
        <f>C81/C84</f>
        <v>2.6659972308538615E-2</v>
      </c>
    </row>
    <row r="82" spans="1:256" ht="32.1" customHeight="1" x14ac:dyDescent="0.25">
      <c r="A82" s="9">
        <v>4</v>
      </c>
      <c r="B82" s="10" t="s">
        <v>328</v>
      </c>
      <c r="C82" s="26">
        <f>F39</f>
        <v>73918</v>
      </c>
      <c r="D82" s="340">
        <f>C82/C84</f>
        <v>1.0194626224645025E-3</v>
      </c>
    </row>
    <row r="83" spans="1:256" ht="32.1" customHeight="1" x14ac:dyDescent="0.25">
      <c r="A83" s="9">
        <v>5</v>
      </c>
      <c r="B83" s="10" t="s">
        <v>306</v>
      </c>
      <c r="C83" s="26">
        <f>F66</f>
        <v>0</v>
      </c>
      <c r="D83" s="340">
        <f>C83/C84</f>
        <v>0</v>
      </c>
    </row>
    <row r="84" spans="1:256" ht="32.1" customHeight="1" x14ac:dyDescent="0.25">
      <c r="A84" s="137"/>
      <c r="B84" s="138" t="s">
        <v>1569</v>
      </c>
      <c r="C84" s="139">
        <f>SUM(C79:C83)</f>
        <v>72506827</v>
      </c>
      <c r="D84" s="140">
        <f>SUM(D79:D83)</f>
        <v>1</v>
      </c>
    </row>
    <row r="85" spans="1:256" ht="24.75" customHeight="1" x14ac:dyDescent="0.25">
      <c r="A85" s="849" t="s">
        <v>1631</v>
      </c>
      <c r="B85" s="849"/>
      <c r="C85" s="849"/>
      <c r="D85" s="849"/>
      <c r="E85" s="24"/>
      <c r="F85" s="24"/>
      <c r="G85" s="24"/>
      <c r="H85" s="24"/>
    </row>
    <row r="86" spans="1:256" ht="12" customHeight="1" x14ac:dyDescent="0.25">
      <c r="A86" s="28"/>
      <c r="B86" s="28"/>
      <c r="C86" s="28"/>
      <c r="D86" s="28"/>
      <c r="E86" s="28"/>
      <c r="F86" s="28"/>
      <c r="G86" s="28"/>
      <c r="H86" s="28"/>
    </row>
    <row r="87" spans="1:256" ht="32.1" customHeight="1" x14ac:dyDescent="0.25">
      <c r="A87" s="141" t="s">
        <v>39</v>
      </c>
      <c r="B87" s="141" t="s">
        <v>5</v>
      </c>
      <c r="C87" s="142" t="s">
        <v>1570</v>
      </c>
      <c r="D87" s="143" t="s">
        <v>35</v>
      </c>
      <c r="E87" s="25"/>
      <c r="F87" s="25"/>
      <c r="G87" s="25"/>
      <c r="H87" s="25"/>
    </row>
    <row r="88" spans="1:256" ht="32.1" customHeight="1" x14ac:dyDescent="0.25">
      <c r="A88" s="9">
        <v>100</v>
      </c>
      <c r="B88" s="13" t="s">
        <v>1317</v>
      </c>
      <c r="C88" s="29">
        <f>'PRESUP.EGRESOS FUENTE FINANCIAM'!C430</f>
        <v>50490001</v>
      </c>
      <c r="D88" s="27">
        <f>C88/C94</f>
        <v>0.69634823490483178</v>
      </c>
    </row>
    <row r="89" spans="1:256" ht="32.1" customHeight="1" x14ac:dyDescent="0.25">
      <c r="A89" s="9">
        <v>200</v>
      </c>
      <c r="B89" s="13" t="s">
        <v>40</v>
      </c>
      <c r="C89" s="29">
        <f>'PRESUP.EGRESOS FUENTE FINANCIAM'!K430</f>
        <v>6500000</v>
      </c>
      <c r="D89" s="27">
        <f>C89/C94</f>
        <v>8.9646730783019921E-2</v>
      </c>
    </row>
    <row r="90" spans="1:256" ht="32.1" customHeight="1" x14ac:dyDescent="0.25">
      <c r="A90" s="9">
        <v>400</v>
      </c>
      <c r="B90" s="13" t="s">
        <v>41</v>
      </c>
      <c r="C90" s="29">
        <f>'PRESUP.EGRESOS FUENTE FINANCIAM'!D430</f>
        <v>0</v>
      </c>
      <c r="D90" s="27">
        <f>C90/C94</f>
        <v>0</v>
      </c>
    </row>
    <row r="91" spans="1:256" ht="32.1" customHeight="1" x14ac:dyDescent="0.25">
      <c r="A91" s="9">
        <v>500</v>
      </c>
      <c r="B91" s="13" t="s">
        <v>42</v>
      </c>
      <c r="C91" s="29">
        <f>'PRESUP.EGRESOS FUENTE FINANCIAM'!E430+'PRESUP.EGRESOS FUENTE FINANCIAM'!F430+'PRESUP.EGRESOS FUENTE FINANCIAM'!G430+'PRESUP.EGRESOS FUENTE FINANCIAM'!H430</f>
        <v>12516826</v>
      </c>
      <c r="D91" s="27">
        <f>C91/C94</f>
        <v>0.17262962010460065</v>
      </c>
    </row>
    <row r="92" spans="1:256" ht="32.1" customHeight="1" x14ac:dyDescent="0.25">
      <c r="A92" s="9">
        <v>600</v>
      </c>
      <c r="B92" s="13" t="s">
        <v>43</v>
      </c>
      <c r="C92" s="29">
        <f>'PRESUP.EGRESOS FUENTE FINANCIAM'!I430+'PRESUP.EGRESOS FUENTE FINANCIAM'!J430</f>
        <v>3000000</v>
      </c>
      <c r="D92" s="27">
        <f>C92/C94</f>
        <v>4.1375414207547659E-2</v>
      </c>
    </row>
    <row r="93" spans="1:256" ht="32.1" customHeight="1" x14ac:dyDescent="0.25">
      <c r="A93" s="9">
        <v>700</v>
      </c>
      <c r="B93" s="13" t="s">
        <v>44</v>
      </c>
      <c r="C93" s="29">
        <f>'PRESUP.EGRESOS FUENTE FINANCIAM'!L430</f>
        <v>0</v>
      </c>
      <c r="D93" s="27">
        <f>C93/C94</f>
        <v>0</v>
      </c>
    </row>
    <row r="94" spans="1:256" ht="32.1" customHeight="1" x14ac:dyDescent="0.25">
      <c r="A94" s="137"/>
      <c r="B94" s="138" t="s">
        <v>1569</v>
      </c>
      <c r="C94" s="139">
        <f>SUM(C88:C93)</f>
        <v>72506827</v>
      </c>
      <c r="D94" s="144">
        <f>SUM(D88:D92)</f>
        <v>0.99999999999999989</v>
      </c>
    </row>
    <row r="95" spans="1:256" ht="18" customHeight="1" x14ac:dyDescent="0.25"/>
    <row r="96" spans="1:256" s="25" customFormat="1" x14ac:dyDescent="0.25">
      <c r="B96" s="23"/>
      <c r="C96" s="30"/>
      <c r="D96" s="31"/>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c r="HX96" s="23"/>
      <c r="HY96" s="23"/>
      <c r="HZ96" s="23"/>
      <c r="IA96" s="23"/>
      <c r="IB96" s="23"/>
      <c r="IC96" s="23"/>
      <c r="ID96" s="23"/>
      <c r="IE96" s="23"/>
      <c r="IF96" s="23"/>
      <c r="IG96" s="23"/>
      <c r="IH96" s="23"/>
      <c r="II96" s="23"/>
      <c r="IJ96" s="23"/>
      <c r="IK96" s="23"/>
      <c r="IL96" s="23"/>
      <c r="IM96" s="23"/>
      <c r="IN96" s="23"/>
      <c r="IO96" s="23"/>
      <c r="IP96" s="23"/>
      <c r="IQ96" s="23"/>
      <c r="IR96" s="23"/>
      <c r="IS96" s="23"/>
      <c r="IT96" s="23"/>
      <c r="IU96" s="23"/>
      <c r="IV96" s="23"/>
    </row>
    <row r="97" spans="2:256" s="25" customFormat="1" x14ac:dyDescent="0.25">
      <c r="B97" s="23"/>
      <c r="C97" s="30"/>
      <c r="D97" s="31"/>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c r="IT97" s="23"/>
      <c r="IU97" s="23"/>
      <c r="IV97" s="23"/>
    </row>
    <row r="98" spans="2:256" s="25" customFormat="1" x14ac:dyDescent="0.25">
      <c r="B98" s="23"/>
      <c r="C98" s="30"/>
      <c r="D98" s="31"/>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c r="HX98" s="23"/>
      <c r="HY98" s="23"/>
      <c r="HZ98" s="23"/>
      <c r="IA98" s="23"/>
      <c r="IB98" s="23"/>
      <c r="IC98" s="23"/>
      <c r="ID98" s="23"/>
      <c r="IE98" s="23"/>
      <c r="IF98" s="23"/>
      <c r="IG98" s="23"/>
      <c r="IH98" s="23"/>
      <c r="II98" s="23"/>
      <c r="IJ98" s="23"/>
      <c r="IK98" s="23"/>
      <c r="IL98" s="23"/>
      <c r="IM98" s="23"/>
      <c r="IN98" s="23"/>
      <c r="IO98" s="23"/>
      <c r="IP98" s="23"/>
      <c r="IQ98" s="23"/>
      <c r="IR98" s="23"/>
      <c r="IS98" s="23"/>
      <c r="IT98" s="23"/>
      <c r="IU98" s="23"/>
      <c r="IV98" s="23"/>
    </row>
    <row r="99" spans="2:256" s="25" customFormat="1" x14ac:dyDescent="0.25">
      <c r="B99" s="23"/>
      <c r="C99" s="30"/>
      <c r="D99" s="31"/>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c r="IU99" s="23"/>
      <c r="IV99" s="23"/>
    </row>
    <row r="100" spans="2:256" s="25" customFormat="1" x14ac:dyDescent="0.25">
      <c r="B100" s="23"/>
      <c r="C100" s="30"/>
      <c r="D100" s="31"/>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c r="HX100" s="23"/>
      <c r="HY100" s="23"/>
      <c r="HZ100" s="23"/>
      <c r="IA100" s="23"/>
      <c r="IB100" s="23"/>
      <c r="IC100" s="23"/>
      <c r="ID100" s="23"/>
      <c r="IE100" s="23"/>
      <c r="IF100" s="23"/>
      <c r="IG100" s="23"/>
      <c r="IH100" s="23"/>
      <c r="II100" s="23"/>
      <c r="IJ100" s="23"/>
      <c r="IK100" s="23"/>
      <c r="IL100" s="23"/>
      <c r="IM100" s="23"/>
      <c r="IN100" s="23"/>
      <c r="IO100" s="23"/>
      <c r="IP100" s="23"/>
      <c r="IQ100" s="23"/>
      <c r="IR100" s="23"/>
      <c r="IS100" s="23"/>
      <c r="IT100" s="23"/>
      <c r="IU100" s="23"/>
      <c r="IV100" s="23"/>
    </row>
    <row r="101" spans="2:256" s="25" customFormat="1" x14ac:dyDescent="0.25">
      <c r="B101" s="23"/>
      <c r="C101" s="30"/>
      <c r="D101" s="31"/>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c r="IU101" s="23"/>
      <c r="IV101" s="23"/>
    </row>
    <row r="102" spans="2:256" s="25" customFormat="1" x14ac:dyDescent="0.25">
      <c r="B102" s="23"/>
      <c r="C102" s="30"/>
      <c r="D102" s="31"/>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c r="HZ102" s="23"/>
      <c r="IA102" s="23"/>
      <c r="IB102" s="23"/>
      <c r="IC102" s="23"/>
      <c r="ID102" s="23"/>
      <c r="IE102" s="23"/>
      <c r="IF102" s="23"/>
      <c r="IG102" s="23"/>
      <c r="IH102" s="23"/>
      <c r="II102" s="23"/>
      <c r="IJ102" s="23"/>
      <c r="IK102" s="23"/>
      <c r="IL102" s="23"/>
      <c r="IM102" s="23"/>
      <c r="IN102" s="23"/>
      <c r="IO102" s="23"/>
      <c r="IP102" s="23"/>
      <c r="IQ102" s="23"/>
      <c r="IR102" s="23"/>
      <c r="IS102" s="23"/>
      <c r="IT102" s="23"/>
      <c r="IU102" s="23"/>
      <c r="IV102" s="23"/>
    </row>
    <row r="103" spans="2:256" s="25" customFormat="1" x14ac:dyDescent="0.25">
      <c r="B103" s="23"/>
      <c r="C103" s="30"/>
      <c r="D103" s="31"/>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c r="IT103" s="23"/>
      <c r="IU103" s="23"/>
      <c r="IV103" s="23"/>
    </row>
    <row r="104" spans="2:256" s="25" customFormat="1" x14ac:dyDescent="0.25">
      <c r="B104" s="23"/>
      <c r="C104" s="30"/>
      <c r="D104" s="31"/>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c r="HX104" s="23"/>
      <c r="HY104" s="23"/>
      <c r="HZ104" s="23"/>
      <c r="IA104" s="23"/>
      <c r="IB104" s="23"/>
      <c r="IC104" s="23"/>
      <c r="ID104" s="23"/>
      <c r="IE104" s="23"/>
      <c r="IF104" s="23"/>
      <c r="IG104" s="23"/>
      <c r="IH104" s="23"/>
      <c r="II104" s="23"/>
      <c r="IJ104" s="23"/>
      <c r="IK104" s="23"/>
      <c r="IL104" s="23"/>
      <c r="IM104" s="23"/>
      <c r="IN104" s="23"/>
      <c r="IO104" s="23"/>
      <c r="IP104" s="23"/>
      <c r="IQ104" s="23"/>
      <c r="IR104" s="23"/>
      <c r="IS104" s="23"/>
      <c r="IT104" s="23"/>
      <c r="IU104" s="23"/>
      <c r="IV104" s="23"/>
    </row>
    <row r="105" spans="2:256" s="25" customFormat="1" x14ac:dyDescent="0.25">
      <c r="B105" s="23"/>
      <c r="C105" s="30"/>
      <c r="D105" s="31"/>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c r="IU105" s="23"/>
      <c r="IV105" s="23"/>
    </row>
    <row r="106" spans="2:256" s="25" customFormat="1" x14ac:dyDescent="0.25">
      <c r="B106" s="23"/>
      <c r="C106" s="30"/>
      <c r="D106" s="31"/>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row>
    <row r="107" spans="2:256" s="25" customFormat="1" x14ac:dyDescent="0.25">
      <c r="B107" s="23"/>
      <c r="C107" s="30"/>
      <c r="D107" s="31"/>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row>
    <row r="108" spans="2:256" s="25" customFormat="1" x14ac:dyDescent="0.25">
      <c r="B108" s="23"/>
      <c r="C108" s="30"/>
      <c r="D108" s="31"/>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c r="HX108" s="23"/>
      <c r="HY108" s="23"/>
      <c r="HZ108" s="23"/>
      <c r="IA108" s="23"/>
      <c r="IB108" s="23"/>
      <c r="IC108" s="23"/>
      <c r="ID108" s="23"/>
      <c r="IE108" s="23"/>
      <c r="IF108" s="23"/>
      <c r="IG108" s="23"/>
      <c r="IH108" s="23"/>
      <c r="II108" s="23"/>
      <c r="IJ108" s="23"/>
      <c r="IK108" s="23"/>
      <c r="IL108" s="23"/>
      <c r="IM108" s="23"/>
      <c r="IN108" s="23"/>
      <c r="IO108" s="23"/>
      <c r="IP108" s="23"/>
      <c r="IQ108" s="23"/>
      <c r="IR108" s="23"/>
      <c r="IS108" s="23"/>
      <c r="IT108" s="23"/>
      <c r="IU108" s="23"/>
      <c r="IV108" s="23"/>
    </row>
    <row r="109" spans="2:256" s="25" customFormat="1" x14ac:dyDescent="0.25">
      <c r="B109" s="23"/>
      <c r="C109" s="30"/>
      <c r="D109" s="31"/>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c r="IN109" s="23"/>
      <c r="IO109" s="23"/>
      <c r="IP109" s="23"/>
      <c r="IQ109" s="23"/>
      <c r="IR109" s="23"/>
      <c r="IS109" s="23"/>
      <c r="IT109" s="23"/>
      <c r="IU109" s="23"/>
      <c r="IV109" s="23"/>
    </row>
    <row r="110" spans="2:256" s="25" customFormat="1" x14ac:dyDescent="0.25">
      <c r="B110" s="23"/>
      <c r="C110" s="30"/>
      <c r="D110" s="31"/>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c r="HT110" s="23"/>
      <c r="HU110" s="23"/>
      <c r="HV110" s="23"/>
      <c r="HW110" s="23"/>
      <c r="HX110" s="23"/>
      <c r="HY110" s="23"/>
      <c r="HZ110" s="23"/>
      <c r="IA110" s="23"/>
      <c r="IB110" s="23"/>
      <c r="IC110" s="23"/>
      <c r="ID110" s="23"/>
      <c r="IE110" s="23"/>
      <c r="IF110" s="23"/>
      <c r="IG110" s="23"/>
      <c r="IH110" s="23"/>
      <c r="II110" s="23"/>
      <c r="IJ110" s="23"/>
      <c r="IK110" s="23"/>
      <c r="IL110" s="23"/>
      <c r="IM110" s="23"/>
      <c r="IN110" s="23"/>
      <c r="IO110" s="23"/>
      <c r="IP110" s="23"/>
      <c r="IQ110" s="23"/>
      <c r="IR110" s="23"/>
      <c r="IS110" s="23"/>
      <c r="IT110" s="23"/>
      <c r="IU110" s="23"/>
      <c r="IV110" s="23"/>
    </row>
    <row r="111" spans="2:256" s="25" customFormat="1" x14ac:dyDescent="0.25">
      <c r="B111" s="23"/>
      <c r="C111" s="30"/>
      <c r="D111" s="31"/>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c r="HT111" s="23"/>
      <c r="HU111" s="23"/>
      <c r="HV111" s="23"/>
      <c r="HW111" s="23"/>
      <c r="HX111" s="23"/>
      <c r="HY111" s="23"/>
      <c r="HZ111" s="23"/>
      <c r="IA111" s="23"/>
      <c r="IB111" s="23"/>
      <c r="IC111" s="23"/>
      <c r="ID111" s="23"/>
      <c r="IE111" s="23"/>
      <c r="IF111" s="23"/>
      <c r="IG111" s="23"/>
      <c r="IH111" s="23"/>
      <c r="II111" s="23"/>
      <c r="IJ111" s="23"/>
      <c r="IK111" s="23"/>
      <c r="IL111" s="23"/>
      <c r="IM111" s="23"/>
      <c r="IN111" s="23"/>
      <c r="IO111" s="23"/>
      <c r="IP111" s="23"/>
      <c r="IQ111" s="23"/>
      <c r="IR111" s="23"/>
      <c r="IS111" s="23"/>
      <c r="IT111" s="23"/>
      <c r="IU111" s="23"/>
      <c r="IV111" s="23"/>
    </row>
    <row r="112" spans="2:256" s="25" customFormat="1" x14ac:dyDescent="0.25">
      <c r="B112" s="23"/>
      <c r="C112" s="30"/>
      <c r="D112" s="31"/>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c r="FX112" s="23"/>
      <c r="FY112" s="23"/>
      <c r="FZ112" s="23"/>
      <c r="GA112" s="23"/>
      <c r="GB112" s="23"/>
      <c r="GC112" s="23"/>
      <c r="GD112" s="23"/>
      <c r="GE112" s="23"/>
      <c r="GF112" s="23"/>
      <c r="GG112" s="23"/>
      <c r="GH112" s="23"/>
      <c r="GI112" s="23"/>
      <c r="GJ112" s="23"/>
      <c r="GK112" s="23"/>
      <c r="GL112" s="23"/>
      <c r="GM112" s="23"/>
      <c r="GN112" s="23"/>
      <c r="GO112" s="23"/>
      <c r="GP112" s="23"/>
      <c r="GQ112" s="23"/>
      <c r="GR112" s="23"/>
      <c r="GS112" s="23"/>
      <c r="GT112" s="23"/>
      <c r="GU112" s="23"/>
      <c r="GV112" s="23"/>
      <c r="GW112" s="23"/>
      <c r="GX112" s="23"/>
      <c r="GY112" s="23"/>
      <c r="GZ112" s="23"/>
      <c r="HA112" s="23"/>
      <c r="HB112" s="23"/>
      <c r="HC112" s="23"/>
      <c r="HD112" s="23"/>
      <c r="HE112" s="23"/>
      <c r="HF112" s="23"/>
      <c r="HG112" s="23"/>
      <c r="HH112" s="23"/>
      <c r="HI112" s="23"/>
      <c r="HJ112" s="23"/>
      <c r="HK112" s="23"/>
      <c r="HL112" s="23"/>
      <c r="HM112" s="23"/>
      <c r="HN112" s="23"/>
      <c r="HO112" s="23"/>
      <c r="HP112" s="23"/>
      <c r="HQ112" s="23"/>
      <c r="HR112" s="23"/>
      <c r="HS112" s="23"/>
      <c r="HT112" s="23"/>
      <c r="HU112" s="23"/>
      <c r="HV112" s="23"/>
      <c r="HW112" s="23"/>
      <c r="HX112" s="23"/>
      <c r="HY112" s="23"/>
      <c r="HZ112" s="23"/>
      <c r="IA112" s="23"/>
      <c r="IB112" s="23"/>
      <c r="IC112" s="23"/>
      <c r="ID112" s="23"/>
      <c r="IE112" s="23"/>
      <c r="IF112" s="23"/>
      <c r="IG112" s="23"/>
      <c r="IH112" s="23"/>
      <c r="II112" s="23"/>
      <c r="IJ112" s="23"/>
      <c r="IK112" s="23"/>
      <c r="IL112" s="23"/>
      <c r="IM112" s="23"/>
      <c r="IN112" s="23"/>
      <c r="IO112" s="23"/>
      <c r="IP112" s="23"/>
      <c r="IQ112" s="23"/>
      <c r="IR112" s="23"/>
      <c r="IS112" s="23"/>
      <c r="IT112" s="23"/>
      <c r="IU112" s="23"/>
      <c r="IV112" s="23"/>
    </row>
    <row r="113" spans="2:256" s="25" customFormat="1" x14ac:dyDescent="0.25">
      <c r="B113" s="23"/>
      <c r="C113" s="30"/>
      <c r="D113" s="31"/>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c r="HT113" s="23"/>
      <c r="HU113" s="23"/>
      <c r="HV113" s="23"/>
      <c r="HW113" s="23"/>
      <c r="HX113" s="23"/>
      <c r="HY113" s="23"/>
      <c r="HZ113" s="23"/>
      <c r="IA113" s="23"/>
      <c r="IB113" s="23"/>
      <c r="IC113" s="23"/>
      <c r="ID113" s="23"/>
      <c r="IE113" s="23"/>
      <c r="IF113" s="23"/>
      <c r="IG113" s="23"/>
      <c r="IH113" s="23"/>
      <c r="II113" s="23"/>
      <c r="IJ113" s="23"/>
      <c r="IK113" s="23"/>
      <c r="IL113" s="23"/>
      <c r="IM113" s="23"/>
      <c r="IN113" s="23"/>
      <c r="IO113" s="23"/>
      <c r="IP113" s="23"/>
      <c r="IQ113" s="23"/>
      <c r="IR113" s="23"/>
      <c r="IS113" s="23"/>
      <c r="IT113" s="23"/>
      <c r="IU113" s="23"/>
      <c r="IV113" s="23"/>
    </row>
    <row r="114" spans="2:256" s="25" customFormat="1" x14ac:dyDescent="0.25">
      <c r="B114" s="23"/>
      <c r="C114" s="30"/>
      <c r="D114" s="31"/>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c r="HX114" s="23"/>
      <c r="HY114" s="23"/>
      <c r="HZ114" s="23"/>
      <c r="IA114" s="23"/>
      <c r="IB114" s="23"/>
      <c r="IC114" s="23"/>
      <c r="ID114" s="23"/>
      <c r="IE114" s="23"/>
      <c r="IF114" s="23"/>
      <c r="IG114" s="23"/>
      <c r="IH114" s="23"/>
      <c r="II114" s="23"/>
      <c r="IJ114" s="23"/>
      <c r="IK114" s="23"/>
      <c r="IL114" s="23"/>
      <c r="IM114" s="23"/>
      <c r="IN114" s="23"/>
      <c r="IO114" s="23"/>
      <c r="IP114" s="23"/>
      <c r="IQ114" s="23"/>
      <c r="IR114" s="23"/>
      <c r="IS114" s="23"/>
      <c r="IT114" s="23"/>
      <c r="IU114" s="23"/>
      <c r="IV114" s="23"/>
    </row>
    <row r="115" spans="2:256" s="25" customFormat="1" x14ac:dyDescent="0.25">
      <c r="B115" s="23"/>
      <c r="C115" s="30"/>
      <c r="D115" s="31"/>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c r="HX115" s="23"/>
      <c r="HY115" s="23"/>
      <c r="HZ115" s="23"/>
      <c r="IA115" s="23"/>
      <c r="IB115" s="23"/>
      <c r="IC115" s="23"/>
      <c r="ID115" s="23"/>
      <c r="IE115" s="23"/>
      <c r="IF115" s="23"/>
      <c r="IG115" s="23"/>
      <c r="IH115" s="23"/>
      <c r="II115" s="23"/>
      <c r="IJ115" s="23"/>
      <c r="IK115" s="23"/>
      <c r="IL115" s="23"/>
      <c r="IM115" s="23"/>
      <c r="IN115" s="23"/>
      <c r="IO115" s="23"/>
      <c r="IP115" s="23"/>
      <c r="IQ115" s="23"/>
      <c r="IR115" s="23"/>
      <c r="IS115" s="23"/>
      <c r="IT115" s="23"/>
      <c r="IU115" s="23"/>
      <c r="IV115" s="23"/>
    </row>
    <row r="116" spans="2:256" s="25" customFormat="1" x14ac:dyDescent="0.25">
      <c r="B116" s="23"/>
      <c r="C116" s="30"/>
      <c r="D116" s="31"/>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c r="HX116" s="23"/>
      <c r="HY116" s="23"/>
      <c r="HZ116" s="23"/>
      <c r="IA116" s="23"/>
      <c r="IB116" s="23"/>
      <c r="IC116" s="23"/>
      <c r="ID116" s="23"/>
      <c r="IE116" s="23"/>
      <c r="IF116" s="23"/>
      <c r="IG116" s="23"/>
      <c r="IH116" s="23"/>
      <c r="II116" s="23"/>
      <c r="IJ116" s="23"/>
      <c r="IK116" s="23"/>
      <c r="IL116" s="23"/>
      <c r="IM116" s="23"/>
      <c r="IN116" s="23"/>
      <c r="IO116" s="23"/>
      <c r="IP116" s="23"/>
      <c r="IQ116" s="23"/>
      <c r="IR116" s="23"/>
      <c r="IS116" s="23"/>
      <c r="IT116" s="23"/>
      <c r="IU116" s="23"/>
      <c r="IV116" s="23"/>
    </row>
    <row r="117" spans="2:256" s="25" customFormat="1" x14ac:dyDescent="0.25">
      <c r="B117" s="23"/>
      <c r="C117" s="30"/>
      <c r="D117" s="31"/>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c r="HX117" s="23"/>
      <c r="HY117" s="23"/>
      <c r="HZ117" s="23"/>
      <c r="IA117" s="23"/>
      <c r="IB117" s="23"/>
      <c r="IC117" s="23"/>
      <c r="ID117" s="23"/>
      <c r="IE117" s="23"/>
      <c r="IF117" s="23"/>
      <c r="IG117" s="23"/>
      <c r="IH117" s="23"/>
      <c r="II117" s="23"/>
      <c r="IJ117" s="23"/>
      <c r="IK117" s="23"/>
      <c r="IL117" s="23"/>
      <c r="IM117" s="23"/>
      <c r="IN117" s="23"/>
      <c r="IO117" s="23"/>
      <c r="IP117" s="23"/>
      <c r="IQ117" s="23"/>
      <c r="IR117" s="23"/>
      <c r="IS117" s="23"/>
      <c r="IT117" s="23"/>
      <c r="IU117" s="23"/>
      <c r="IV117" s="23"/>
    </row>
    <row r="118" spans="2:256" s="25" customFormat="1" x14ac:dyDescent="0.25">
      <c r="B118" s="23"/>
      <c r="C118" s="30"/>
      <c r="D118" s="31"/>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c r="HX118" s="23"/>
      <c r="HY118" s="23"/>
      <c r="HZ118" s="23"/>
      <c r="IA118" s="23"/>
      <c r="IB118" s="23"/>
      <c r="IC118" s="23"/>
      <c r="ID118" s="23"/>
      <c r="IE118" s="23"/>
      <c r="IF118" s="23"/>
      <c r="IG118" s="23"/>
      <c r="IH118" s="23"/>
      <c r="II118" s="23"/>
      <c r="IJ118" s="23"/>
      <c r="IK118" s="23"/>
      <c r="IL118" s="23"/>
      <c r="IM118" s="23"/>
      <c r="IN118" s="23"/>
      <c r="IO118" s="23"/>
      <c r="IP118" s="23"/>
      <c r="IQ118" s="23"/>
      <c r="IR118" s="23"/>
      <c r="IS118" s="23"/>
      <c r="IT118" s="23"/>
      <c r="IU118" s="23"/>
      <c r="IV118" s="23"/>
    </row>
    <row r="119" spans="2:256" s="25" customFormat="1" x14ac:dyDescent="0.25">
      <c r="B119" s="23"/>
      <c r="C119" s="30"/>
      <c r="D119" s="31"/>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c r="HX119" s="23"/>
      <c r="HY119" s="23"/>
      <c r="HZ119" s="23"/>
      <c r="IA119" s="23"/>
      <c r="IB119" s="23"/>
      <c r="IC119" s="23"/>
      <c r="ID119" s="23"/>
      <c r="IE119" s="23"/>
      <c r="IF119" s="23"/>
      <c r="IG119" s="23"/>
      <c r="IH119" s="23"/>
      <c r="II119" s="23"/>
      <c r="IJ119" s="23"/>
      <c r="IK119" s="23"/>
      <c r="IL119" s="23"/>
      <c r="IM119" s="23"/>
      <c r="IN119" s="23"/>
      <c r="IO119" s="23"/>
      <c r="IP119" s="23"/>
      <c r="IQ119" s="23"/>
      <c r="IR119" s="23"/>
      <c r="IS119" s="23"/>
      <c r="IT119" s="23"/>
      <c r="IU119" s="23"/>
      <c r="IV119" s="23"/>
    </row>
    <row r="120" spans="2:256" s="25" customFormat="1" x14ac:dyDescent="0.25">
      <c r="B120" s="23"/>
      <c r="C120" s="30"/>
      <c r="D120" s="31"/>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c r="HX120" s="23"/>
      <c r="HY120" s="23"/>
      <c r="HZ120" s="23"/>
      <c r="IA120" s="23"/>
      <c r="IB120" s="23"/>
      <c r="IC120" s="23"/>
      <c r="ID120" s="23"/>
      <c r="IE120" s="23"/>
      <c r="IF120" s="23"/>
      <c r="IG120" s="23"/>
      <c r="IH120" s="23"/>
      <c r="II120" s="23"/>
      <c r="IJ120" s="23"/>
      <c r="IK120" s="23"/>
      <c r="IL120" s="23"/>
      <c r="IM120" s="23"/>
      <c r="IN120" s="23"/>
      <c r="IO120" s="23"/>
      <c r="IP120" s="23"/>
      <c r="IQ120" s="23"/>
      <c r="IR120" s="23"/>
      <c r="IS120" s="23"/>
      <c r="IT120" s="23"/>
      <c r="IU120" s="23"/>
      <c r="IV120" s="23"/>
    </row>
    <row r="121" spans="2:256" s="25" customFormat="1" x14ac:dyDescent="0.25">
      <c r="B121" s="23"/>
      <c r="C121" s="30"/>
      <c r="D121" s="31"/>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c r="HT121" s="23"/>
      <c r="HU121" s="23"/>
      <c r="HV121" s="23"/>
      <c r="HW121" s="23"/>
      <c r="HX121" s="23"/>
      <c r="HY121" s="23"/>
      <c r="HZ121" s="23"/>
      <c r="IA121" s="23"/>
      <c r="IB121" s="23"/>
      <c r="IC121" s="23"/>
      <c r="ID121" s="23"/>
      <c r="IE121" s="23"/>
      <c r="IF121" s="23"/>
      <c r="IG121" s="23"/>
      <c r="IH121" s="23"/>
      <c r="II121" s="23"/>
      <c r="IJ121" s="23"/>
      <c r="IK121" s="23"/>
      <c r="IL121" s="23"/>
      <c r="IM121" s="23"/>
      <c r="IN121" s="23"/>
      <c r="IO121" s="23"/>
      <c r="IP121" s="23"/>
      <c r="IQ121" s="23"/>
      <c r="IR121" s="23"/>
      <c r="IS121" s="23"/>
      <c r="IT121" s="23"/>
      <c r="IU121" s="23"/>
      <c r="IV121" s="23"/>
    </row>
    <row r="122" spans="2:256" s="25" customFormat="1" x14ac:dyDescent="0.25">
      <c r="B122" s="23"/>
      <c r="C122" s="30"/>
      <c r="D122" s="31"/>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c r="HX122" s="23"/>
      <c r="HY122" s="23"/>
      <c r="HZ122" s="23"/>
      <c r="IA122" s="23"/>
      <c r="IB122" s="23"/>
      <c r="IC122" s="23"/>
      <c r="ID122" s="23"/>
      <c r="IE122" s="23"/>
      <c r="IF122" s="23"/>
      <c r="IG122" s="23"/>
      <c r="IH122" s="23"/>
      <c r="II122" s="23"/>
      <c r="IJ122" s="23"/>
      <c r="IK122" s="23"/>
      <c r="IL122" s="23"/>
      <c r="IM122" s="23"/>
      <c r="IN122" s="23"/>
      <c r="IO122" s="23"/>
      <c r="IP122" s="23"/>
      <c r="IQ122" s="23"/>
      <c r="IR122" s="23"/>
      <c r="IS122" s="23"/>
      <c r="IT122" s="23"/>
      <c r="IU122" s="23"/>
      <c r="IV122" s="23"/>
    </row>
    <row r="123" spans="2:256" s="25" customFormat="1" x14ac:dyDescent="0.25">
      <c r="B123" s="23"/>
      <c r="C123" s="30"/>
      <c r="D123" s="31"/>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c r="HX123" s="23"/>
      <c r="HY123" s="23"/>
      <c r="HZ123" s="23"/>
      <c r="IA123" s="23"/>
      <c r="IB123" s="23"/>
      <c r="IC123" s="23"/>
      <c r="ID123" s="23"/>
      <c r="IE123" s="23"/>
      <c r="IF123" s="23"/>
      <c r="IG123" s="23"/>
      <c r="IH123" s="23"/>
      <c r="II123" s="23"/>
      <c r="IJ123" s="23"/>
      <c r="IK123" s="23"/>
      <c r="IL123" s="23"/>
      <c r="IM123" s="23"/>
      <c r="IN123" s="23"/>
      <c r="IO123" s="23"/>
      <c r="IP123" s="23"/>
      <c r="IQ123" s="23"/>
      <c r="IR123" s="23"/>
      <c r="IS123" s="23"/>
      <c r="IT123" s="23"/>
      <c r="IU123" s="23"/>
      <c r="IV123" s="23"/>
    </row>
    <row r="124" spans="2:256" s="25" customFormat="1" x14ac:dyDescent="0.25">
      <c r="B124" s="23"/>
      <c r="C124" s="30"/>
      <c r="D124" s="31"/>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23"/>
      <c r="EG124" s="23"/>
      <c r="EH124" s="23"/>
      <c r="EI124" s="23"/>
      <c r="EJ124" s="23"/>
      <c r="EK124" s="23"/>
      <c r="EL124" s="23"/>
      <c r="EM124" s="23"/>
      <c r="EN124" s="23"/>
      <c r="EO124" s="23"/>
      <c r="EP124" s="23"/>
      <c r="EQ124" s="23"/>
      <c r="ER124" s="23"/>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c r="HT124" s="23"/>
      <c r="HU124" s="23"/>
      <c r="HV124" s="23"/>
      <c r="HW124" s="23"/>
      <c r="HX124" s="23"/>
      <c r="HY124" s="23"/>
      <c r="HZ124" s="23"/>
      <c r="IA124" s="23"/>
      <c r="IB124" s="23"/>
      <c r="IC124" s="23"/>
      <c r="ID124" s="23"/>
      <c r="IE124" s="23"/>
      <c r="IF124" s="23"/>
      <c r="IG124" s="23"/>
      <c r="IH124" s="23"/>
      <c r="II124" s="23"/>
      <c r="IJ124" s="23"/>
      <c r="IK124" s="23"/>
      <c r="IL124" s="23"/>
      <c r="IM124" s="23"/>
      <c r="IN124" s="23"/>
      <c r="IO124" s="23"/>
      <c r="IP124" s="23"/>
      <c r="IQ124" s="23"/>
      <c r="IR124" s="23"/>
      <c r="IS124" s="23"/>
      <c r="IT124" s="23"/>
      <c r="IU124" s="23"/>
      <c r="IV124" s="23"/>
    </row>
    <row r="125" spans="2:256" s="25" customFormat="1" x14ac:dyDescent="0.25">
      <c r="B125" s="23"/>
      <c r="C125" s="30"/>
      <c r="D125" s="31"/>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c r="HT125" s="23"/>
      <c r="HU125" s="23"/>
      <c r="HV125" s="23"/>
      <c r="HW125" s="23"/>
      <c r="HX125" s="23"/>
      <c r="HY125" s="23"/>
      <c r="HZ125" s="23"/>
      <c r="IA125" s="23"/>
      <c r="IB125" s="23"/>
      <c r="IC125" s="23"/>
      <c r="ID125" s="23"/>
      <c r="IE125" s="23"/>
      <c r="IF125" s="23"/>
      <c r="IG125" s="23"/>
      <c r="IH125" s="23"/>
      <c r="II125" s="23"/>
      <c r="IJ125" s="23"/>
      <c r="IK125" s="23"/>
      <c r="IL125" s="23"/>
      <c r="IM125" s="23"/>
      <c r="IN125" s="23"/>
      <c r="IO125" s="23"/>
      <c r="IP125" s="23"/>
      <c r="IQ125" s="23"/>
      <c r="IR125" s="23"/>
      <c r="IS125" s="23"/>
      <c r="IT125" s="23"/>
      <c r="IU125" s="23"/>
      <c r="IV125" s="23"/>
    </row>
    <row r="126" spans="2:256" s="25" customFormat="1" x14ac:dyDescent="0.25">
      <c r="B126" s="23"/>
      <c r="C126" s="30"/>
      <c r="D126" s="31"/>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c r="EC126" s="23"/>
      <c r="ED126" s="23"/>
      <c r="EE126" s="23"/>
      <c r="EF126" s="23"/>
      <c r="EG126" s="23"/>
      <c r="EH126" s="23"/>
      <c r="EI126" s="23"/>
      <c r="EJ126" s="23"/>
      <c r="EK126" s="23"/>
      <c r="EL126" s="23"/>
      <c r="EM126" s="23"/>
      <c r="EN126" s="23"/>
      <c r="EO126" s="23"/>
      <c r="EP126" s="23"/>
      <c r="EQ126" s="23"/>
      <c r="ER126" s="23"/>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c r="HT126" s="23"/>
      <c r="HU126" s="23"/>
      <c r="HV126" s="23"/>
      <c r="HW126" s="23"/>
      <c r="HX126" s="23"/>
      <c r="HY126" s="23"/>
      <c r="HZ126" s="23"/>
      <c r="IA126" s="23"/>
      <c r="IB126" s="23"/>
      <c r="IC126" s="23"/>
      <c r="ID126" s="23"/>
      <c r="IE126" s="23"/>
      <c r="IF126" s="23"/>
      <c r="IG126" s="23"/>
      <c r="IH126" s="23"/>
      <c r="II126" s="23"/>
      <c r="IJ126" s="23"/>
      <c r="IK126" s="23"/>
      <c r="IL126" s="23"/>
      <c r="IM126" s="23"/>
      <c r="IN126" s="23"/>
      <c r="IO126" s="23"/>
      <c r="IP126" s="23"/>
      <c r="IQ126" s="23"/>
      <c r="IR126" s="23"/>
      <c r="IS126" s="23"/>
      <c r="IT126" s="23"/>
      <c r="IU126" s="23"/>
      <c r="IV126" s="23"/>
    </row>
    <row r="127" spans="2:256" s="25" customFormat="1" x14ac:dyDescent="0.25">
      <c r="B127" s="23"/>
      <c r="C127" s="30"/>
      <c r="D127" s="31"/>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c r="HX127" s="23"/>
      <c r="HY127" s="23"/>
      <c r="HZ127" s="23"/>
      <c r="IA127" s="23"/>
      <c r="IB127" s="23"/>
      <c r="IC127" s="23"/>
      <c r="ID127" s="23"/>
      <c r="IE127" s="23"/>
      <c r="IF127" s="23"/>
      <c r="IG127" s="23"/>
      <c r="IH127" s="23"/>
      <c r="II127" s="23"/>
      <c r="IJ127" s="23"/>
      <c r="IK127" s="23"/>
      <c r="IL127" s="23"/>
      <c r="IM127" s="23"/>
      <c r="IN127" s="23"/>
      <c r="IO127" s="23"/>
      <c r="IP127" s="23"/>
      <c r="IQ127" s="23"/>
      <c r="IR127" s="23"/>
      <c r="IS127" s="23"/>
      <c r="IT127" s="23"/>
      <c r="IU127" s="23"/>
      <c r="IV127" s="23"/>
    </row>
    <row r="128" spans="2:256" s="25" customFormat="1" x14ac:dyDescent="0.25">
      <c r="B128" s="23"/>
      <c r="C128" s="30"/>
      <c r="D128" s="31"/>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c r="HT128" s="23"/>
      <c r="HU128" s="23"/>
      <c r="HV128" s="23"/>
      <c r="HW128" s="23"/>
      <c r="HX128" s="23"/>
      <c r="HY128" s="23"/>
      <c r="HZ128" s="23"/>
      <c r="IA128" s="23"/>
      <c r="IB128" s="23"/>
      <c r="IC128" s="23"/>
      <c r="ID128" s="23"/>
      <c r="IE128" s="23"/>
      <c r="IF128" s="23"/>
      <c r="IG128" s="23"/>
      <c r="IH128" s="23"/>
      <c r="II128" s="23"/>
      <c r="IJ128" s="23"/>
      <c r="IK128" s="23"/>
      <c r="IL128" s="23"/>
      <c r="IM128" s="23"/>
      <c r="IN128" s="23"/>
      <c r="IO128" s="23"/>
      <c r="IP128" s="23"/>
      <c r="IQ128" s="23"/>
      <c r="IR128" s="23"/>
      <c r="IS128" s="23"/>
      <c r="IT128" s="23"/>
      <c r="IU128" s="23"/>
      <c r="IV128" s="23"/>
    </row>
    <row r="129" spans="2:256" s="25" customFormat="1" x14ac:dyDescent="0.25">
      <c r="B129" s="23"/>
      <c r="C129" s="30"/>
      <c r="D129" s="31"/>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c r="HT129" s="23"/>
      <c r="HU129" s="23"/>
      <c r="HV129" s="23"/>
      <c r="HW129" s="23"/>
      <c r="HX129" s="23"/>
      <c r="HY129" s="23"/>
      <c r="HZ129" s="23"/>
      <c r="IA129" s="23"/>
      <c r="IB129" s="23"/>
      <c r="IC129" s="23"/>
      <c r="ID129" s="23"/>
      <c r="IE129" s="23"/>
      <c r="IF129" s="23"/>
      <c r="IG129" s="23"/>
      <c r="IH129" s="23"/>
      <c r="II129" s="23"/>
      <c r="IJ129" s="23"/>
      <c r="IK129" s="23"/>
      <c r="IL129" s="23"/>
      <c r="IM129" s="23"/>
      <c r="IN129" s="23"/>
      <c r="IO129" s="23"/>
      <c r="IP129" s="23"/>
      <c r="IQ129" s="23"/>
      <c r="IR129" s="23"/>
      <c r="IS129" s="23"/>
      <c r="IT129" s="23"/>
      <c r="IU129" s="23"/>
      <c r="IV129" s="23"/>
    </row>
    <row r="130" spans="2:256" s="25" customFormat="1" x14ac:dyDescent="0.25">
      <c r="B130" s="23"/>
      <c r="C130" s="30"/>
      <c r="D130" s="31"/>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c r="HT130" s="23"/>
      <c r="HU130" s="23"/>
      <c r="HV130" s="23"/>
      <c r="HW130" s="23"/>
      <c r="HX130" s="23"/>
      <c r="HY130" s="23"/>
      <c r="HZ130" s="23"/>
      <c r="IA130" s="23"/>
      <c r="IB130" s="23"/>
      <c r="IC130" s="23"/>
      <c r="ID130" s="23"/>
      <c r="IE130" s="23"/>
      <c r="IF130" s="23"/>
      <c r="IG130" s="23"/>
      <c r="IH130" s="23"/>
      <c r="II130" s="23"/>
      <c r="IJ130" s="23"/>
      <c r="IK130" s="23"/>
      <c r="IL130" s="23"/>
      <c r="IM130" s="23"/>
      <c r="IN130" s="23"/>
      <c r="IO130" s="23"/>
      <c r="IP130" s="23"/>
      <c r="IQ130" s="23"/>
      <c r="IR130" s="23"/>
      <c r="IS130" s="23"/>
      <c r="IT130" s="23"/>
      <c r="IU130" s="23"/>
      <c r="IV130" s="23"/>
    </row>
    <row r="131" spans="2:256" s="25" customFormat="1" x14ac:dyDescent="0.25">
      <c r="B131" s="23"/>
      <c r="C131" s="30"/>
      <c r="D131" s="31"/>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c r="HT131" s="23"/>
      <c r="HU131" s="23"/>
      <c r="HV131" s="23"/>
      <c r="HW131" s="23"/>
      <c r="HX131" s="23"/>
      <c r="HY131" s="23"/>
      <c r="HZ131" s="23"/>
      <c r="IA131" s="23"/>
      <c r="IB131" s="23"/>
      <c r="IC131" s="23"/>
      <c r="ID131" s="23"/>
      <c r="IE131" s="23"/>
      <c r="IF131" s="23"/>
      <c r="IG131" s="23"/>
      <c r="IH131" s="23"/>
      <c r="II131" s="23"/>
      <c r="IJ131" s="23"/>
      <c r="IK131" s="23"/>
      <c r="IL131" s="23"/>
      <c r="IM131" s="23"/>
      <c r="IN131" s="23"/>
      <c r="IO131" s="23"/>
      <c r="IP131" s="23"/>
      <c r="IQ131" s="23"/>
      <c r="IR131" s="23"/>
      <c r="IS131" s="23"/>
      <c r="IT131" s="23"/>
      <c r="IU131" s="23"/>
      <c r="IV131" s="23"/>
    </row>
    <row r="132" spans="2:256" s="25" customFormat="1" x14ac:dyDescent="0.25">
      <c r="B132" s="23"/>
      <c r="C132" s="30"/>
      <c r="D132" s="31"/>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c r="HT132" s="23"/>
      <c r="HU132" s="23"/>
      <c r="HV132" s="23"/>
      <c r="HW132" s="23"/>
      <c r="HX132" s="23"/>
      <c r="HY132" s="23"/>
      <c r="HZ132" s="23"/>
      <c r="IA132" s="23"/>
      <c r="IB132" s="23"/>
      <c r="IC132" s="23"/>
      <c r="ID132" s="23"/>
      <c r="IE132" s="23"/>
      <c r="IF132" s="23"/>
      <c r="IG132" s="23"/>
      <c r="IH132" s="23"/>
      <c r="II132" s="23"/>
      <c r="IJ132" s="23"/>
      <c r="IK132" s="23"/>
      <c r="IL132" s="23"/>
      <c r="IM132" s="23"/>
      <c r="IN132" s="23"/>
      <c r="IO132" s="23"/>
      <c r="IP132" s="23"/>
      <c r="IQ132" s="23"/>
      <c r="IR132" s="23"/>
      <c r="IS132" s="23"/>
      <c r="IT132" s="23"/>
      <c r="IU132" s="23"/>
      <c r="IV132" s="23"/>
    </row>
    <row r="133" spans="2:256" s="25" customFormat="1" x14ac:dyDescent="0.25">
      <c r="B133" s="23"/>
      <c r="C133" s="30"/>
      <c r="D133" s="31"/>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c r="HT133" s="23"/>
      <c r="HU133" s="23"/>
      <c r="HV133" s="23"/>
      <c r="HW133" s="23"/>
      <c r="HX133" s="23"/>
      <c r="HY133" s="23"/>
      <c r="HZ133" s="23"/>
      <c r="IA133" s="23"/>
      <c r="IB133" s="23"/>
      <c r="IC133" s="23"/>
      <c r="ID133" s="23"/>
      <c r="IE133" s="23"/>
      <c r="IF133" s="23"/>
      <c r="IG133" s="23"/>
      <c r="IH133" s="23"/>
      <c r="II133" s="23"/>
      <c r="IJ133" s="23"/>
      <c r="IK133" s="23"/>
      <c r="IL133" s="23"/>
      <c r="IM133" s="23"/>
      <c r="IN133" s="23"/>
      <c r="IO133" s="23"/>
      <c r="IP133" s="23"/>
      <c r="IQ133" s="23"/>
      <c r="IR133" s="23"/>
      <c r="IS133" s="23"/>
      <c r="IT133" s="23"/>
      <c r="IU133" s="23"/>
      <c r="IV133" s="23"/>
    </row>
    <row r="134" spans="2:256" s="25" customFormat="1" x14ac:dyDescent="0.25">
      <c r="B134" s="23"/>
      <c r="C134" s="30"/>
      <c r="D134" s="31"/>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c r="HT134" s="23"/>
      <c r="HU134" s="23"/>
      <c r="HV134" s="23"/>
      <c r="HW134" s="23"/>
      <c r="HX134" s="23"/>
      <c r="HY134" s="23"/>
      <c r="HZ134" s="23"/>
      <c r="IA134" s="23"/>
      <c r="IB134" s="23"/>
      <c r="IC134" s="23"/>
      <c r="ID134" s="23"/>
      <c r="IE134" s="23"/>
      <c r="IF134" s="23"/>
      <c r="IG134" s="23"/>
      <c r="IH134" s="23"/>
      <c r="II134" s="23"/>
      <c r="IJ134" s="23"/>
      <c r="IK134" s="23"/>
      <c r="IL134" s="23"/>
      <c r="IM134" s="23"/>
      <c r="IN134" s="23"/>
      <c r="IO134" s="23"/>
      <c r="IP134" s="23"/>
      <c r="IQ134" s="23"/>
      <c r="IR134" s="23"/>
      <c r="IS134" s="23"/>
      <c r="IT134" s="23"/>
      <c r="IU134" s="23"/>
      <c r="IV134" s="23"/>
    </row>
    <row r="135" spans="2:256" s="25" customFormat="1" x14ac:dyDescent="0.25">
      <c r="B135" s="23"/>
      <c r="C135" s="30"/>
      <c r="D135" s="31"/>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c r="HT135" s="23"/>
      <c r="HU135" s="23"/>
      <c r="HV135" s="23"/>
      <c r="HW135" s="23"/>
      <c r="HX135" s="23"/>
      <c r="HY135" s="23"/>
      <c r="HZ135" s="23"/>
      <c r="IA135" s="23"/>
      <c r="IB135" s="23"/>
      <c r="IC135" s="23"/>
      <c r="ID135" s="23"/>
      <c r="IE135" s="23"/>
      <c r="IF135" s="23"/>
      <c r="IG135" s="23"/>
      <c r="IH135" s="23"/>
      <c r="II135" s="23"/>
      <c r="IJ135" s="23"/>
      <c r="IK135" s="23"/>
      <c r="IL135" s="23"/>
      <c r="IM135" s="23"/>
      <c r="IN135" s="23"/>
      <c r="IO135" s="23"/>
      <c r="IP135" s="23"/>
      <c r="IQ135" s="23"/>
      <c r="IR135" s="23"/>
      <c r="IS135" s="23"/>
      <c r="IT135" s="23"/>
      <c r="IU135" s="23"/>
      <c r="IV135" s="23"/>
    </row>
    <row r="136" spans="2:256" s="25" customFormat="1" x14ac:dyDescent="0.25">
      <c r="B136" s="23"/>
      <c r="C136" s="30"/>
      <c r="D136" s="31"/>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c r="HT136" s="23"/>
      <c r="HU136" s="23"/>
      <c r="HV136" s="23"/>
      <c r="HW136" s="23"/>
      <c r="HX136" s="23"/>
      <c r="HY136" s="23"/>
      <c r="HZ136" s="23"/>
      <c r="IA136" s="23"/>
      <c r="IB136" s="23"/>
      <c r="IC136" s="23"/>
      <c r="ID136" s="23"/>
      <c r="IE136" s="23"/>
      <c r="IF136" s="23"/>
      <c r="IG136" s="23"/>
      <c r="IH136" s="23"/>
      <c r="II136" s="23"/>
      <c r="IJ136" s="23"/>
      <c r="IK136" s="23"/>
      <c r="IL136" s="23"/>
      <c r="IM136" s="23"/>
      <c r="IN136" s="23"/>
      <c r="IO136" s="23"/>
      <c r="IP136" s="23"/>
      <c r="IQ136" s="23"/>
      <c r="IR136" s="23"/>
      <c r="IS136" s="23"/>
      <c r="IT136" s="23"/>
      <c r="IU136" s="23"/>
      <c r="IV136" s="23"/>
    </row>
    <row r="137" spans="2:256" s="25" customFormat="1" x14ac:dyDescent="0.25">
      <c r="B137" s="23"/>
      <c r="C137" s="30"/>
      <c r="D137" s="31"/>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c r="HT137" s="23"/>
      <c r="HU137" s="23"/>
      <c r="HV137" s="23"/>
      <c r="HW137" s="23"/>
      <c r="HX137" s="23"/>
      <c r="HY137" s="23"/>
      <c r="HZ137" s="23"/>
      <c r="IA137" s="23"/>
      <c r="IB137" s="23"/>
      <c r="IC137" s="23"/>
      <c r="ID137" s="23"/>
      <c r="IE137" s="23"/>
      <c r="IF137" s="23"/>
      <c r="IG137" s="23"/>
      <c r="IH137" s="23"/>
      <c r="II137" s="23"/>
      <c r="IJ137" s="23"/>
      <c r="IK137" s="23"/>
      <c r="IL137" s="23"/>
      <c r="IM137" s="23"/>
      <c r="IN137" s="23"/>
      <c r="IO137" s="23"/>
      <c r="IP137" s="23"/>
      <c r="IQ137" s="23"/>
      <c r="IR137" s="23"/>
      <c r="IS137" s="23"/>
      <c r="IT137" s="23"/>
      <c r="IU137" s="23"/>
      <c r="IV137" s="23"/>
    </row>
    <row r="138" spans="2:256" s="25" customFormat="1" x14ac:dyDescent="0.25">
      <c r="B138" s="23"/>
      <c r="C138" s="30"/>
      <c r="D138" s="31"/>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c r="HT138" s="23"/>
      <c r="HU138" s="23"/>
      <c r="HV138" s="23"/>
      <c r="HW138" s="23"/>
      <c r="HX138" s="23"/>
      <c r="HY138" s="23"/>
      <c r="HZ138" s="23"/>
      <c r="IA138" s="23"/>
      <c r="IB138" s="23"/>
      <c r="IC138" s="23"/>
      <c r="ID138" s="23"/>
      <c r="IE138" s="23"/>
      <c r="IF138" s="23"/>
      <c r="IG138" s="23"/>
      <c r="IH138" s="23"/>
      <c r="II138" s="23"/>
      <c r="IJ138" s="23"/>
      <c r="IK138" s="23"/>
      <c r="IL138" s="23"/>
      <c r="IM138" s="23"/>
      <c r="IN138" s="23"/>
      <c r="IO138" s="23"/>
      <c r="IP138" s="23"/>
      <c r="IQ138" s="23"/>
      <c r="IR138" s="23"/>
      <c r="IS138" s="23"/>
      <c r="IT138" s="23"/>
      <c r="IU138" s="23"/>
      <c r="IV138" s="23"/>
    </row>
    <row r="139" spans="2:256" s="25" customFormat="1" x14ac:dyDescent="0.25">
      <c r="B139" s="23"/>
      <c r="C139" s="30"/>
      <c r="D139" s="31"/>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c r="HT139" s="23"/>
      <c r="HU139" s="23"/>
      <c r="HV139" s="23"/>
      <c r="HW139" s="23"/>
      <c r="HX139" s="23"/>
      <c r="HY139" s="23"/>
      <c r="HZ139" s="23"/>
      <c r="IA139" s="23"/>
      <c r="IB139" s="23"/>
      <c r="IC139" s="23"/>
      <c r="ID139" s="23"/>
      <c r="IE139" s="23"/>
      <c r="IF139" s="23"/>
      <c r="IG139" s="23"/>
      <c r="IH139" s="23"/>
      <c r="II139" s="23"/>
      <c r="IJ139" s="23"/>
      <c r="IK139" s="23"/>
      <c r="IL139" s="23"/>
      <c r="IM139" s="23"/>
      <c r="IN139" s="23"/>
      <c r="IO139" s="23"/>
      <c r="IP139" s="23"/>
      <c r="IQ139" s="23"/>
      <c r="IR139" s="23"/>
      <c r="IS139" s="23"/>
      <c r="IT139" s="23"/>
      <c r="IU139" s="23"/>
      <c r="IV139" s="23"/>
    </row>
    <row r="140" spans="2:256" s="25" customFormat="1" x14ac:dyDescent="0.25">
      <c r="B140" s="23"/>
      <c r="C140" s="30"/>
      <c r="D140" s="31"/>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c r="HX140" s="23"/>
      <c r="HY140" s="23"/>
      <c r="HZ140" s="23"/>
      <c r="IA140" s="23"/>
      <c r="IB140" s="23"/>
      <c r="IC140" s="23"/>
      <c r="ID140" s="23"/>
      <c r="IE140" s="23"/>
      <c r="IF140" s="23"/>
      <c r="IG140" s="23"/>
      <c r="IH140" s="23"/>
      <c r="II140" s="23"/>
      <c r="IJ140" s="23"/>
      <c r="IK140" s="23"/>
      <c r="IL140" s="23"/>
      <c r="IM140" s="23"/>
      <c r="IN140" s="23"/>
      <c r="IO140" s="23"/>
      <c r="IP140" s="23"/>
      <c r="IQ140" s="23"/>
      <c r="IR140" s="23"/>
      <c r="IS140" s="23"/>
      <c r="IT140" s="23"/>
      <c r="IU140" s="23"/>
      <c r="IV140" s="23"/>
    </row>
    <row r="141" spans="2:256" s="25" customFormat="1" x14ac:dyDescent="0.25">
      <c r="B141" s="23"/>
      <c r="C141" s="30"/>
      <c r="D141" s="31"/>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c r="HX141" s="23"/>
      <c r="HY141" s="23"/>
      <c r="HZ141" s="23"/>
      <c r="IA141" s="23"/>
      <c r="IB141" s="23"/>
      <c r="IC141" s="23"/>
      <c r="ID141" s="23"/>
      <c r="IE141" s="23"/>
      <c r="IF141" s="23"/>
      <c r="IG141" s="23"/>
      <c r="IH141" s="23"/>
      <c r="II141" s="23"/>
      <c r="IJ141" s="23"/>
      <c r="IK141" s="23"/>
      <c r="IL141" s="23"/>
      <c r="IM141" s="23"/>
      <c r="IN141" s="23"/>
      <c r="IO141" s="23"/>
      <c r="IP141" s="23"/>
      <c r="IQ141" s="23"/>
      <c r="IR141" s="23"/>
      <c r="IS141" s="23"/>
      <c r="IT141" s="23"/>
      <c r="IU141" s="23"/>
      <c r="IV141" s="23"/>
    </row>
    <row r="142" spans="2:256" s="25" customFormat="1" x14ac:dyDescent="0.25">
      <c r="B142" s="23"/>
      <c r="C142" s="30"/>
      <c r="D142" s="31"/>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c r="HX142" s="23"/>
      <c r="HY142" s="23"/>
      <c r="HZ142" s="23"/>
      <c r="IA142" s="23"/>
      <c r="IB142" s="23"/>
      <c r="IC142" s="23"/>
      <c r="ID142" s="23"/>
      <c r="IE142" s="23"/>
      <c r="IF142" s="23"/>
      <c r="IG142" s="23"/>
      <c r="IH142" s="23"/>
      <c r="II142" s="23"/>
      <c r="IJ142" s="23"/>
      <c r="IK142" s="23"/>
      <c r="IL142" s="23"/>
      <c r="IM142" s="23"/>
      <c r="IN142" s="23"/>
      <c r="IO142" s="23"/>
      <c r="IP142" s="23"/>
      <c r="IQ142" s="23"/>
      <c r="IR142" s="23"/>
      <c r="IS142" s="23"/>
      <c r="IT142" s="23"/>
      <c r="IU142" s="23"/>
      <c r="IV142" s="23"/>
    </row>
    <row r="143" spans="2:256" s="25" customFormat="1" x14ac:dyDescent="0.25">
      <c r="B143" s="23"/>
      <c r="C143" s="30"/>
      <c r="D143" s="31"/>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c r="HT143" s="23"/>
      <c r="HU143" s="23"/>
      <c r="HV143" s="23"/>
      <c r="HW143" s="23"/>
      <c r="HX143" s="23"/>
      <c r="HY143" s="23"/>
      <c r="HZ143" s="23"/>
      <c r="IA143" s="23"/>
      <c r="IB143" s="23"/>
      <c r="IC143" s="23"/>
      <c r="ID143" s="23"/>
      <c r="IE143" s="23"/>
      <c r="IF143" s="23"/>
      <c r="IG143" s="23"/>
      <c r="IH143" s="23"/>
      <c r="II143" s="23"/>
      <c r="IJ143" s="23"/>
      <c r="IK143" s="23"/>
      <c r="IL143" s="23"/>
      <c r="IM143" s="23"/>
      <c r="IN143" s="23"/>
      <c r="IO143" s="23"/>
      <c r="IP143" s="23"/>
      <c r="IQ143" s="23"/>
      <c r="IR143" s="23"/>
      <c r="IS143" s="23"/>
      <c r="IT143" s="23"/>
      <c r="IU143" s="23"/>
      <c r="IV143" s="23"/>
    </row>
    <row r="144" spans="2:256" s="25" customFormat="1" x14ac:dyDescent="0.25">
      <c r="B144" s="23"/>
      <c r="C144" s="30"/>
      <c r="D144" s="31"/>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c r="HX144" s="23"/>
      <c r="HY144" s="23"/>
      <c r="HZ144" s="23"/>
      <c r="IA144" s="23"/>
      <c r="IB144" s="23"/>
      <c r="IC144" s="23"/>
      <c r="ID144" s="23"/>
      <c r="IE144" s="23"/>
      <c r="IF144" s="23"/>
      <c r="IG144" s="23"/>
      <c r="IH144" s="23"/>
      <c r="II144" s="23"/>
      <c r="IJ144" s="23"/>
      <c r="IK144" s="23"/>
      <c r="IL144" s="23"/>
      <c r="IM144" s="23"/>
      <c r="IN144" s="23"/>
      <c r="IO144" s="23"/>
      <c r="IP144" s="23"/>
      <c r="IQ144" s="23"/>
      <c r="IR144" s="23"/>
      <c r="IS144" s="23"/>
      <c r="IT144" s="23"/>
      <c r="IU144" s="23"/>
      <c r="IV144" s="23"/>
    </row>
    <row r="145" spans="2:256" s="25" customFormat="1" x14ac:dyDescent="0.25">
      <c r="B145" s="23"/>
      <c r="C145" s="30"/>
      <c r="D145" s="31"/>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c r="HX145" s="23"/>
      <c r="HY145" s="23"/>
      <c r="HZ145" s="23"/>
      <c r="IA145" s="23"/>
      <c r="IB145" s="23"/>
      <c r="IC145" s="23"/>
      <c r="ID145" s="23"/>
      <c r="IE145" s="23"/>
      <c r="IF145" s="23"/>
      <c r="IG145" s="23"/>
      <c r="IH145" s="23"/>
      <c r="II145" s="23"/>
      <c r="IJ145" s="23"/>
      <c r="IK145" s="23"/>
      <c r="IL145" s="23"/>
      <c r="IM145" s="23"/>
      <c r="IN145" s="23"/>
      <c r="IO145" s="23"/>
      <c r="IP145" s="23"/>
      <c r="IQ145" s="23"/>
      <c r="IR145" s="23"/>
      <c r="IS145" s="23"/>
      <c r="IT145" s="23"/>
      <c r="IU145" s="23"/>
      <c r="IV145" s="23"/>
    </row>
    <row r="146" spans="2:256" s="25" customFormat="1" x14ac:dyDescent="0.25">
      <c r="B146" s="23"/>
      <c r="C146" s="30"/>
      <c r="D146" s="31"/>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c r="HT146" s="23"/>
      <c r="HU146" s="23"/>
      <c r="HV146" s="23"/>
      <c r="HW146" s="23"/>
      <c r="HX146" s="23"/>
      <c r="HY146" s="23"/>
      <c r="HZ146" s="23"/>
      <c r="IA146" s="23"/>
      <c r="IB146" s="23"/>
      <c r="IC146" s="23"/>
      <c r="ID146" s="23"/>
      <c r="IE146" s="23"/>
      <c r="IF146" s="23"/>
      <c r="IG146" s="23"/>
      <c r="IH146" s="23"/>
      <c r="II146" s="23"/>
      <c r="IJ146" s="23"/>
      <c r="IK146" s="23"/>
      <c r="IL146" s="23"/>
      <c r="IM146" s="23"/>
      <c r="IN146" s="23"/>
      <c r="IO146" s="23"/>
      <c r="IP146" s="23"/>
      <c r="IQ146" s="23"/>
      <c r="IR146" s="23"/>
      <c r="IS146" s="23"/>
      <c r="IT146" s="23"/>
      <c r="IU146" s="23"/>
      <c r="IV146" s="23"/>
    </row>
    <row r="147" spans="2:256" s="25" customFormat="1" x14ac:dyDescent="0.25">
      <c r="B147" s="23"/>
      <c r="C147" s="30"/>
      <c r="D147" s="31"/>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c r="HX147" s="23"/>
      <c r="HY147" s="23"/>
      <c r="HZ147" s="23"/>
      <c r="IA147" s="23"/>
      <c r="IB147" s="23"/>
      <c r="IC147" s="23"/>
      <c r="ID147" s="23"/>
      <c r="IE147" s="23"/>
      <c r="IF147" s="23"/>
      <c r="IG147" s="23"/>
      <c r="IH147" s="23"/>
      <c r="II147" s="23"/>
      <c r="IJ147" s="23"/>
      <c r="IK147" s="23"/>
      <c r="IL147" s="23"/>
      <c r="IM147" s="23"/>
      <c r="IN147" s="23"/>
      <c r="IO147" s="23"/>
      <c r="IP147" s="23"/>
      <c r="IQ147" s="23"/>
      <c r="IR147" s="23"/>
      <c r="IS147" s="23"/>
      <c r="IT147" s="23"/>
      <c r="IU147" s="23"/>
      <c r="IV147" s="23"/>
    </row>
    <row r="148" spans="2:256" s="25" customFormat="1" x14ac:dyDescent="0.25">
      <c r="B148" s="23"/>
      <c r="C148" s="30"/>
      <c r="D148" s="31"/>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c r="HX148" s="23"/>
      <c r="HY148" s="23"/>
      <c r="HZ148" s="23"/>
      <c r="IA148" s="23"/>
      <c r="IB148" s="23"/>
      <c r="IC148" s="23"/>
      <c r="ID148" s="23"/>
      <c r="IE148" s="23"/>
      <c r="IF148" s="23"/>
      <c r="IG148" s="23"/>
      <c r="IH148" s="23"/>
      <c r="II148" s="23"/>
      <c r="IJ148" s="23"/>
      <c r="IK148" s="23"/>
      <c r="IL148" s="23"/>
      <c r="IM148" s="23"/>
      <c r="IN148" s="23"/>
      <c r="IO148" s="23"/>
      <c r="IP148" s="23"/>
      <c r="IQ148" s="23"/>
      <c r="IR148" s="23"/>
      <c r="IS148" s="23"/>
      <c r="IT148" s="23"/>
      <c r="IU148" s="23"/>
      <c r="IV148" s="23"/>
    </row>
    <row r="149" spans="2:256" s="25" customFormat="1" x14ac:dyDescent="0.25">
      <c r="B149" s="23"/>
      <c r="C149" s="30"/>
      <c r="D149" s="31"/>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c r="HX149" s="23"/>
      <c r="HY149" s="23"/>
      <c r="HZ149" s="23"/>
      <c r="IA149" s="23"/>
      <c r="IB149" s="23"/>
      <c r="IC149" s="23"/>
      <c r="ID149" s="23"/>
      <c r="IE149" s="23"/>
      <c r="IF149" s="23"/>
      <c r="IG149" s="23"/>
      <c r="IH149" s="23"/>
      <c r="II149" s="23"/>
      <c r="IJ149" s="23"/>
      <c r="IK149" s="23"/>
      <c r="IL149" s="23"/>
      <c r="IM149" s="23"/>
      <c r="IN149" s="23"/>
      <c r="IO149" s="23"/>
      <c r="IP149" s="23"/>
      <c r="IQ149" s="23"/>
      <c r="IR149" s="23"/>
      <c r="IS149" s="23"/>
      <c r="IT149" s="23"/>
      <c r="IU149" s="23"/>
      <c r="IV149" s="23"/>
    </row>
    <row r="150" spans="2:256" s="25" customFormat="1" x14ac:dyDescent="0.25">
      <c r="B150" s="23"/>
      <c r="C150" s="30"/>
      <c r="D150" s="31"/>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c r="HX150" s="23"/>
      <c r="HY150" s="23"/>
      <c r="HZ150" s="23"/>
      <c r="IA150" s="23"/>
      <c r="IB150" s="23"/>
      <c r="IC150" s="23"/>
      <c r="ID150" s="23"/>
      <c r="IE150" s="23"/>
      <c r="IF150" s="23"/>
      <c r="IG150" s="23"/>
      <c r="IH150" s="23"/>
      <c r="II150" s="23"/>
      <c r="IJ150" s="23"/>
      <c r="IK150" s="23"/>
      <c r="IL150" s="23"/>
      <c r="IM150" s="23"/>
      <c r="IN150" s="23"/>
      <c r="IO150" s="23"/>
      <c r="IP150" s="23"/>
      <c r="IQ150" s="23"/>
      <c r="IR150" s="23"/>
      <c r="IS150" s="23"/>
      <c r="IT150" s="23"/>
      <c r="IU150" s="23"/>
      <c r="IV150" s="23"/>
    </row>
    <row r="151" spans="2:256" s="25" customFormat="1" x14ac:dyDescent="0.25">
      <c r="B151" s="23"/>
      <c r="C151" s="30"/>
      <c r="D151" s="31"/>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c r="HT151" s="23"/>
      <c r="HU151" s="23"/>
      <c r="HV151" s="23"/>
      <c r="HW151" s="23"/>
      <c r="HX151" s="23"/>
      <c r="HY151" s="23"/>
      <c r="HZ151" s="23"/>
      <c r="IA151" s="23"/>
      <c r="IB151" s="23"/>
      <c r="IC151" s="23"/>
      <c r="ID151" s="23"/>
      <c r="IE151" s="23"/>
      <c r="IF151" s="23"/>
      <c r="IG151" s="23"/>
      <c r="IH151" s="23"/>
      <c r="II151" s="23"/>
      <c r="IJ151" s="23"/>
      <c r="IK151" s="23"/>
      <c r="IL151" s="23"/>
      <c r="IM151" s="23"/>
      <c r="IN151" s="23"/>
      <c r="IO151" s="23"/>
      <c r="IP151" s="23"/>
      <c r="IQ151" s="23"/>
      <c r="IR151" s="23"/>
      <c r="IS151" s="23"/>
      <c r="IT151" s="23"/>
      <c r="IU151" s="23"/>
      <c r="IV151" s="23"/>
    </row>
    <row r="152" spans="2:256" s="25" customFormat="1" x14ac:dyDescent="0.25">
      <c r="B152" s="23"/>
      <c r="C152" s="30"/>
      <c r="D152" s="31"/>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c r="HX152" s="23"/>
      <c r="HY152" s="23"/>
      <c r="HZ152" s="23"/>
      <c r="IA152" s="23"/>
      <c r="IB152" s="23"/>
      <c r="IC152" s="23"/>
      <c r="ID152" s="23"/>
      <c r="IE152" s="23"/>
      <c r="IF152" s="23"/>
      <c r="IG152" s="23"/>
      <c r="IH152" s="23"/>
      <c r="II152" s="23"/>
      <c r="IJ152" s="23"/>
      <c r="IK152" s="23"/>
      <c r="IL152" s="23"/>
      <c r="IM152" s="23"/>
      <c r="IN152" s="23"/>
      <c r="IO152" s="23"/>
      <c r="IP152" s="23"/>
      <c r="IQ152" s="23"/>
      <c r="IR152" s="23"/>
      <c r="IS152" s="23"/>
      <c r="IT152" s="23"/>
      <c r="IU152" s="23"/>
      <c r="IV152" s="23"/>
    </row>
    <row r="153" spans="2:256" s="25" customFormat="1" x14ac:dyDescent="0.25">
      <c r="B153" s="23"/>
      <c r="C153" s="30"/>
      <c r="D153" s="31"/>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c r="HX153" s="23"/>
      <c r="HY153" s="23"/>
      <c r="HZ153" s="23"/>
      <c r="IA153" s="23"/>
      <c r="IB153" s="23"/>
      <c r="IC153" s="23"/>
      <c r="ID153" s="23"/>
      <c r="IE153" s="23"/>
      <c r="IF153" s="23"/>
      <c r="IG153" s="23"/>
      <c r="IH153" s="23"/>
      <c r="II153" s="23"/>
      <c r="IJ153" s="23"/>
      <c r="IK153" s="23"/>
      <c r="IL153" s="23"/>
      <c r="IM153" s="23"/>
      <c r="IN153" s="23"/>
      <c r="IO153" s="23"/>
      <c r="IP153" s="23"/>
      <c r="IQ153" s="23"/>
      <c r="IR153" s="23"/>
      <c r="IS153" s="23"/>
      <c r="IT153" s="23"/>
      <c r="IU153" s="23"/>
      <c r="IV153" s="23"/>
    </row>
    <row r="154" spans="2:256" s="25" customFormat="1" x14ac:dyDescent="0.25">
      <c r="B154" s="23"/>
      <c r="C154" s="30"/>
      <c r="D154" s="31"/>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c r="HX154" s="23"/>
      <c r="HY154" s="23"/>
      <c r="HZ154" s="23"/>
      <c r="IA154" s="23"/>
      <c r="IB154" s="23"/>
      <c r="IC154" s="23"/>
      <c r="ID154" s="23"/>
      <c r="IE154" s="23"/>
      <c r="IF154" s="23"/>
      <c r="IG154" s="23"/>
      <c r="IH154" s="23"/>
      <c r="II154" s="23"/>
      <c r="IJ154" s="23"/>
      <c r="IK154" s="23"/>
      <c r="IL154" s="23"/>
      <c r="IM154" s="23"/>
      <c r="IN154" s="23"/>
      <c r="IO154" s="23"/>
      <c r="IP154" s="23"/>
      <c r="IQ154" s="23"/>
      <c r="IR154" s="23"/>
      <c r="IS154" s="23"/>
      <c r="IT154" s="23"/>
      <c r="IU154" s="23"/>
      <c r="IV154" s="23"/>
    </row>
    <row r="155" spans="2:256" s="25" customFormat="1" x14ac:dyDescent="0.25">
      <c r="B155" s="23"/>
      <c r="C155" s="30"/>
      <c r="D155" s="31"/>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c r="HX155" s="23"/>
      <c r="HY155" s="23"/>
      <c r="HZ155" s="23"/>
      <c r="IA155" s="23"/>
      <c r="IB155" s="23"/>
      <c r="IC155" s="23"/>
      <c r="ID155" s="23"/>
      <c r="IE155" s="23"/>
      <c r="IF155" s="23"/>
      <c r="IG155" s="23"/>
      <c r="IH155" s="23"/>
      <c r="II155" s="23"/>
      <c r="IJ155" s="23"/>
      <c r="IK155" s="23"/>
      <c r="IL155" s="23"/>
      <c r="IM155" s="23"/>
      <c r="IN155" s="23"/>
      <c r="IO155" s="23"/>
      <c r="IP155" s="23"/>
      <c r="IQ155" s="23"/>
      <c r="IR155" s="23"/>
      <c r="IS155" s="23"/>
      <c r="IT155" s="23"/>
      <c r="IU155" s="23"/>
      <c r="IV155" s="23"/>
    </row>
    <row r="156" spans="2:256" s="25" customFormat="1" x14ac:dyDescent="0.25">
      <c r="B156" s="23"/>
      <c r="C156" s="30"/>
      <c r="D156" s="31"/>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c r="HX156" s="23"/>
      <c r="HY156" s="23"/>
      <c r="HZ156" s="23"/>
      <c r="IA156" s="23"/>
      <c r="IB156" s="23"/>
      <c r="IC156" s="23"/>
      <c r="ID156" s="23"/>
      <c r="IE156" s="23"/>
      <c r="IF156" s="23"/>
      <c r="IG156" s="23"/>
      <c r="IH156" s="23"/>
      <c r="II156" s="23"/>
      <c r="IJ156" s="23"/>
      <c r="IK156" s="23"/>
      <c r="IL156" s="23"/>
      <c r="IM156" s="23"/>
      <c r="IN156" s="23"/>
      <c r="IO156" s="23"/>
      <c r="IP156" s="23"/>
      <c r="IQ156" s="23"/>
      <c r="IR156" s="23"/>
      <c r="IS156" s="23"/>
      <c r="IT156" s="23"/>
      <c r="IU156" s="23"/>
      <c r="IV156" s="23"/>
    </row>
    <row r="157" spans="2:256" s="25" customFormat="1" x14ac:dyDescent="0.25">
      <c r="B157" s="23"/>
      <c r="C157" s="30"/>
      <c r="D157" s="31"/>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c r="HX157" s="23"/>
      <c r="HY157" s="23"/>
      <c r="HZ157" s="23"/>
      <c r="IA157" s="23"/>
      <c r="IB157" s="23"/>
      <c r="IC157" s="23"/>
      <c r="ID157" s="23"/>
      <c r="IE157" s="23"/>
      <c r="IF157" s="23"/>
      <c r="IG157" s="23"/>
      <c r="IH157" s="23"/>
      <c r="II157" s="23"/>
      <c r="IJ157" s="23"/>
      <c r="IK157" s="23"/>
      <c r="IL157" s="23"/>
      <c r="IM157" s="23"/>
      <c r="IN157" s="23"/>
      <c r="IO157" s="23"/>
      <c r="IP157" s="23"/>
      <c r="IQ157" s="23"/>
      <c r="IR157" s="23"/>
      <c r="IS157" s="23"/>
      <c r="IT157" s="23"/>
      <c r="IU157" s="23"/>
      <c r="IV157" s="23"/>
    </row>
    <row r="158" spans="2:256" s="25" customFormat="1" x14ac:dyDescent="0.25">
      <c r="B158" s="23"/>
      <c r="C158" s="30"/>
      <c r="D158" s="31"/>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c r="HX158" s="23"/>
      <c r="HY158" s="23"/>
      <c r="HZ158" s="23"/>
      <c r="IA158" s="23"/>
      <c r="IB158" s="23"/>
      <c r="IC158" s="23"/>
      <c r="ID158" s="23"/>
      <c r="IE158" s="23"/>
      <c r="IF158" s="23"/>
      <c r="IG158" s="23"/>
      <c r="IH158" s="23"/>
      <c r="II158" s="23"/>
      <c r="IJ158" s="23"/>
      <c r="IK158" s="23"/>
      <c r="IL158" s="23"/>
      <c r="IM158" s="23"/>
      <c r="IN158" s="23"/>
      <c r="IO158" s="23"/>
      <c r="IP158" s="23"/>
      <c r="IQ158" s="23"/>
      <c r="IR158" s="23"/>
      <c r="IS158" s="23"/>
      <c r="IT158" s="23"/>
      <c r="IU158" s="23"/>
      <c r="IV158" s="23"/>
    </row>
    <row r="159" spans="2:256" s="25" customFormat="1" x14ac:dyDescent="0.25">
      <c r="B159" s="23"/>
      <c r="C159" s="30"/>
      <c r="D159" s="31"/>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c r="HX159" s="23"/>
      <c r="HY159" s="23"/>
      <c r="HZ159" s="23"/>
      <c r="IA159" s="23"/>
      <c r="IB159" s="23"/>
      <c r="IC159" s="23"/>
      <c r="ID159" s="23"/>
      <c r="IE159" s="23"/>
      <c r="IF159" s="23"/>
      <c r="IG159" s="23"/>
      <c r="IH159" s="23"/>
      <c r="II159" s="23"/>
      <c r="IJ159" s="23"/>
      <c r="IK159" s="23"/>
      <c r="IL159" s="23"/>
      <c r="IM159" s="23"/>
      <c r="IN159" s="23"/>
      <c r="IO159" s="23"/>
      <c r="IP159" s="23"/>
      <c r="IQ159" s="23"/>
      <c r="IR159" s="23"/>
      <c r="IS159" s="23"/>
      <c r="IT159" s="23"/>
      <c r="IU159" s="23"/>
      <c r="IV159" s="23"/>
    </row>
    <row r="160" spans="2:256" s="25" customFormat="1" x14ac:dyDescent="0.25">
      <c r="B160" s="23"/>
      <c r="C160" s="30"/>
      <c r="D160" s="31"/>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c r="HX160" s="23"/>
      <c r="HY160" s="23"/>
      <c r="HZ160" s="23"/>
      <c r="IA160" s="23"/>
      <c r="IB160" s="23"/>
      <c r="IC160" s="23"/>
      <c r="ID160" s="23"/>
      <c r="IE160" s="23"/>
      <c r="IF160" s="23"/>
      <c r="IG160" s="23"/>
      <c r="IH160" s="23"/>
      <c r="II160" s="23"/>
      <c r="IJ160" s="23"/>
      <c r="IK160" s="23"/>
      <c r="IL160" s="23"/>
      <c r="IM160" s="23"/>
      <c r="IN160" s="23"/>
      <c r="IO160" s="23"/>
      <c r="IP160" s="23"/>
      <c r="IQ160" s="23"/>
      <c r="IR160" s="23"/>
      <c r="IS160" s="23"/>
      <c r="IT160" s="23"/>
      <c r="IU160" s="23"/>
      <c r="IV160" s="23"/>
    </row>
    <row r="161" spans="2:256" s="25" customFormat="1" x14ac:dyDescent="0.25">
      <c r="B161" s="23"/>
      <c r="C161" s="30"/>
      <c r="D161" s="31"/>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c r="EH161" s="23"/>
      <c r="EI161" s="23"/>
      <c r="EJ161" s="23"/>
      <c r="EK161" s="23"/>
      <c r="EL161" s="23"/>
      <c r="EM161" s="23"/>
      <c r="EN161" s="23"/>
      <c r="EO161" s="23"/>
      <c r="EP161" s="23"/>
      <c r="EQ161" s="23"/>
      <c r="ER161" s="23"/>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c r="HT161" s="23"/>
      <c r="HU161" s="23"/>
      <c r="HV161" s="23"/>
      <c r="HW161" s="23"/>
      <c r="HX161" s="23"/>
      <c r="HY161" s="23"/>
      <c r="HZ161" s="23"/>
      <c r="IA161" s="23"/>
      <c r="IB161" s="23"/>
      <c r="IC161" s="23"/>
      <c r="ID161" s="23"/>
      <c r="IE161" s="23"/>
      <c r="IF161" s="23"/>
      <c r="IG161" s="23"/>
      <c r="IH161" s="23"/>
      <c r="II161" s="23"/>
      <c r="IJ161" s="23"/>
      <c r="IK161" s="23"/>
      <c r="IL161" s="23"/>
      <c r="IM161" s="23"/>
      <c r="IN161" s="23"/>
      <c r="IO161" s="23"/>
      <c r="IP161" s="23"/>
      <c r="IQ161" s="23"/>
      <c r="IR161" s="23"/>
      <c r="IS161" s="23"/>
      <c r="IT161" s="23"/>
      <c r="IU161" s="23"/>
      <c r="IV161" s="23"/>
    </row>
    <row r="162" spans="2:256" s="25" customFormat="1" x14ac:dyDescent="0.25">
      <c r="B162" s="23"/>
      <c r="C162" s="30"/>
      <c r="D162" s="31"/>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c r="HX162" s="23"/>
      <c r="HY162" s="23"/>
      <c r="HZ162" s="23"/>
      <c r="IA162" s="23"/>
      <c r="IB162" s="23"/>
      <c r="IC162" s="23"/>
      <c r="ID162" s="23"/>
      <c r="IE162" s="23"/>
      <c r="IF162" s="23"/>
      <c r="IG162" s="23"/>
      <c r="IH162" s="23"/>
      <c r="II162" s="23"/>
      <c r="IJ162" s="23"/>
      <c r="IK162" s="23"/>
      <c r="IL162" s="23"/>
      <c r="IM162" s="23"/>
      <c r="IN162" s="23"/>
      <c r="IO162" s="23"/>
      <c r="IP162" s="23"/>
      <c r="IQ162" s="23"/>
      <c r="IR162" s="23"/>
      <c r="IS162" s="23"/>
      <c r="IT162" s="23"/>
      <c r="IU162" s="23"/>
      <c r="IV162" s="23"/>
    </row>
    <row r="163" spans="2:256" s="25" customFormat="1" x14ac:dyDescent="0.25">
      <c r="B163" s="23"/>
      <c r="C163" s="30"/>
      <c r="D163" s="31"/>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c r="HT163" s="23"/>
      <c r="HU163" s="23"/>
      <c r="HV163" s="23"/>
      <c r="HW163" s="23"/>
      <c r="HX163" s="23"/>
      <c r="HY163" s="23"/>
      <c r="HZ163" s="23"/>
      <c r="IA163" s="23"/>
      <c r="IB163" s="23"/>
      <c r="IC163" s="23"/>
      <c r="ID163" s="23"/>
      <c r="IE163" s="23"/>
      <c r="IF163" s="23"/>
      <c r="IG163" s="23"/>
      <c r="IH163" s="23"/>
      <c r="II163" s="23"/>
      <c r="IJ163" s="23"/>
      <c r="IK163" s="23"/>
      <c r="IL163" s="23"/>
      <c r="IM163" s="23"/>
      <c r="IN163" s="23"/>
      <c r="IO163" s="23"/>
      <c r="IP163" s="23"/>
      <c r="IQ163" s="23"/>
      <c r="IR163" s="23"/>
      <c r="IS163" s="23"/>
      <c r="IT163" s="23"/>
      <c r="IU163" s="23"/>
      <c r="IV163" s="23"/>
    </row>
    <row r="164" spans="2:256" s="25" customFormat="1" x14ac:dyDescent="0.25">
      <c r="B164" s="23"/>
      <c r="C164" s="30"/>
      <c r="D164" s="31"/>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c r="HT164" s="23"/>
      <c r="HU164" s="23"/>
      <c r="HV164" s="23"/>
      <c r="HW164" s="23"/>
      <c r="HX164" s="23"/>
      <c r="HY164" s="23"/>
      <c r="HZ164" s="23"/>
      <c r="IA164" s="23"/>
      <c r="IB164" s="23"/>
      <c r="IC164" s="23"/>
      <c r="ID164" s="23"/>
      <c r="IE164" s="23"/>
      <c r="IF164" s="23"/>
      <c r="IG164" s="23"/>
      <c r="IH164" s="23"/>
      <c r="II164" s="23"/>
      <c r="IJ164" s="23"/>
      <c r="IK164" s="23"/>
      <c r="IL164" s="23"/>
      <c r="IM164" s="23"/>
      <c r="IN164" s="23"/>
      <c r="IO164" s="23"/>
      <c r="IP164" s="23"/>
      <c r="IQ164" s="23"/>
      <c r="IR164" s="23"/>
      <c r="IS164" s="23"/>
      <c r="IT164" s="23"/>
      <c r="IU164" s="23"/>
      <c r="IV164" s="23"/>
    </row>
    <row r="165" spans="2:256" s="25" customFormat="1" x14ac:dyDescent="0.25">
      <c r="B165" s="23"/>
      <c r="C165" s="30"/>
      <c r="D165" s="31"/>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c r="HT165" s="23"/>
      <c r="HU165" s="23"/>
      <c r="HV165" s="23"/>
      <c r="HW165" s="23"/>
      <c r="HX165" s="23"/>
      <c r="HY165" s="23"/>
      <c r="HZ165" s="23"/>
      <c r="IA165" s="23"/>
      <c r="IB165" s="23"/>
      <c r="IC165" s="23"/>
      <c r="ID165" s="23"/>
      <c r="IE165" s="23"/>
      <c r="IF165" s="23"/>
      <c r="IG165" s="23"/>
      <c r="IH165" s="23"/>
      <c r="II165" s="23"/>
      <c r="IJ165" s="23"/>
      <c r="IK165" s="23"/>
      <c r="IL165" s="23"/>
      <c r="IM165" s="23"/>
      <c r="IN165" s="23"/>
      <c r="IO165" s="23"/>
      <c r="IP165" s="23"/>
      <c r="IQ165" s="23"/>
      <c r="IR165" s="23"/>
      <c r="IS165" s="23"/>
      <c r="IT165" s="23"/>
      <c r="IU165" s="23"/>
      <c r="IV165" s="23"/>
    </row>
    <row r="166" spans="2:256" s="25" customFormat="1" x14ac:dyDescent="0.25">
      <c r="B166" s="23"/>
      <c r="C166" s="30"/>
      <c r="D166" s="31"/>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c r="HX166" s="23"/>
      <c r="HY166" s="23"/>
      <c r="HZ166" s="23"/>
      <c r="IA166" s="23"/>
      <c r="IB166" s="23"/>
      <c r="IC166" s="23"/>
      <c r="ID166" s="23"/>
      <c r="IE166" s="23"/>
      <c r="IF166" s="23"/>
      <c r="IG166" s="23"/>
      <c r="IH166" s="23"/>
      <c r="II166" s="23"/>
      <c r="IJ166" s="23"/>
      <c r="IK166" s="23"/>
      <c r="IL166" s="23"/>
      <c r="IM166" s="23"/>
      <c r="IN166" s="23"/>
      <c r="IO166" s="23"/>
      <c r="IP166" s="23"/>
      <c r="IQ166" s="23"/>
      <c r="IR166" s="23"/>
      <c r="IS166" s="23"/>
      <c r="IT166" s="23"/>
      <c r="IU166" s="23"/>
      <c r="IV166" s="23"/>
    </row>
    <row r="167" spans="2:256" s="25" customFormat="1" x14ac:dyDescent="0.25">
      <c r="B167" s="23"/>
      <c r="C167" s="30"/>
      <c r="D167" s="31"/>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c r="HT167" s="23"/>
      <c r="HU167" s="23"/>
      <c r="HV167" s="23"/>
      <c r="HW167" s="23"/>
      <c r="HX167" s="23"/>
      <c r="HY167" s="23"/>
      <c r="HZ167" s="23"/>
      <c r="IA167" s="23"/>
      <c r="IB167" s="23"/>
      <c r="IC167" s="23"/>
      <c r="ID167" s="23"/>
      <c r="IE167" s="23"/>
      <c r="IF167" s="23"/>
      <c r="IG167" s="23"/>
      <c r="IH167" s="23"/>
      <c r="II167" s="23"/>
      <c r="IJ167" s="23"/>
      <c r="IK167" s="23"/>
      <c r="IL167" s="23"/>
      <c r="IM167" s="23"/>
      <c r="IN167" s="23"/>
      <c r="IO167" s="23"/>
      <c r="IP167" s="23"/>
      <c r="IQ167" s="23"/>
      <c r="IR167" s="23"/>
      <c r="IS167" s="23"/>
      <c r="IT167" s="23"/>
      <c r="IU167" s="23"/>
      <c r="IV167" s="23"/>
    </row>
    <row r="168" spans="2:256" s="25" customFormat="1" x14ac:dyDescent="0.25">
      <c r="B168" s="23"/>
      <c r="C168" s="30"/>
      <c r="D168" s="31"/>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c r="HX168" s="23"/>
      <c r="HY168" s="23"/>
      <c r="HZ168" s="23"/>
      <c r="IA168" s="23"/>
      <c r="IB168" s="23"/>
      <c r="IC168" s="23"/>
      <c r="ID168" s="23"/>
      <c r="IE168" s="23"/>
      <c r="IF168" s="23"/>
      <c r="IG168" s="23"/>
      <c r="IH168" s="23"/>
      <c r="II168" s="23"/>
      <c r="IJ168" s="23"/>
      <c r="IK168" s="23"/>
      <c r="IL168" s="23"/>
      <c r="IM168" s="23"/>
      <c r="IN168" s="23"/>
      <c r="IO168" s="23"/>
      <c r="IP168" s="23"/>
      <c r="IQ168" s="23"/>
      <c r="IR168" s="23"/>
      <c r="IS168" s="23"/>
      <c r="IT168" s="23"/>
      <c r="IU168" s="23"/>
      <c r="IV168" s="23"/>
    </row>
    <row r="169" spans="2:256" s="25" customFormat="1" x14ac:dyDescent="0.25">
      <c r="B169" s="23"/>
      <c r="C169" s="30"/>
      <c r="D169" s="31"/>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c r="EH169" s="23"/>
      <c r="EI169" s="23"/>
      <c r="EJ169" s="23"/>
      <c r="EK169" s="23"/>
      <c r="EL169" s="23"/>
      <c r="EM169" s="23"/>
      <c r="EN169" s="23"/>
      <c r="EO169" s="23"/>
      <c r="EP169" s="23"/>
      <c r="EQ169" s="23"/>
      <c r="ER169" s="23"/>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c r="HT169" s="23"/>
      <c r="HU169" s="23"/>
      <c r="HV169" s="23"/>
      <c r="HW169" s="23"/>
      <c r="HX169" s="23"/>
      <c r="HY169" s="23"/>
      <c r="HZ169" s="23"/>
      <c r="IA169" s="23"/>
      <c r="IB169" s="23"/>
      <c r="IC169" s="23"/>
      <c r="ID169" s="23"/>
      <c r="IE169" s="23"/>
      <c r="IF169" s="23"/>
      <c r="IG169" s="23"/>
      <c r="IH169" s="23"/>
      <c r="II169" s="23"/>
      <c r="IJ169" s="23"/>
      <c r="IK169" s="23"/>
      <c r="IL169" s="23"/>
      <c r="IM169" s="23"/>
      <c r="IN169" s="23"/>
      <c r="IO169" s="23"/>
      <c r="IP169" s="23"/>
      <c r="IQ169" s="23"/>
      <c r="IR169" s="23"/>
      <c r="IS169" s="23"/>
      <c r="IT169" s="23"/>
      <c r="IU169" s="23"/>
      <c r="IV169" s="23"/>
    </row>
    <row r="170" spans="2:256" s="25" customFormat="1" x14ac:dyDescent="0.25">
      <c r="B170" s="23"/>
      <c r="C170" s="30"/>
      <c r="D170" s="31"/>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c r="HX170" s="23"/>
      <c r="HY170" s="23"/>
      <c r="HZ170" s="23"/>
      <c r="IA170" s="23"/>
      <c r="IB170" s="23"/>
      <c r="IC170" s="23"/>
      <c r="ID170" s="23"/>
      <c r="IE170" s="23"/>
      <c r="IF170" s="23"/>
      <c r="IG170" s="23"/>
      <c r="IH170" s="23"/>
      <c r="II170" s="23"/>
      <c r="IJ170" s="23"/>
      <c r="IK170" s="23"/>
      <c r="IL170" s="23"/>
      <c r="IM170" s="23"/>
      <c r="IN170" s="23"/>
      <c r="IO170" s="23"/>
      <c r="IP170" s="23"/>
      <c r="IQ170" s="23"/>
      <c r="IR170" s="23"/>
      <c r="IS170" s="23"/>
      <c r="IT170" s="23"/>
      <c r="IU170" s="23"/>
      <c r="IV170" s="23"/>
    </row>
    <row r="171" spans="2:256" s="25" customFormat="1" x14ac:dyDescent="0.25">
      <c r="B171" s="23"/>
      <c r="C171" s="30"/>
      <c r="D171" s="31"/>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c r="EH171" s="23"/>
      <c r="EI171" s="23"/>
      <c r="EJ171" s="23"/>
      <c r="EK171" s="23"/>
      <c r="EL171" s="23"/>
      <c r="EM171" s="23"/>
      <c r="EN171" s="23"/>
      <c r="EO171" s="23"/>
      <c r="EP171" s="23"/>
      <c r="EQ171" s="23"/>
      <c r="ER171" s="23"/>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c r="HT171" s="23"/>
      <c r="HU171" s="23"/>
      <c r="HV171" s="23"/>
      <c r="HW171" s="23"/>
      <c r="HX171" s="23"/>
      <c r="HY171" s="23"/>
      <c r="HZ171" s="23"/>
      <c r="IA171" s="23"/>
      <c r="IB171" s="23"/>
      <c r="IC171" s="23"/>
      <c r="ID171" s="23"/>
      <c r="IE171" s="23"/>
      <c r="IF171" s="23"/>
      <c r="IG171" s="23"/>
      <c r="IH171" s="23"/>
      <c r="II171" s="23"/>
      <c r="IJ171" s="23"/>
      <c r="IK171" s="23"/>
      <c r="IL171" s="23"/>
      <c r="IM171" s="23"/>
      <c r="IN171" s="23"/>
      <c r="IO171" s="23"/>
      <c r="IP171" s="23"/>
      <c r="IQ171" s="23"/>
      <c r="IR171" s="23"/>
      <c r="IS171" s="23"/>
      <c r="IT171" s="23"/>
      <c r="IU171" s="23"/>
      <c r="IV171" s="23"/>
    </row>
    <row r="172" spans="2:256" s="25" customFormat="1" x14ac:dyDescent="0.25">
      <c r="B172" s="23"/>
      <c r="C172" s="30"/>
      <c r="D172" s="31"/>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c r="HX172" s="23"/>
      <c r="HY172" s="23"/>
      <c r="HZ172" s="23"/>
      <c r="IA172" s="23"/>
      <c r="IB172" s="23"/>
      <c r="IC172" s="23"/>
      <c r="ID172" s="23"/>
      <c r="IE172" s="23"/>
      <c r="IF172" s="23"/>
      <c r="IG172" s="23"/>
      <c r="IH172" s="23"/>
      <c r="II172" s="23"/>
      <c r="IJ172" s="23"/>
      <c r="IK172" s="23"/>
      <c r="IL172" s="23"/>
      <c r="IM172" s="23"/>
      <c r="IN172" s="23"/>
      <c r="IO172" s="23"/>
      <c r="IP172" s="23"/>
      <c r="IQ172" s="23"/>
      <c r="IR172" s="23"/>
      <c r="IS172" s="23"/>
      <c r="IT172" s="23"/>
      <c r="IU172" s="23"/>
      <c r="IV172" s="23"/>
    </row>
    <row r="173" spans="2:256" s="25" customFormat="1" x14ac:dyDescent="0.25">
      <c r="B173" s="23"/>
      <c r="C173" s="30"/>
      <c r="D173" s="31"/>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c r="HT173" s="23"/>
      <c r="HU173" s="23"/>
      <c r="HV173" s="23"/>
      <c r="HW173" s="23"/>
      <c r="HX173" s="23"/>
      <c r="HY173" s="23"/>
      <c r="HZ173" s="23"/>
      <c r="IA173" s="23"/>
      <c r="IB173" s="23"/>
      <c r="IC173" s="23"/>
      <c r="ID173" s="23"/>
      <c r="IE173" s="23"/>
      <c r="IF173" s="23"/>
      <c r="IG173" s="23"/>
      <c r="IH173" s="23"/>
      <c r="II173" s="23"/>
      <c r="IJ173" s="23"/>
      <c r="IK173" s="23"/>
      <c r="IL173" s="23"/>
      <c r="IM173" s="23"/>
      <c r="IN173" s="23"/>
      <c r="IO173" s="23"/>
      <c r="IP173" s="23"/>
      <c r="IQ173" s="23"/>
      <c r="IR173" s="23"/>
      <c r="IS173" s="23"/>
      <c r="IT173" s="23"/>
      <c r="IU173" s="23"/>
      <c r="IV173" s="23"/>
    </row>
    <row r="174" spans="2:256" s="25" customFormat="1" x14ac:dyDescent="0.25">
      <c r="B174" s="23"/>
      <c r="C174" s="30"/>
      <c r="D174" s="31"/>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c r="HX174" s="23"/>
      <c r="HY174" s="23"/>
      <c r="HZ174" s="23"/>
      <c r="IA174" s="23"/>
      <c r="IB174" s="23"/>
      <c r="IC174" s="23"/>
      <c r="ID174" s="23"/>
      <c r="IE174" s="23"/>
      <c r="IF174" s="23"/>
      <c r="IG174" s="23"/>
      <c r="IH174" s="23"/>
      <c r="II174" s="23"/>
      <c r="IJ174" s="23"/>
      <c r="IK174" s="23"/>
      <c r="IL174" s="23"/>
      <c r="IM174" s="23"/>
      <c r="IN174" s="23"/>
      <c r="IO174" s="23"/>
      <c r="IP174" s="23"/>
      <c r="IQ174" s="23"/>
      <c r="IR174" s="23"/>
      <c r="IS174" s="23"/>
      <c r="IT174" s="23"/>
      <c r="IU174" s="23"/>
      <c r="IV174" s="23"/>
    </row>
    <row r="175" spans="2:256" s="25" customFormat="1" x14ac:dyDescent="0.25">
      <c r="B175" s="23"/>
      <c r="C175" s="30"/>
      <c r="D175" s="31"/>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row>
    <row r="176" spans="2:256" s="25" customFormat="1" x14ac:dyDescent="0.25">
      <c r="B176" s="23"/>
      <c r="C176" s="30"/>
      <c r="D176" s="31"/>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row>
    <row r="177" spans="2:256" s="25" customFormat="1" x14ac:dyDescent="0.25">
      <c r="B177" s="23"/>
      <c r="C177" s="30"/>
      <c r="D177" s="31"/>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row>
    <row r="178" spans="2:256" s="25" customFormat="1" x14ac:dyDescent="0.25">
      <c r="B178" s="23"/>
      <c r="C178" s="30"/>
      <c r="D178" s="31"/>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row>
    <row r="179" spans="2:256" s="25" customFormat="1" x14ac:dyDescent="0.25">
      <c r="B179" s="23"/>
      <c r="C179" s="30"/>
      <c r="D179" s="31"/>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row>
    <row r="180" spans="2:256" s="25" customFormat="1" x14ac:dyDescent="0.25">
      <c r="B180" s="23"/>
      <c r="C180" s="30"/>
      <c r="D180" s="31"/>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row>
    <row r="181" spans="2:256" s="25" customFormat="1" x14ac:dyDescent="0.25">
      <c r="B181" s="23"/>
      <c r="C181" s="30"/>
      <c r="D181" s="31"/>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row>
    <row r="182" spans="2:256" s="25" customFormat="1" x14ac:dyDescent="0.25">
      <c r="B182" s="23"/>
      <c r="C182" s="30"/>
      <c r="D182" s="31"/>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row>
    <row r="183" spans="2:256" s="25" customFormat="1" x14ac:dyDescent="0.25">
      <c r="B183" s="23"/>
      <c r="C183" s="30"/>
      <c r="D183" s="31"/>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row>
    <row r="184" spans="2:256" s="25" customFormat="1" x14ac:dyDescent="0.25">
      <c r="B184" s="23"/>
      <c r="C184" s="30"/>
      <c r="D184" s="31"/>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row>
    <row r="185" spans="2:256" s="25" customFormat="1" x14ac:dyDescent="0.25">
      <c r="B185" s="23"/>
      <c r="C185" s="30"/>
      <c r="D185" s="31"/>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row>
    <row r="186" spans="2:256" s="25" customFormat="1" x14ac:dyDescent="0.25">
      <c r="B186" s="23"/>
      <c r="C186" s="30"/>
      <c r="D186" s="31"/>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row>
    <row r="187" spans="2:256" s="25" customFormat="1" x14ac:dyDescent="0.25">
      <c r="B187" s="23"/>
      <c r="C187" s="30"/>
      <c r="D187" s="31"/>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row>
    <row r="188" spans="2:256" s="25" customFormat="1" x14ac:dyDescent="0.25">
      <c r="B188" s="23"/>
      <c r="C188" s="30"/>
      <c r="D188" s="31"/>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row>
    <row r="189" spans="2:256" s="25" customFormat="1" x14ac:dyDescent="0.25">
      <c r="B189" s="23"/>
      <c r="C189" s="30"/>
      <c r="D189" s="31"/>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row>
    <row r="190" spans="2:256" s="25" customFormat="1" x14ac:dyDescent="0.25">
      <c r="B190" s="23"/>
      <c r="C190" s="30"/>
      <c r="D190" s="31"/>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row>
    <row r="191" spans="2:256" s="25" customFormat="1" x14ac:dyDescent="0.25">
      <c r="B191" s="23"/>
      <c r="C191" s="30"/>
      <c r="D191" s="31"/>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row>
    <row r="192" spans="2:256" s="25" customFormat="1" x14ac:dyDescent="0.25">
      <c r="B192" s="23"/>
      <c r="C192" s="30"/>
      <c r="D192" s="31"/>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row>
    <row r="193" spans="2:256" s="25" customFormat="1" x14ac:dyDescent="0.25">
      <c r="B193" s="23"/>
      <c r="C193" s="30"/>
      <c r="D193" s="31"/>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row>
    <row r="194" spans="2:256" s="25" customFormat="1" x14ac:dyDescent="0.25">
      <c r="B194" s="23"/>
      <c r="C194" s="30"/>
      <c r="D194" s="31"/>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row>
    <row r="195" spans="2:256" s="25" customFormat="1" x14ac:dyDescent="0.25">
      <c r="B195" s="23"/>
      <c r="C195" s="30"/>
      <c r="D195" s="31"/>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row>
    <row r="196" spans="2:256" s="25" customFormat="1" x14ac:dyDescent="0.25">
      <c r="B196" s="23"/>
      <c r="C196" s="30"/>
      <c r="D196" s="31"/>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row>
    <row r="197" spans="2:256" s="25" customFormat="1" x14ac:dyDescent="0.25">
      <c r="B197" s="23"/>
      <c r="C197" s="30"/>
      <c r="D197" s="31"/>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row>
    <row r="198" spans="2:256" s="25" customFormat="1" x14ac:dyDescent="0.25">
      <c r="B198" s="23"/>
      <c r="C198" s="30"/>
      <c r="D198" s="31"/>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row>
    <row r="199" spans="2:256" s="25" customFormat="1" x14ac:dyDescent="0.25">
      <c r="B199" s="23"/>
      <c r="C199" s="30"/>
      <c r="D199" s="31"/>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row>
    <row r="200" spans="2:256" s="25" customFormat="1" x14ac:dyDescent="0.25">
      <c r="B200" s="23"/>
      <c r="C200" s="30"/>
      <c r="D200" s="31"/>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row>
    <row r="201" spans="2:256" s="25" customFormat="1" x14ac:dyDescent="0.25">
      <c r="B201" s="23"/>
      <c r="C201" s="30"/>
      <c r="D201" s="31"/>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row>
    <row r="202" spans="2:256" s="25" customFormat="1" x14ac:dyDescent="0.25">
      <c r="B202" s="23"/>
      <c r="C202" s="30"/>
      <c r="D202" s="31"/>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row>
    <row r="203" spans="2:256" s="25" customFormat="1" x14ac:dyDescent="0.25">
      <c r="B203" s="23"/>
      <c r="C203" s="30"/>
      <c r="D203" s="31"/>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row>
    <row r="204" spans="2:256" s="25" customFormat="1" x14ac:dyDescent="0.25">
      <c r="B204" s="23"/>
      <c r="C204" s="30"/>
      <c r="D204" s="31"/>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row>
    <row r="205" spans="2:256" s="25" customFormat="1" x14ac:dyDescent="0.25">
      <c r="B205" s="23"/>
      <c r="C205" s="30"/>
      <c r="D205" s="31"/>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row>
    <row r="206" spans="2:256" s="25" customFormat="1" x14ac:dyDescent="0.25">
      <c r="B206" s="23"/>
      <c r="C206" s="30"/>
      <c r="D206" s="31"/>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row>
    <row r="207" spans="2:256" s="25" customFormat="1" x14ac:dyDescent="0.25">
      <c r="B207" s="23"/>
      <c r="C207" s="30"/>
      <c r="D207" s="31"/>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row>
    <row r="208" spans="2:256" s="25" customFormat="1" x14ac:dyDescent="0.25">
      <c r="B208" s="23"/>
      <c r="C208" s="30"/>
      <c r="D208" s="31"/>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row>
    <row r="209" spans="2:256" s="25" customFormat="1" x14ac:dyDescent="0.25">
      <c r="B209" s="23"/>
      <c r="C209" s="30"/>
      <c r="D209" s="31"/>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row>
    <row r="210" spans="2:256" s="25" customFormat="1" x14ac:dyDescent="0.25">
      <c r="B210" s="23"/>
      <c r="C210" s="30"/>
      <c r="D210" s="31"/>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row>
    <row r="211" spans="2:256" s="25" customFormat="1" x14ac:dyDescent="0.25">
      <c r="B211" s="23"/>
      <c r="C211" s="30"/>
      <c r="D211" s="31"/>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row>
    <row r="212" spans="2:256" ht="15" customHeight="1" x14ac:dyDescent="0.25"/>
    <row r="213" spans="2:256" ht="15" customHeight="1" x14ac:dyDescent="0.25"/>
    <row r="214" spans="2:256" ht="15" customHeight="1" x14ac:dyDescent="0.25"/>
    <row r="215" spans="2:256" ht="15" customHeight="1" x14ac:dyDescent="0.25"/>
    <row r="216" spans="2:256" ht="15" customHeight="1" x14ac:dyDescent="0.25"/>
    <row r="217" spans="2:256" ht="15" customHeight="1" x14ac:dyDescent="0.25"/>
    <row r="218" spans="2:256" ht="15" customHeight="1" x14ac:dyDescent="0.25"/>
    <row r="219" spans="2:256" ht="15" customHeight="1" x14ac:dyDescent="0.25"/>
  </sheetData>
  <mergeCells count="203">
    <mergeCell ref="B22:D22"/>
    <mergeCell ref="B23:D23"/>
    <mergeCell ref="B24:D24"/>
    <mergeCell ref="B13:D13"/>
    <mergeCell ref="B14:D14"/>
    <mergeCell ref="B15:D15"/>
    <mergeCell ref="B16:D16"/>
    <mergeCell ref="B17:D17"/>
    <mergeCell ref="B18:D18"/>
    <mergeCell ref="A3:D4"/>
    <mergeCell ref="E3:E4"/>
    <mergeCell ref="F3:F4"/>
    <mergeCell ref="G3:G4"/>
    <mergeCell ref="A5:G5"/>
    <mergeCell ref="B6:D6"/>
    <mergeCell ref="B19:D19"/>
    <mergeCell ref="B20:D20"/>
    <mergeCell ref="B21:D21"/>
    <mergeCell ref="B7:D7"/>
    <mergeCell ref="B8:D8"/>
    <mergeCell ref="B9:D9"/>
    <mergeCell ref="B10:D10"/>
    <mergeCell ref="B11:D11"/>
    <mergeCell ref="B12:D12"/>
    <mergeCell ref="B34:D34"/>
    <mergeCell ref="B35:D35"/>
    <mergeCell ref="B36:D36"/>
    <mergeCell ref="B25:D25"/>
    <mergeCell ref="B26:D26"/>
    <mergeCell ref="B27:D27"/>
    <mergeCell ref="B28:D28"/>
    <mergeCell ref="B29:D29"/>
    <mergeCell ref="B30:D30"/>
    <mergeCell ref="J59:L59"/>
    <mergeCell ref="B49:D49"/>
    <mergeCell ref="B50:D50"/>
    <mergeCell ref="B51:D51"/>
    <mergeCell ref="B52:D52"/>
    <mergeCell ref="B53:D53"/>
    <mergeCell ref="B54:D54"/>
    <mergeCell ref="B43:D43"/>
    <mergeCell ref="B44:D44"/>
    <mergeCell ref="B45:D45"/>
    <mergeCell ref="B46:D46"/>
    <mergeCell ref="B47:D47"/>
    <mergeCell ref="B48:D48"/>
    <mergeCell ref="AL59:AN59"/>
    <mergeCell ref="AP59:AR59"/>
    <mergeCell ref="AT59:AV59"/>
    <mergeCell ref="AX59:AZ59"/>
    <mergeCell ref="BB59:BD59"/>
    <mergeCell ref="BF59:BH59"/>
    <mergeCell ref="N59:P59"/>
    <mergeCell ref="R59:T59"/>
    <mergeCell ref="V59:X59"/>
    <mergeCell ref="Z59:AB59"/>
    <mergeCell ref="AD59:AF59"/>
    <mergeCell ref="AH59:AJ59"/>
    <mergeCell ref="CH59:CJ59"/>
    <mergeCell ref="CL59:CN59"/>
    <mergeCell ref="CP59:CR59"/>
    <mergeCell ref="CT59:CV59"/>
    <mergeCell ref="CX59:CZ59"/>
    <mergeCell ref="DB59:DD59"/>
    <mergeCell ref="BJ59:BL59"/>
    <mergeCell ref="BN59:BP59"/>
    <mergeCell ref="BR59:BT59"/>
    <mergeCell ref="BV59:BX59"/>
    <mergeCell ref="BZ59:CB59"/>
    <mergeCell ref="CD59:CF59"/>
    <mergeCell ref="ED59:EF59"/>
    <mergeCell ref="EH59:EJ59"/>
    <mergeCell ref="EL59:EN59"/>
    <mergeCell ref="EP59:ER59"/>
    <mergeCell ref="ET59:EV59"/>
    <mergeCell ref="EX59:EZ59"/>
    <mergeCell ref="DF59:DH59"/>
    <mergeCell ref="DJ59:DL59"/>
    <mergeCell ref="DN59:DP59"/>
    <mergeCell ref="DR59:DT59"/>
    <mergeCell ref="DV59:DX59"/>
    <mergeCell ref="DZ59:EB59"/>
    <mergeCell ref="FZ59:GB59"/>
    <mergeCell ref="GD59:GF59"/>
    <mergeCell ref="GH59:GJ59"/>
    <mergeCell ref="GL59:GN59"/>
    <mergeCell ref="GP59:GR59"/>
    <mergeCell ref="GT59:GV59"/>
    <mergeCell ref="FB59:FD59"/>
    <mergeCell ref="FF59:FH59"/>
    <mergeCell ref="FJ59:FL59"/>
    <mergeCell ref="FN59:FP59"/>
    <mergeCell ref="FR59:FT59"/>
    <mergeCell ref="FV59:FX59"/>
    <mergeCell ref="IT59:IV59"/>
    <mergeCell ref="HV59:HX59"/>
    <mergeCell ref="HZ59:IB59"/>
    <mergeCell ref="ID59:IF59"/>
    <mergeCell ref="IH59:IJ59"/>
    <mergeCell ref="IL59:IN59"/>
    <mergeCell ref="IP59:IR59"/>
    <mergeCell ref="GX59:GZ59"/>
    <mergeCell ref="HB59:HD59"/>
    <mergeCell ref="HF59:HH59"/>
    <mergeCell ref="HJ59:HL59"/>
    <mergeCell ref="HN59:HP59"/>
    <mergeCell ref="HR59:HT59"/>
    <mergeCell ref="AH62:AJ62"/>
    <mergeCell ref="AL62:AN62"/>
    <mergeCell ref="AP62:AR62"/>
    <mergeCell ref="AT62:AV62"/>
    <mergeCell ref="AX62:AZ62"/>
    <mergeCell ref="BB62:BD62"/>
    <mergeCell ref="B62:D62"/>
    <mergeCell ref="J62:L62"/>
    <mergeCell ref="N62:P62"/>
    <mergeCell ref="R62:T62"/>
    <mergeCell ref="V62:X62"/>
    <mergeCell ref="Z62:AB62"/>
    <mergeCell ref="AD62:AF62"/>
    <mergeCell ref="CD62:CF62"/>
    <mergeCell ref="CH62:CJ62"/>
    <mergeCell ref="CL62:CN62"/>
    <mergeCell ref="CP62:CR62"/>
    <mergeCell ref="CT62:CV62"/>
    <mergeCell ref="CX62:CZ62"/>
    <mergeCell ref="BF62:BH62"/>
    <mergeCell ref="BJ62:BL62"/>
    <mergeCell ref="BN62:BP62"/>
    <mergeCell ref="BR62:BT62"/>
    <mergeCell ref="BV62:BX62"/>
    <mergeCell ref="BZ62:CB62"/>
    <mergeCell ref="DZ62:EB62"/>
    <mergeCell ref="ED62:EF62"/>
    <mergeCell ref="EH62:EJ62"/>
    <mergeCell ref="EL62:EN62"/>
    <mergeCell ref="EP62:ER62"/>
    <mergeCell ref="ET62:EV62"/>
    <mergeCell ref="DB62:DD62"/>
    <mergeCell ref="DF62:DH62"/>
    <mergeCell ref="DJ62:DL62"/>
    <mergeCell ref="DN62:DP62"/>
    <mergeCell ref="DR62:DT62"/>
    <mergeCell ref="DV62:DX62"/>
    <mergeCell ref="FV62:FX62"/>
    <mergeCell ref="FZ62:GB62"/>
    <mergeCell ref="GD62:GF62"/>
    <mergeCell ref="GH62:GJ62"/>
    <mergeCell ref="GL62:GN62"/>
    <mergeCell ref="GP62:GR62"/>
    <mergeCell ref="EX62:EZ62"/>
    <mergeCell ref="FB62:FD62"/>
    <mergeCell ref="FF62:FH62"/>
    <mergeCell ref="FJ62:FL62"/>
    <mergeCell ref="FN62:FP62"/>
    <mergeCell ref="FR62:FT62"/>
    <mergeCell ref="IP62:IR62"/>
    <mergeCell ref="IT62:IV62"/>
    <mergeCell ref="HR62:HT62"/>
    <mergeCell ref="HV62:HX62"/>
    <mergeCell ref="HZ62:IB62"/>
    <mergeCell ref="ID62:IF62"/>
    <mergeCell ref="IH62:IJ62"/>
    <mergeCell ref="IL62:IN62"/>
    <mergeCell ref="GT62:GV62"/>
    <mergeCell ref="GX62:GZ62"/>
    <mergeCell ref="HB62:HD62"/>
    <mergeCell ref="HF62:HH62"/>
    <mergeCell ref="HJ62:HL62"/>
    <mergeCell ref="HN62:HP62"/>
    <mergeCell ref="A85:D85"/>
    <mergeCell ref="B67:D67"/>
    <mergeCell ref="B68:D68"/>
    <mergeCell ref="B69:D69"/>
    <mergeCell ref="B70:D70"/>
    <mergeCell ref="B71:D71"/>
    <mergeCell ref="B72:D72"/>
    <mergeCell ref="B73:D73"/>
    <mergeCell ref="A76:D77"/>
    <mergeCell ref="A1:G1"/>
    <mergeCell ref="A2:G2"/>
    <mergeCell ref="B74:D74"/>
    <mergeCell ref="A75:D75"/>
    <mergeCell ref="B63:D63"/>
    <mergeCell ref="B64:D64"/>
    <mergeCell ref="B65:D65"/>
    <mergeCell ref="B66:D66"/>
    <mergeCell ref="B60:D60"/>
    <mergeCell ref="B61:D61"/>
    <mergeCell ref="B55:D55"/>
    <mergeCell ref="B56:D56"/>
    <mergeCell ref="B57:D57"/>
    <mergeCell ref="B58:D58"/>
    <mergeCell ref="B59:D59"/>
    <mergeCell ref="B37:D37"/>
    <mergeCell ref="B38:D38"/>
    <mergeCell ref="B39:D39"/>
    <mergeCell ref="B40:D40"/>
    <mergeCell ref="B41:D41"/>
    <mergeCell ref="B42:D42"/>
    <mergeCell ref="B31:D31"/>
    <mergeCell ref="B32:D32"/>
    <mergeCell ref="B33:D33"/>
  </mergeCells>
  <dataValidations count="1">
    <dataValidation type="whole" operator="greaterThanOrEqual" allowBlank="1" showInputMessage="1" showErrorMessage="1" sqref="F71 F24 F44 F66:F67 F54 F58 F34">
      <formula1>0</formula1>
    </dataValidation>
  </dataValidations>
  <printOptions horizontalCentered="1"/>
  <pageMargins left="0.23622047244094491" right="0.23622047244094491" top="0.23622047244094491" bottom="0.59055118110236227" header="0.15748031496062992" footer="0.31496062992125984"/>
  <pageSetup paperSize="190" scale="50" orientation="portrait" r:id="rId1"/>
  <headerFooter>
    <oddFooter>&amp;R&amp;P/&amp;N</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rgb="FFFFFF00"/>
  </sheetPr>
  <dimension ref="A1:C944"/>
  <sheetViews>
    <sheetView topLeftCell="A3" zoomScale="80" zoomScaleNormal="80" zoomScalePageLayoutView="90" workbookViewId="0">
      <pane xSplit="1" ySplit="2" topLeftCell="B5" activePane="bottomRight" state="frozen"/>
      <selection activeCell="A3" sqref="A3"/>
      <selection pane="topRight" activeCell="B3" sqref="B3"/>
      <selection pane="bottomLeft" activeCell="A5" sqref="A5"/>
      <selection pane="bottomRight" activeCell="B5" sqref="B5"/>
    </sheetView>
  </sheetViews>
  <sheetFormatPr baseColWidth="10" defaultColWidth="0" defaultRowHeight="36.75" customHeight="1" x14ac:dyDescent="0.25"/>
  <cols>
    <col min="1" max="1" width="7.5703125" style="73" customWidth="1"/>
    <col min="2" max="2" width="78.28515625" style="74" customWidth="1"/>
    <col min="3" max="3" width="21.7109375" style="206" customWidth="1"/>
    <col min="4" max="16384" width="0" style="72" hidden="1"/>
  </cols>
  <sheetData>
    <row r="1" spans="1:3" ht="53.25" customHeight="1" x14ac:dyDescent="0.25">
      <c r="A1" s="867" t="s">
        <v>1773</v>
      </c>
      <c r="B1" s="868"/>
      <c r="C1" s="868"/>
    </row>
    <row r="2" spans="1:3" s="225" customFormat="1" ht="28.5" customHeight="1" x14ac:dyDescent="0.25">
      <c r="A2" s="869" t="str">
        <f>'Objetivos PMD'!$B$3</f>
        <v>Municipio:  MASCOTA JALISCO</v>
      </c>
      <c r="B2" s="870"/>
      <c r="C2" s="870"/>
    </row>
    <row r="3" spans="1:3" s="230" customFormat="1" ht="22.5" customHeight="1" x14ac:dyDescent="0.25">
      <c r="A3" s="861" t="s">
        <v>117</v>
      </c>
      <c r="B3" s="863" t="s">
        <v>5</v>
      </c>
      <c r="C3" s="865" t="s">
        <v>118</v>
      </c>
    </row>
    <row r="4" spans="1:3" s="230" customFormat="1" ht="24" customHeight="1" x14ac:dyDescent="0.25">
      <c r="A4" s="862"/>
      <c r="B4" s="864"/>
      <c r="C4" s="866"/>
    </row>
    <row r="5" spans="1:3" s="231" customFormat="1" ht="25.5" customHeight="1" x14ac:dyDescent="0.25">
      <c r="A5" s="271">
        <v>1</v>
      </c>
      <c r="B5" s="217" t="s">
        <v>9</v>
      </c>
      <c r="C5" s="218">
        <f>C6+C15+C26+C27+C28+C29+C30+C43</f>
        <v>6999562.0299999993</v>
      </c>
    </row>
    <row r="6" spans="1:3" s="232" customFormat="1" ht="25.5" customHeight="1" x14ac:dyDescent="0.25">
      <c r="A6" s="282">
        <v>1.1000000000000001</v>
      </c>
      <c r="B6" s="219" t="s">
        <v>119</v>
      </c>
      <c r="C6" s="220">
        <f>SUM(C7)</f>
        <v>99646</v>
      </c>
    </row>
    <row r="7" spans="1:3" s="232" customFormat="1" ht="25.5" customHeight="1" x14ac:dyDescent="0.25">
      <c r="A7" s="283" t="s">
        <v>1328</v>
      </c>
      <c r="B7" s="242" t="s">
        <v>120</v>
      </c>
      <c r="C7" s="221">
        <f>SUM(C8:C14)</f>
        <v>99646</v>
      </c>
    </row>
    <row r="8" spans="1:3" s="233" customFormat="1" ht="25.5" customHeight="1" x14ac:dyDescent="0.25">
      <c r="A8" s="272" t="s">
        <v>1329</v>
      </c>
      <c r="B8" s="223" t="s">
        <v>121</v>
      </c>
      <c r="C8" s="234">
        <v>7500</v>
      </c>
    </row>
    <row r="9" spans="1:3" s="233" customFormat="1" ht="42.75" customHeight="1" x14ac:dyDescent="0.25">
      <c r="A9" s="272" t="s">
        <v>1330</v>
      </c>
      <c r="B9" s="223" t="s">
        <v>122</v>
      </c>
      <c r="C9" s="234">
        <v>61146</v>
      </c>
    </row>
    <row r="10" spans="1:3" s="233" customFormat="1" ht="25.5" customHeight="1" x14ac:dyDescent="0.25">
      <c r="A10" s="272" t="s">
        <v>1331</v>
      </c>
      <c r="B10" s="223" t="s">
        <v>123</v>
      </c>
      <c r="C10" s="234">
        <v>19000</v>
      </c>
    </row>
    <row r="11" spans="1:3" s="233" customFormat="1" ht="25.5" customHeight="1" x14ac:dyDescent="0.25">
      <c r="A11" s="272" t="s">
        <v>1332</v>
      </c>
      <c r="B11" s="223" t="s">
        <v>124</v>
      </c>
      <c r="C11" s="234"/>
    </row>
    <row r="12" spans="1:3" s="233" customFormat="1" ht="25.5" customHeight="1" x14ac:dyDescent="0.25">
      <c r="A12" s="272" t="s">
        <v>1333</v>
      </c>
      <c r="B12" s="223" t="s">
        <v>125</v>
      </c>
      <c r="C12" s="234"/>
    </row>
    <row r="13" spans="1:3" s="233" customFormat="1" ht="25.5" customHeight="1" x14ac:dyDescent="0.25">
      <c r="A13" s="272" t="s">
        <v>1334</v>
      </c>
      <c r="B13" s="223" t="s">
        <v>126</v>
      </c>
      <c r="C13" s="234">
        <v>12000</v>
      </c>
    </row>
    <row r="14" spans="1:3" s="233" customFormat="1" ht="25.5" customHeight="1" x14ac:dyDescent="0.25">
      <c r="A14" s="272" t="s">
        <v>1335</v>
      </c>
      <c r="B14" s="223" t="s">
        <v>127</v>
      </c>
      <c r="C14" s="234"/>
    </row>
    <row r="15" spans="1:3" s="224" customFormat="1" ht="25.5" customHeight="1" x14ac:dyDescent="0.25">
      <c r="A15" s="282">
        <v>1.2</v>
      </c>
      <c r="B15" s="219" t="s">
        <v>128</v>
      </c>
      <c r="C15" s="220">
        <f>C16+C19+C22</f>
        <v>6775128.0299999993</v>
      </c>
    </row>
    <row r="16" spans="1:3" s="235" customFormat="1" ht="25.5" customHeight="1" x14ac:dyDescent="0.25">
      <c r="A16" s="283" t="s">
        <v>1336</v>
      </c>
      <c r="B16" s="242" t="s">
        <v>129</v>
      </c>
      <c r="C16" s="221">
        <f>SUM(C17:C18)</f>
        <v>4620351</v>
      </c>
    </row>
    <row r="17" spans="1:3" s="233" customFormat="1" ht="25.5" customHeight="1" x14ac:dyDescent="0.25">
      <c r="A17" s="272" t="s">
        <v>1337</v>
      </c>
      <c r="B17" s="223" t="s">
        <v>130</v>
      </c>
      <c r="C17" s="234">
        <v>1729337</v>
      </c>
    </row>
    <row r="18" spans="1:3" s="233" customFormat="1" ht="25.5" customHeight="1" x14ac:dyDescent="0.25">
      <c r="A18" s="272" t="s">
        <v>1338</v>
      </c>
      <c r="B18" s="223" t="s">
        <v>131</v>
      </c>
      <c r="C18" s="234">
        <v>2891014</v>
      </c>
    </row>
    <row r="19" spans="1:3" s="232" customFormat="1" ht="25.5" customHeight="1" x14ac:dyDescent="0.25">
      <c r="A19" s="283" t="s">
        <v>1339</v>
      </c>
      <c r="B19" s="242" t="s">
        <v>132</v>
      </c>
      <c r="C19" s="221">
        <v>2154777.0299999998</v>
      </c>
    </row>
    <row r="20" spans="1:3" s="233" customFormat="1" ht="25.5" customHeight="1" x14ac:dyDescent="0.25">
      <c r="A20" s="272" t="s">
        <v>1340</v>
      </c>
      <c r="B20" s="223" t="s">
        <v>133</v>
      </c>
      <c r="C20" s="234">
        <v>2154777</v>
      </c>
    </row>
    <row r="21" spans="1:3" s="233" customFormat="1" ht="25.5" customHeight="1" x14ac:dyDescent="0.25">
      <c r="A21" s="272" t="s">
        <v>1341</v>
      </c>
      <c r="B21" s="223" t="s">
        <v>134</v>
      </c>
      <c r="C21" s="234"/>
    </row>
    <row r="22" spans="1:3" s="232" customFormat="1" ht="25.5" customHeight="1" x14ac:dyDescent="0.25">
      <c r="A22" s="283" t="s">
        <v>1342</v>
      </c>
      <c r="B22" s="242" t="s">
        <v>135</v>
      </c>
      <c r="C22" s="221">
        <v>0</v>
      </c>
    </row>
    <row r="23" spans="1:3" s="233" customFormat="1" ht="25.5" customHeight="1" x14ac:dyDescent="0.25">
      <c r="A23" s="272" t="s">
        <v>1343</v>
      </c>
      <c r="B23" s="223" t="s">
        <v>136</v>
      </c>
      <c r="C23" s="234">
        <v>0</v>
      </c>
    </row>
    <row r="24" spans="1:3" s="233" customFormat="1" ht="25.5" customHeight="1" x14ac:dyDescent="0.25">
      <c r="A24" s="272" t="s">
        <v>1344</v>
      </c>
      <c r="B24" s="223" t="s">
        <v>137</v>
      </c>
      <c r="C24" s="234">
        <v>0</v>
      </c>
    </row>
    <row r="25" spans="1:3" s="233" customFormat="1" ht="25.5" customHeight="1" x14ac:dyDescent="0.25">
      <c r="A25" s="272" t="s">
        <v>1345</v>
      </c>
      <c r="B25" s="223" t="s">
        <v>138</v>
      </c>
      <c r="C25" s="234">
        <v>0</v>
      </c>
    </row>
    <row r="26" spans="1:3" s="238" customFormat="1" ht="30" customHeight="1" x14ac:dyDescent="0.25">
      <c r="A26" s="282">
        <v>1.3</v>
      </c>
      <c r="B26" s="219" t="s">
        <v>139</v>
      </c>
      <c r="C26" s="220">
        <v>0</v>
      </c>
    </row>
    <row r="27" spans="1:3" s="238" customFormat="1" ht="25.5" customHeight="1" x14ac:dyDescent="0.25">
      <c r="A27" s="282">
        <v>1.4</v>
      </c>
      <c r="B27" s="219" t="s">
        <v>140</v>
      </c>
      <c r="C27" s="220">
        <v>0</v>
      </c>
    </row>
    <row r="28" spans="1:3" s="238" customFormat="1" ht="25.5" customHeight="1" x14ac:dyDescent="0.25">
      <c r="A28" s="282">
        <v>1.5</v>
      </c>
      <c r="B28" s="219" t="s">
        <v>141</v>
      </c>
      <c r="C28" s="220">
        <v>0</v>
      </c>
    </row>
    <row r="29" spans="1:3" s="238" customFormat="1" ht="25.5" customHeight="1" x14ac:dyDescent="0.25">
      <c r="A29" s="282">
        <v>1.6</v>
      </c>
      <c r="B29" s="219" t="s">
        <v>142</v>
      </c>
      <c r="C29" s="220">
        <v>0</v>
      </c>
    </row>
    <row r="30" spans="1:3" s="240" customFormat="1" ht="25.5" customHeight="1" x14ac:dyDescent="0.25">
      <c r="A30" s="282">
        <v>1.7</v>
      </c>
      <c r="B30" s="239" t="s">
        <v>143</v>
      </c>
      <c r="C30" s="220">
        <f>C31+C33+C35</f>
        <v>124788</v>
      </c>
    </row>
    <row r="31" spans="1:3" s="232" customFormat="1" ht="25.5" customHeight="1" x14ac:dyDescent="0.25">
      <c r="A31" s="283" t="s">
        <v>1346</v>
      </c>
      <c r="B31" s="242" t="s">
        <v>144</v>
      </c>
      <c r="C31" s="221">
        <f>SUM(C32)</f>
        <v>12479</v>
      </c>
    </row>
    <row r="32" spans="1:3" s="236" customFormat="1" ht="25.5" customHeight="1" x14ac:dyDescent="0.25">
      <c r="A32" s="272" t="s">
        <v>1347</v>
      </c>
      <c r="B32" s="223" t="s">
        <v>145</v>
      </c>
      <c r="C32" s="234">
        <v>12479</v>
      </c>
    </row>
    <row r="33" spans="1:3" s="232" customFormat="1" ht="25.5" customHeight="1" x14ac:dyDescent="0.25">
      <c r="A33" s="283" t="s">
        <v>1348</v>
      </c>
      <c r="B33" s="438" t="s">
        <v>146</v>
      </c>
      <c r="C33" s="439">
        <f>SUM(C34)</f>
        <v>112309</v>
      </c>
    </row>
    <row r="34" spans="1:3" s="236" customFormat="1" ht="25.5" customHeight="1" x14ac:dyDescent="0.25">
      <c r="A34" s="272" t="s">
        <v>1349</v>
      </c>
      <c r="B34" s="223" t="s">
        <v>147</v>
      </c>
      <c r="C34" s="234">
        <v>112309</v>
      </c>
    </row>
    <row r="35" spans="1:3" s="232" customFormat="1" ht="25.5" customHeight="1" x14ac:dyDescent="0.25">
      <c r="A35" s="283" t="s">
        <v>1350</v>
      </c>
      <c r="B35" s="242" t="s">
        <v>148</v>
      </c>
      <c r="C35" s="221">
        <f>SUM(C36)</f>
        <v>0</v>
      </c>
    </row>
    <row r="36" spans="1:3" s="236" customFormat="1" ht="25.5" customHeight="1" x14ac:dyDescent="0.25">
      <c r="A36" s="272" t="s">
        <v>1351</v>
      </c>
      <c r="B36" s="223" t="s">
        <v>149</v>
      </c>
      <c r="C36" s="258"/>
    </row>
    <row r="37" spans="1:3" s="232" customFormat="1" ht="25.5" customHeight="1" x14ac:dyDescent="0.25">
      <c r="A37" s="283" t="s">
        <v>1352</v>
      </c>
      <c r="B37" s="242" t="s">
        <v>150</v>
      </c>
      <c r="C37" s="221">
        <f>SUM(C38:C40)</f>
        <v>0</v>
      </c>
    </row>
    <row r="38" spans="1:3" s="236" customFormat="1" ht="25.5" customHeight="1" x14ac:dyDescent="0.25">
      <c r="A38" s="272" t="s">
        <v>1353</v>
      </c>
      <c r="B38" s="223" t="s">
        <v>151</v>
      </c>
      <c r="C38" s="258"/>
    </row>
    <row r="39" spans="1:3" s="236" customFormat="1" ht="25.5" customHeight="1" x14ac:dyDescent="0.25">
      <c r="A39" s="272" t="s">
        <v>1354</v>
      </c>
      <c r="B39" s="223" t="s">
        <v>152</v>
      </c>
      <c r="C39" s="258"/>
    </row>
    <row r="40" spans="1:3" s="236" customFormat="1" ht="25.5" customHeight="1" x14ac:dyDescent="0.25">
      <c r="A40" s="272" t="s">
        <v>1355</v>
      </c>
      <c r="B40" s="223" t="s">
        <v>153</v>
      </c>
      <c r="C40" s="258"/>
    </row>
    <row r="41" spans="1:3" s="232" customFormat="1" ht="25.5" customHeight="1" x14ac:dyDescent="0.25">
      <c r="A41" s="283" t="s">
        <v>1356</v>
      </c>
      <c r="B41" s="242" t="s">
        <v>154</v>
      </c>
      <c r="C41" s="221">
        <f>SUM(C42)</f>
        <v>0</v>
      </c>
    </row>
    <row r="42" spans="1:3" s="236" customFormat="1" ht="25.5" customHeight="1" x14ac:dyDescent="0.25">
      <c r="A42" s="272" t="s">
        <v>1357</v>
      </c>
      <c r="B42" s="223" t="s">
        <v>155</v>
      </c>
      <c r="C42" s="258"/>
    </row>
    <row r="43" spans="1:3" s="232" customFormat="1" ht="25.5" customHeight="1" x14ac:dyDescent="0.25">
      <c r="A43" s="282">
        <v>1.8</v>
      </c>
      <c r="B43" s="219" t="s">
        <v>156</v>
      </c>
      <c r="C43" s="220">
        <f>C44</f>
        <v>0</v>
      </c>
    </row>
    <row r="44" spans="1:3" s="232" customFormat="1" ht="25.5" customHeight="1" x14ac:dyDescent="0.25">
      <c r="A44" s="283" t="s">
        <v>1358</v>
      </c>
      <c r="B44" s="242" t="s">
        <v>157</v>
      </c>
      <c r="C44" s="221">
        <f>SUM(C45:C46)</f>
        <v>0</v>
      </c>
    </row>
    <row r="45" spans="1:3" s="236" customFormat="1" ht="25.5" customHeight="1" x14ac:dyDescent="0.25">
      <c r="A45" s="272" t="s">
        <v>1359</v>
      </c>
      <c r="B45" s="223" t="s">
        <v>157</v>
      </c>
      <c r="C45" s="258"/>
    </row>
    <row r="46" spans="1:3" s="236" customFormat="1" ht="25.5" customHeight="1" x14ac:dyDescent="0.25">
      <c r="A46" s="272" t="s">
        <v>1360</v>
      </c>
      <c r="B46" s="223" t="s">
        <v>17</v>
      </c>
      <c r="C46" s="258"/>
    </row>
    <row r="47" spans="1:3" s="245" customFormat="1" ht="25.5" customHeight="1" x14ac:dyDescent="0.25">
      <c r="A47" s="271">
        <v>2</v>
      </c>
      <c r="B47" s="243" t="s">
        <v>18</v>
      </c>
      <c r="C47" s="244">
        <f>SUM(C48+C49+C50+C51+C52)</f>
        <v>0</v>
      </c>
    </row>
    <row r="48" spans="1:3" s="224" customFormat="1" ht="25.5" customHeight="1" x14ac:dyDescent="0.25">
      <c r="A48" s="282">
        <v>2.1</v>
      </c>
      <c r="B48" s="219" t="s">
        <v>158</v>
      </c>
    </row>
    <row r="49" spans="1:3" s="224" customFormat="1" ht="25.5" customHeight="1" x14ac:dyDescent="0.25">
      <c r="A49" s="282">
        <v>2.2000000000000002</v>
      </c>
      <c r="B49" s="219" t="s">
        <v>159</v>
      </c>
    </row>
    <row r="50" spans="1:3" s="224" customFormat="1" ht="25.5" customHeight="1" x14ac:dyDescent="0.25">
      <c r="A50" s="282">
        <v>2.2999999999999998</v>
      </c>
      <c r="B50" s="219" t="s">
        <v>160</v>
      </c>
    </row>
    <row r="51" spans="1:3" s="224" customFormat="1" ht="33" customHeight="1" x14ac:dyDescent="0.25">
      <c r="A51" s="282">
        <v>2.4</v>
      </c>
      <c r="B51" s="219" t="s">
        <v>161</v>
      </c>
    </row>
    <row r="52" spans="1:3" s="224" customFormat="1" ht="25.5" customHeight="1" x14ac:dyDescent="0.25">
      <c r="A52" s="282">
        <v>2.5</v>
      </c>
      <c r="B52" s="219" t="s">
        <v>162</v>
      </c>
    </row>
    <row r="53" spans="1:3" s="245" customFormat="1" ht="25.5" customHeight="1" x14ac:dyDescent="0.25">
      <c r="A53" s="271">
        <v>3</v>
      </c>
      <c r="B53" s="246" t="s">
        <v>19</v>
      </c>
      <c r="C53" s="244">
        <f>C54</f>
        <v>0</v>
      </c>
    </row>
    <row r="54" spans="1:3" s="232" customFormat="1" ht="25.5" customHeight="1" x14ac:dyDescent="0.25">
      <c r="A54" s="282">
        <v>3.1</v>
      </c>
      <c r="B54" s="219" t="s">
        <v>163</v>
      </c>
      <c r="C54" s="220"/>
    </row>
    <row r="55" spans="1:3" s="232" customFormat="1" ht="25.5" customHeight="1" x14ac:dyDescent="0.25">
      <c r="A55" s="283" t="s">
        <v>1361</v>
      </c>
      <c r="B55" s="242" t="s">
        <v>3</v>
      </c>
      <c r="C55" s="221"/>
    </row>
    <row r="56" spans="1:3" s="236" customFormat="1" ht="25.5" customHeight="1" x14ac:dyDescent="0.25">
      <c r="A56" s="272" t="s">
        <v>1362</v>
      </c>
      <c r="B56" s="223" t="s">
        <v>164</v>
      </c>
      <c r="C56" s="258"/>
    </row>
    <row r="57" spans="1:3" s="232" customFormat="1" ht="25.5" customHeight="1" x14ac:dyDescent="0.25">
      <c r="A57" s="271">
        <v>4</v>
      </c>
      <c r="B57" s="247" t="s">
        <v>165</v>
      </c>
      <c r="C57" s="244">
        <f>C58+C78+C79+C159+C166</f>
        <v>3470473</v>
      </c>
    </row>
    <row r="58" spans="1:3" s="249" customFormat="1" ht="47.25" customHeight="1" x14ac:dyDescent="0.25">
      <c r="A58" s="282">
        <v>4.0999999999999996</v>
      </c>
      <c r="B58" s="248" t="s">
        <v>166</v>
      </c>
      <c r="C58" s="220">
        <f>C59+C65+C67+C72</f>
        <v>321848</v>
      </c>
    </row>
    <row r="59" spans="1:3" s="249" customFormat="1" ht="25.5" customHeight="1" x14ac:dyDescent="0.25">
      <c r="A59" s="283" t="s">
        <v>1363</v>
      </c>
      <c r="B59" s="242" t="s">
        <v>167</v>
      </c>
      <c r="C59" s="221">
        <f>SUM(C60:C64)</f>
        <v>141270</v>
      </c>
    </row>
    <row r="60" spans="1:3" s="236" customFormat="1" ht="25.5" customHeight="1" x14ac:dyDescent="0.25">
      <c r="A60" s="272" t="s">
        <v>1364</v>
      </c>
      <c r="B60" s="223" t="s">
        <v>168</v>
      </c>
      <c r="C60" s="258">
        <v>0</v>
      </c>
    </row>
    <row r="61" spans="1:3" s="236" customFormat="1" ht="25.5" customHeight="1" x14ac:dyDescent="0.25">
      <c r="A61" s="272" t="s">
        <v>1365</v>
      </c>
      <c r="B61" s="223" t="s">
        <v>169</v>
      </c>
      <c r="C61" s="258">
        <v>141270</v>
      </c>
    </row>
    <row r="62" spans="1:3" s="236" customFormat="1" ht="25.5" customHeight="1" x14ac:dyDescent="0.25">
      <c r="A62" s="272" t="s">
        <v>1366</v>
      </c>
      <c r="B62" s="223" t="s">
        <v>170</v>
      </c>
      <c r="C62" s="258"/>
    </row>
    <row r="63" spans="1:3" s="236" customFormat="1" ht="25.5" customHeight="1" x14ac:dyDescent="0.25">
      <c r="A63" s="272" t="s">
        <v>1367</v>
      </c>
      <c r="B63" s="223" t="s">
        <v>171</v>
      </c>
      <c r="C63" s="258"/>
    </row>
    <row r="64" spans="1:3" s="236" customFormat="1" ht="25.5" customHeight="1" x14ac:dyDescent="0.25">
      <c r="A64" s="272" t="s">
        <v>1368</v>
      </c>
      <c r="B64" s="223" t="s">
        <v>172</v>
      </c>
      <c r="C64" s="258"/>
    </row>
    <row r="65" spans="1:3" s="249" customFormat="1" ht="25.5" customHeight="1" x14ac:dyDescent="0.25">
      <c r="A65" s="283" t="s">
        <v>1369</v>
      </c>
      <c r="B65" s="242" t="s">
        <v>173</v>
      </c>
      <c r="C65" s="221">
        <f>C66</f>
        <v>5637</v>
      </c>
    </row>
    <row r="66" spans="1:3" s="236" customFormat="1" ht="25.5" customHeight="1" x14ac:dyDescent="0.25">
      <c r="A66" s="272" t="s">
        <v>1370</v>
      </c>
      <c r="B66" s="223" t="s">
        <v>174</v>
      </c>
      <c r="C66" s="258">
        <v>5637</v>
      </c>
    </row>
    <row r="67" spans="1:3" s="249" customFormat="1" ht="25.5" customHeight="1" x14ac:dyDescent="0.25">
      <c r="A67" s="283" t="s">
        <v>1371</v>
      </c>
      <c r="B67" s="242" t="s">
        <v>175</v>
      </c>
      <c r="C67" s="250">
        <f>SUM(C68:C71)</f>
        <v>143563</v>
      </c>
    </row>
    <row r="68" spans="1:3" s="236" customFormat="1" ht="25.5" customHeight="1" x14ac:dyDescent="0.25">
      <c r="A68" s="272" t="s">
        <v>1372</v>
      </c>
      <c r="B68" s="223" t="s">
        <v>176</v>
      </c>
      <c r="C68" s="258"/>
    </row>
    <row r="69" spans="1:3" s="236" customFormat="1" ht="25.5" customHeight="1" x14ac:dyDescent="0.25">
      <c r="A69" s="272" t="s">
        <v>1373</v>
      </c>
      <c r="B69" s="251" t="s">
        <v>177</v>
      </c>
      <c r="C69" s="258">
        <v>43563</v>
      </c>
    </row>
    <row r="70" spans="1:3" s="236" customFormat="1" ht="25.5" customHeight="1" x14ac:dyDescent="0.25">
      <c r="A70" s="272" t="s">
        <v>1374</v>
      </c>
      <c r="B70" s="223" t="s">
        <v>178</v>
      </c>
      <c r="C70" s="258">
        <v>100000</v>
      </c>
    </row>
    <row r="71" spans="1:3" s="236" customFormat="1" ht="25.5" customHeight="1" x14ac:dyDescent="0.25">
      <c r="A71" s="272" t="s">
        <v>1375</v>
      </c>
      <c r="B71" s="223" t="s">
        <v>179</v>
      </c>
      <c r="C71" s="258"/>
    </row>
    <row r="72" spans="1:3" s="249" customFormat="1" ht="35.25" customHeight="1" x14ac:dyDescent="0.25">
      <c r="A72" s="283" t="s">
        <v>1376</v>
      </c>
      <c r="B72" s="242" t="s">
        <v>180</v>
      </c>
      <c r="C72" s="221">
        <f>SUM(C73:C77)</f>
        <v>31378</v>
      </c>
    </row>
    <row r="73" spans="1:3" s="236" customFormat="1" ht="25.5" customHeight="1" x14ac:dyDescent="0.25">
      <c r="A73" s="272" t="s">
        <v>1377</v>
      </c>
      <c r="B73" s="223" t="s">
        <v>181</v>
      </c>
      <c r="C73" s="258">
        <v>31378</v>
      </c>
    </row>
    <row r="74" spans="1:3" s="236" customFormat="1" ht="25.5" customHeight="1" x14ac:dyDescent="0.25">
      <c r="A74" s="272" t="s">
        <v>1378</v>
      </c>
      <c r="B74" s="223" t="s">
        <v>182</v>
      </c>
      <c r="C74" s="258"/>
    </row>
    <row r="75" spans="1:3" s="236" customFormat="1" ht="25.5" customHeight="1" x14ac:dyDescent="0.25">
      <c r="A75" s="272" t="s">
        <v>1379</v>
      </c>
      <c r="B75" s="223" t="s">
        <v>183</v>
      </c>
      <c r="C75" s="258"/>
    </row>
    <row r="76" spans="1:3" s="236" customFormat="1" ht="25.5" customHeight="1" x14ac:dyDescent="0.25">
      <c r="A76" s="272" t="s">
        <v>1380</v>
      </c>
      <c r="B76" s="223" t="s">
        <v>184</v>
      </c>
      <c r="C76" s="258"/>
    </row>
    <row r="77" spans="1:3" s="236" customFormat="1" ht="25.5" customHeight="1" x14ac:dyDescent="0.25">
      <c r="A77" s="272" t="s">
        <v>1381</v>
      </c>
      <c r="B77" s="223" t="s">
        <v>185</v>
      </c>
      <c r="C77" s="258"/>
    </row>
    <row r="78" spans="1:3" s="236" customFormat="1" ht="25.5" customHeight="1" x14ac:dyDescent="0.25">
      <c r="A78" s="282">
        <v>4.2</v>
      </c>
      <c r="B78" s="219" t="s">
        <v>186</v>
      </c>
      <c r="C78" s="220"/>
    </row>
    <row r="79" spans="1:3" s="249" customFormat="1" ht="25.5" customHeight="1" x14ac:dyDescent="0.25">
      <c r="A79" s="282">
        <v>4.3</v>
      </c>
      <c r="B79" s="219" t="s">
        <v>187</v>
      </c>
      <c r="C79" s="220">
        <f>C80+C85+C89+C97+C102+C106+C110+C114+C119+C126+C135+C144+C148+C152</f>
        <v>3101880</v>
      </c>
    </row>
    <row r="80" spans="1:3" s="249" customFormat="1" ht="25.5" customHeight="1" x14ac:dyDescent="0.25">
      <c r="A80" s="283" t="s">
        <v>1382</v>
      </c>
      <c r="B80" s="242" t="s">
        <v>188</v>
      </c>
      <c r="C80" s="221">
        <f>SUM(C81:C84)</f>
        <v>525862</v>
      </c>
    </row>
    <row r="81" spans="1:3" s="236" customFormat="1" ht="25.5" customHeight="1" x14ac:dyDescent="0.25">
      <c r="A81" s="272" t="s">
        <v>1383</v>
      </c>
      <c r="B81" s="223" t="s">
        <v>189</v>
      </c>
      <c r="C81" s="258">
        <v>525862</v>
      </c>
    </row>
    <row r="82" spans="1:3" s="236" customFormat="1" ht="25.5" customHeight="1" x14ac:dyDescent="0.25">
      <c r="A82" s="272" t="s">
        <v>1384</v>
      </c>
      <c r="B82" s="223" t="s">
        <v>190</v>
      </c>
      <c r="C82" s="258"/>
    </row>
    <row r="83" spans="1:3" s="236" customFormat="1" ht="25.5" customHeight="1" x14ac:dyDescent="0.25">
      <c r="A83" s="272" t="s">
        <v>1385</v>
      </c>
      <c r="B83" s="223" t="s">
        <v>191</v>
      </c>
      <c r="C83" s="258"/>
    </row>
    <row r="84" spans="1:3" s="236" customFormat="1" ht="25.5" customHeight="1" x14ac:dyDescent="0.25">
      <c r="A84" s="272" t="s">
        <v>1386</v>
      </c>
      <c r="B84" s="223" t="s">
        <v>192</v>
      </c>
      <c r="C84" s="258"/>
    </row>
    <row r="85" spans="1:3" s="249" customFormat="1" ht="25.5" customHeight="1" x14ac:dyDescent="0.25">
      <c r="A85" s="283" t="s">
        <v>1387</v>
      </c>
      <c r="B85" s="242" t="s">
        <v>193</v>
      </c>
      <c r="C85" s="252">
        <f>SUM(C86:C88)</f>
        <v>98025</v>
      </c>
    </row>
    <row r="86" spans="1:3" s="237" customFormat="1" ht="25.5" customHeight="1" x14ac:dyDescent="0.25">
      <c r="A86" s="272" t="s">
        <v>1388</v>
      </c>
      <c r="B86" s="253" t="s">
        <v>194</v>
      </c>
      <c r="C86" s="258">
        <v>98025</v>
      </c>
    </row>
    <row r="87" spans="1:3" s="237" customFormat="1" ht="25.5" customHeight="1" x14ac:dyDescent="0.25">
      <c r="A87" s="272" t="s">
        <v>1389</v>
      </c>
      <c r="B87" s="253" t="s">
        <v>195</v>
      </c>
      <c r="C87" s="258"/>
    </row>
    <row r="88" spans="1:3" s="237" customFormat="1" ht="25.5" customHeight="1" x14ac:dyDescent="0.25">
      <c r="A88" s="272" t="s">
        <v>1390</v>
      </c>
      <c r="B88" s="253" t="s">
        <v>196</v>
      </c>
      <c r="C88" s="258"/>
    </row>
    <row r="89" spans="1:3" s="232" customFormat="1" ht="32.25" customHeight="1" x14ac:dyDescent="0.25">
      <c r="A89" s="283" t="s">
        <v>1391</v>
      </c>
      <c r="B89" s="242" t="s">
        <v>197</v>
      </c>
      <c r="C89" s="221">
        <f>SUM(C90:C96)</f>
        <v>125639</v>
      </c>
    </row>
    <row r="90" spans="1:3" s="237" customFormat="1" ht="25.5" customHeight="1" x14ac:dyDescent="0.25">
      <c r="A90" s="272" t="s">
        <v>1392</v>
      </c>
      <c r="B90" s="253" t="s">
        <v>198</v>
      </c>
      <c r="C90" s="258">
        <v>125639</v>
      </c>
    </row>
    <row r="91" spans="1:3" s="237" customFormat="1" ht="25.5" customHeight="1" x14ac:dyDescent="0.25">
      <c r="A91" s="272" t="s">
        <v>1393</v>
      </c>
      <c r="B91" s="253" t="s">
        <v>199</v>
      </c>
      <c r="C91" s="258"/>
    </row>
    <row r="92" spans="1:3" s="237" customFormat="1" ht="25.5" customHeight="1" x14ac:dyDescent="0.25">
      <c r="A92" s="272" t="s">
        <v>1562</v>
      </c>
      <c r="B92" s="253" t="s">
        <v>200</v>
      </c>
      <c r="C92" s="258"/>
    </row>
    <row r="93" spans="1:3" s="237" customFormat="1" ht="25.5" customHeight="1" x14ac:dyDescent="0.25">
      <c r="A93" s="272" t="s">
        <v>1394</v>
      </c>
      <c r="B93" s="253" t="s">
        <v>201</v>
      </c>
      <c r="C93" s="258"/>
    </row>
    <row r="94" spans="1:3" s="237" customFormat="1" ht="25.5" customHeight="1" x14ac:dyDescent="0.25">
      <c r="A94" s="272" t="s">
        <v>1395</v>
      </c>
      <c r="B94" s="253" t="s">
        <v>202</v>
      </c>
      <c r="C94" s="258"/>
    </row>
    <row r="95" spans="1:3" s="237" customFormat="1" ht="25.5" customHeight="1" x14ac:dyDescent="0.25">
      <c r="A95" s="272" t="s">
        <v>1396</v>
      </c>
      <c r="B95" s="253" t="s">
        <v>203</v>
      </c>
      <c r="C95" s="258"/>
    </row>
    <row r="96" spans="1:3" s="237" customFormat="1" ht="25.5" customHeight="1" x14ac:dyDescent="0.25">
      <c r="A96" s="272" t="s">
        <v>1397</v>
      </c>
      <c r="B96" s="253" t="s">
        <v>204</v>
      </c>
      <c r="C96" s="258"/>
    </row>
    <row r="97" spans="1:3" s="254" customFormat="1" ht="25.5" customHeight="1" x14ac:dyDescent="0.25">
      <c r="A97" s="283" t="s">
        <v>1398</v>
      </c>
      <c r="B97" s="242" t="s">
        <v>205</v>
      </c>
      <c r="C97" s="221">
        <f>SUM(C98:C101)</f>
        <v>0</v>
      </c>
    </row>
    <row r="98" spans="1:3" s="237" customFormat="1" ht="25.5" customHeight="1" x14ac:dyDescent="0.25">
      <c r="A98" s="272" t="s">
        <v>1399</v>
      </c>
      <c r="B98" s="253" t="s">
        <v>206</v>
      </c>
      <c r="C98" s="258"/>
    </row>
    <row r="99" spans="1:3" s="237" customFormat="1" ht="25.5" customHeight="1" x14ac:dyDescent="0.25">
      <c r="A99" s="272" t="s">
        <v>1400</v>
      </c>
      <c r="B99" s="253" t="s">
        <v>207</v>
      </c>
      <c r="C99" s="258"/>
    </row>
    <row r="100" spans="1:3" s="237" customFormat="1" ht="25.5" customHeight="1" x14ac:dyDescent="0.25">
      <c r="A100" s="272" t="s">
        <v>1401</v>
      </c>
      <c r="B100" s="253" t="s">
        <v>208</v>
      </c>
      <c r="C100" s="258"/>
    </row>
    <row r="101" spans="1:3" s="237" customFormat="1" ht="25.5" customHeight="1" x14ac:dyDescent="0.25">
      <c r="A101" s="272" t="s">
        <v>1402</v>
      </c>
      <c r="B101" s="253" t="s">
        <v>209</v>
      </c>
      <c r="C101" s="258"/>
    </row>
    <row r="102" spans="1:3" s="249" customFormat="1" ht="25.5" customHeight="1" x14ac:dyDescent="0.25">
      <c r="A102" s="283" t="s">
        <v>1403</v>
      </c>
      <c r="B102" s="242" t="s">
        <v>210</v>
      </c>
      <c r="C102" s="221">
        <f>SUM(C103:C105)</f>
        <v>0</v>
      </c>
    </row>
    <row r="103" spans="1:3" s="236" customFormat="1" ht="25.5" customHeight="1" x14ac:dyDescent="0.25">
      <c r="A103" s="272" t="s">
        <v>1563</v>
      </c>
      <c r="B103" s="255" t="s">
        <v>211</v>
      </c>
      <c r="C103" s="258"/>
    </row>
    <row r="104" spans="1:3" s="236" customFormat="1" ht="25.5" customHeight="1" x14ac:dyDescent="0.25">
      <c r="A104" s="272" t="s">
        <v>1564</v>
      </c>
      <c r="B104" s="255" t="s">
        <v>212</v>
      </c>
      <c r="C104" s="258"/>
    </row>
    <row r="105" spans="1:3" s="236" customFormat="1" ht="25.5" customHeight="1" x14ac:dyDescent="0.25">
      <c r="A105" s="272" t="s">
        <v>1565</v>
      </c>
      <c r="B105" s="255" t="s">
        <v>213</v>
      </c>
      <c r="C105" s="258"/>
    </row>
    <row r="106" spans="1:3" s="249" customFormat="1" ht="25.5" customHeight="1" x14ac:dyDescent="0.25">
      <c r="A106" s="283" t="s">
        <v>1404</v>
      </c>
      <c r="B106" s="242" t="s">
        <v>1539</v>
      </c>
      <c r="C106" s="221">
        <f>SUM(C107:C109)</f>
        <v>0</v>
      </c>
    </row>
    <row r="107" spans="1:3" s="236" customFormat="1" ht="25.5" customHeight="1" x14ac:dyDescent="0.25">
      <c r="A107" s="272" t="s">
        <v>1405</v>
      </c>
      <c r="B107" s="255" t="s">
        <v>214</v>
      </c>
      <c r="C107" s="258"/>
    </row>
    <row r="108" spans="1:3" s="236" customFormat="1" ht="25.5" customHeight="1" x14ac:dyDescent="0.25">
      <c r="A108" s="272" t="s">
        <v>1406</v>
      </c>
      <c r="B108" s="255" t="s">
        <v>215</v>
      </c>
      <c r="C108" s="258"/>
    </row>
    <row r="109" spans="1:3" s="236" customFormat="1" ht="25.5" customHeight="1" x14ac:dyDescent="0.25">
      <c r="A109" s="272" t="s">
        <v>1407</v>
      </c>
      <c r="B109" s="255" t="s">
        <v>216</v>
      </c>
      <c r="C109" s="258"/>
    </row>
    <row r="110" spans="1:3" s="249" customFormat="1" ht="25.5" customHeight="1" x14ac:dyDescent="0.25">
      <c r="A110" s="283" t="s">
        <v>1408</v>
      </c>
      <c r="B110" s="242" t="s">
        <v>1544</v>
      </c>
      <c r="C110" s="221">
        <f>SUM(C111:C113)</f>
        <v>0</v>
      </c>
    </row>
    <row r="111" spans="1:3" s="236" customFormat="1" ht="25.5" customHeight="1" x14ac:dyDescent="0.25">
      <c r="A111" s="272" t="s">
        <v>1409</v>
      </c>
      <c r="B111" s="255" t="s">
        <v>1545</v>
      </c>
      <c r="C111" s="258"/>
    </row>
    <row r="112" spans="1:3" s="236" customFormat="1" ht="38.25" customHeight="1" x14ac:dyDescent="0.25">
      <c r="A112" s="272" t="s">
        <v>1410</v>
      </c>
      <c r="B112" s="255" t="s">
        <v>1547</v>
      </c>
      <c r="C112" s="258"/>
    </row>
    <row r="113" spans="1:3" s="236" customFormat="1" ht="35.25" customHeight="1" x14ac:dyDescent="0.25">
      <c r="A113" s="272" t="s">
        <v>1411</v>
      </c>
      <c r="B113" s="255" t="s">
        <v>1546</v>
      </c>
      <c r="C113" s="258"/>
    </row>
    <row r="114" spans="1:3" s="249" customFormat="1" ht="25.5" customHeight="1" x14ac:dyDescent="0.25">
      <c r="A114" s="283" t="s">
        <v>1412</v>
      </c>
      <c r="B114" s="242" t="s">
        <v>217</v>
      </c>
      <c r="C114" s="221">
        <f>SUM(C115:C118)</f>
        <v>46277</v>
      </c>
    </row>
    <row r="115" spans="1:3" s="236" customFormat="1" ht="25.5" customHeight="1" x14ac:dyDescent="0.25">
      <c r="A115" s="272" t="s">
        <v>1413</v>
      </c>
      <c r="B115" s="223" t="s">
        <v>218</v>
      </c>
      <c r="C115" s="258">
        <v>17937</v>
      </c>
    </row>
    <row r="116" spans="1:3" s="236" customFormat="1" ht="25.5" customHeight="1" x14ac:dyDescent="0.25">
      <c r="A116" s="272" t="s">
        <v>1414</v>
      </c>
      <c r="B116" s="223" t="s">
        <v>219</v>
      </c>
      <c r="C116" s="258">
        <v>17937</v>
      </c>
    </row>
    <row r="117" spans="1:3" s="236" customFormat="1" ht="25.5" customHeight="1" x14ac:dyDescent="0.25">
      <c r="A117" s="272" t="s">
        <v>1415</v>
      </c>
      <c r="B117" s="223" t="s">
        <v>220</v>
      </c>
      <c r="C117" s="258">
        <v>7211</v>
      </c>
    </row>
    <row r="118" spans="1:3" s="236" customFormat="1" ht="25.5" customHeight="1" x14ac:dyDescent="0.25">
      <c r="A118" s="272" t="s">
        <v>1416</v>
      </c>
      <c r="B118" s="223" t="s">
        <v>221</v>
      </c>
      <c r="C118" s="258">
        <v>3192</v>
      </c>
    </row>
    <row r="119" spans="1:3" s="249" customFormat="1" ht="33.75" customHeight="1" x14ac:dyDescent="0.25">
      <c r="A119" s="283" t="s">
        <v>1417</v>
      </c>
      <c r="B119" s="242" t="s">
        <v>222</v>
      </c>
      <c r="C119" s="221">
        <f>SUM(C120:C125)</f>
        <v>50000</v>
      </c>
    </row>
    <row r="120" spans="1:3" s="236" customFormat="1" ht="25.5" customHeight="1" x14ac:dyDescent="0.25">
      <c r="A120" s="272" t="s">
        <v>1418</v>
      </c>
      <c r="B120" s="223" t="s">
        <v>223</v>
      </c>
      <c r="C120" s="258"/>
    </row>
    <row r="121" spans="1:3" s="236" customFormat="1" ht="25.5" customHeight="1" x14ac:dyDescent="0.25">
      <c r="A121" s="272" t="s">
        <v>1419</v>
      </c>
      <c r="B121" s="223" t="s">
        <v>224</v>
      </c>
      <c r="C121" s="258">
        <v>50000</v>
      </c>
    </row>
    <row r="122" spans="1:3" s="236" customFormat="1" ht="25.5" customHeight="1" x14ac:dyDescent="0.25">
      <c r="A122" s="272" t="s">
        <v>1420</v>
      </c>
      <c r="B122" s="223" t="s">
        <v>225</v>
      </c>
      <c r="C122" s="258"/>
    </row>
    <row r="123" spans="1:3" s="236" customFormat="1" ht="25.5" customHeight="1" x14ac:dyDescent="0.25">
      <c r="A123" s="272" t="s">
        <v>1421</v>
      </c>
      <c r="B123" s="223" t="s">
        <v>226</v>
      </c>
      <c r="C123" s="258"/>
    </row>
    <row r="124" spans="1:3" s="236" customFormat="1" ht="25.5" customHeight="1" x14ac:dyDescent="0.25">
      <c r="A124" s="272" t="s">
        <v>1422</v>
      </c>
      <c r="B124" s="223" t="s">
        <v>227</v>
      </c>
      <c r="C124" s="258"/>
    </row>
    <row r="125" spans="1:3" s="236" customFormat="1" ht="25.5" customHeight="1" x14ac:dyDescent="0.25">
      <c r="A125" s="272" t="s">
        <v>1548</v>
      </c>
      <c r="B125" s="223" t="s">
        <v>209</v>
      </c>
      <c r="C125" s="258"/>
    </row>
    <row r="126" spans="1:3" s="249" customFormat="1" ht="25.5" customHeight="1" x14ac:dyDescent="0.25">
      <c r="A126" s="283" t="s">
        <v>1423</v>
      </c>
      <c r="B126" s="242" t="s">
        <v>1540</v>
      </c>
      <c r="C126" s="221">
        <f>SUM(C127:C134)</f>
        <v>0</v>
      </c>
    </row>
    <row r="127" spans="1:3" s="452" customFormat="1" ht="25.5" customHeight="1" x14ac:dyDescent="0.25">
      <c r="A127" s="449" t="s">
        <v>1424</v>
      </c>
      <c r="B127" s="450" t="s">
        <v>228</v>
      </c>
      <c r="C127" s="451"/>
    </row>
    <row r="128" spans="1:3" s="452" customFormat="1" ht="25.5" customHeight="1" x14ac:dyDescent="0.25">
      <c r="A128" s="449" t="s">
        <v>1425</v>
      </c>
      <c r="B128" s="450" t="s">
        <v>229</v>
      </c>
      <c r="C128" s="451"/>
    </row>
    <row r="129" spans="1:3" s="452" customFormat="1" ht="25.5" customHeight="1" x14ac:dyDescent="0.25">
      <c r="A129" s="449" t="s">
        <v>1426</v>
      </c>
      <c r="B129" s="450" t="s">
        <v>230</v>
      </c>
      <c r="C129" s="451"/>
    </row>
    <row r="130" spans="1:3" s="452" customFormat="1" ht="25.5" customHeight="1" x14ac:dyDescent="0.25">
      <c r="A130" s="449" t="s">
        <v>1427</v>
      </c>
      <c r="B130" s="450" t="s">
        <v>231</v>
      </c>
      <c r="C130" s="451"/>
    </row>
    <row r="131" spans="1:3" s="452" customFormat="1" ht="25.5" customHeight="1" x14ac:dyDescent="0.25">
      <c r="A131" s="449" t="s">
        <v>1428</v>
      </c>
      <c r="B131" s="450" t="s">
        <v>232</v>
      </c>
      <c r="C131" s="451"/>
    </row>
    <row r="132" spans="1:3" s="452" customFormat="1" ht="25.5" customHeight="1" x14ac:dyDescent="0.25">
      <c r="A132" s="449" t="s">
        <v>1429</v>
      </c>
      <c r="B132" s="450" t="s">
        <v>233</v>
      </c>
      <c r="C132" s="451"/>
    </row>
    <row r="133" spans="1:3" s="452" customFormat="1" ht="25.5" customHeight="1" x14ac:dyDescent="0.25">
      <c r="A133" s="449" t="s">
        <v>1430</v>
      </c>
      <c r="B133" s="450" t="s">
        <v>234</v>
      </c>
      <c r="C133" s="451"/>
    </row>
    <row r="134" spans="1:3" s="452" customFormat="1" ht="25.5" customHeight="1" x14ac:dyDescent="0.25">
      <c r="A134" s="449" t="s">
        <v>1549</v>
      </c>
      <c r="B134" s="450" t="s">
        <v>235</v>
      </c>
      <c r="C134" s="451"/>
    </row>
    <row r="135" spans="1:3" s="249" customFormat="1" ht="25.5" customHeight="1" x14ac:dyDescent="0.25">
      <c r="A135" s="283" t="s">
        <v>1431</v>
      </c>
      <c r="B135" s="242" t="s">
        <v>236</v>
      </c>
      <c r="C135" s="221">
        <f>SUM(C136:C143)</f>
        <v>1918108</v>
      </c>
    </row>
    <row r="136" spans="1:3" s="236" customFormat="1" ht="25.5" customHeight="1" x14ac:dyDescent="0.25">
      <c r="A136" s="272" t="s">
        <v>1432</v>
      </c>
      <c r="B136" s="223" t="s">
        <v>237</v>
      </c>
      <c r="C136" s="258">
        <v>395879</v>
      </c>
    </row>
    <row r="137" spans="1:3" s="236" customFormat="1" ht="25.5" customHeight="1" x14ac:dyDescent="0.25">
      <c r="A137" s="272" t="s">
        <v>1433</v>
      </c>
      <c r="B137" s="223" t="s">
        <v>238</v>
      </c>
      <c r="C137" s="258"/>
    </row>
    <row r="138" spans="1:3" s="236" customFormat="1" ht="25.5" customHeight="1" x14ac:dyDescent="0.25">
      <c r="A138" s="272" t="s">
        <v>1434</v>
      </c>
      <c r="B138" s="223" t="s">
        <v>239</v>
      </c>
      <c r="C138" s="258"/>
    </row>
    <row r="139" spans="1:3" s="236" customFormat="1" ht="25.5" customHeight="1" x14ac:dyDescent="0.25">
      <c r="A139" s="272" t="s">
        <v>1550</v>
      </c>
      <c r="B139" s="223" t="s">
        <v>240</v>
      </c>
      <c r="C139" s="258">
        <v>52783</v>
      </c>
    </row>
    <row r="140" spans="1:3" s="236" customFormat="1" ht="25.5" customHeight="1" x14ac:dyDescent="0.25">
      <c r="A140" s="272" t="s">
        <v>1551</v>
      </c>
      <c r="B140" s="223" t="s">
        <v>241</v>
      </c>
      <c r="C140" s="258">
        <v>116781</v>
      </c>
    </row>
    <row r="141" spans="1:3" s="236" customFormat="1" ht="25.5" customHeight="1" x14ac:dyDescent="0.25">
      <c r="A141" s="272" t="s">
        <v>1552</v>
      </c>
      <c r="B141" s="223" t="s">
        <v>242</v>
      </c>
      <c r="C141" s="258">
        <v>897326</v>
      </c>
    </row>
    <row r="142" spans="1:3" s="236" customFormat="1" ht="25.5" customHeight="1" x14ac:dyDescent="0.25">
      <c r="A142" s="272" t="s">
        <v>1553</v>
      </c>
      <c r="B142" s="223" t="s">
        <v>243</v>
      </c>
      <c r="C142" s="258"/>
    </row>
    <row r="143" spans="1:3" s="236" customFormat="1" ht="25.5" customHeight="1" x14ac:dyDescent="0.25">
      <c r="A143" s="272" t="s">
        <v>1554</v>
      </c>
      <c r="B143" s="223" t="s">
        <v>244</v>
      </c>
      <c r="C143" s="258">
        <v>455339</v>
      </c>
    </row>
    <row r="144" spans="1:3" s="249" customFormat="1" ht="25.5" customHeight="1" x14ac:dyDescent="0.25">
      <c r="A144" s="283" t="s">
        <v>1435</v>
      </c>
      <c r="B144" s="242" t="s">
        <v>245</v>
      </c>
      <c r="C144" s="221">
        <v>18485</v>
      </c>
    </row>
    <row r="145" spans="1:3" s="236" customFormat="1" ht="25.5" customHeight="1" x14ac:dyDescent="0.25">
      <c r="A145" s="272" t="s">
        <v>1436</v>
      </c>
      <c r="B145" s="223" t="s">
        <v>246</v>
      </c>
      <c r="C145" s="258"/>
    </row>
    <row r="146" spans="1:3" s="236" customFormat="1" ht="25.5" customHeight="1" x14ac:dyDescent="0.25">
      <c r="A146" s="272" t="s">
        <v>1566</v>
      </c>
      <c r="B146" s="223" t="s">
        <v>247</v>
      </c>
      <c r="C146" s="258"/>
    </row>
    <row r="147" spans="1:3" s="236" customFormat="1" ht="25.5" customHeight="1" x14ac:dyDescent="0.25">
      <c r="A147" s="272" t="s">
        <v>1437</v>
      </c>
      <c r="B147" s="223" t="s">
        <v>248</v>
      </c>
      <c r="C147" s="258">
        <v>18485</v>
      </c>
    </row>
    <row r="148" spans="1:3" s="249" customFormat="1" ht="25.5" customHeight="1" x14ac:dyDescent="0.25">
      <c r="A148" s="283" t="s">
        <v>1438</v>
      </c>
      <c r="B148" s="242" t="s">
        <v>249</v>
      </c>
      <c r="C148" s="221">
        <v>225383</v>
      </c>
    </row>
    <row r="149" spans="1:3" s="236" customFormat="1" ht="25.5" customHeight="1" x14ac:dyDescent="0.25">
      <c r="A149" s="272" t="s">
        <v>1439</v>
      </c>
      <c r="B149" s="223" t="s">
        <v>250</v>
      </c>
      <c r="C149" s="258">
        <v>225383</v>
      </c>
    </row>
    <row r="150" spans="1:3" s="236" customFormat="1" ht="25.5" customHeight="1" x14ac:dyDescent="0.25">
      <c r="A150" s="272" t="s">
        <v>1440</v>
      </c>
      <c r="B150" s="223" t="s">
        <v>251</v>
      </c>
      <c r="C150" s="258"/>
    </row>
    <row r="151" spans="1:3" s="236" customFormat="1" ht="25.5" customHeight="1" x14ac:dyDescent="0.25">
      <c r="A151" s="272" t="s">
        <v>1441</v>
      </c>
      <c r="B151" s="223" t="s">
        <v>252</v>
      </c>
      <c r="C151" s="258"/>
    </row>
    <row r="152" spans="1:3" s="232" customFormat="1" ht="25.5" customHeight="1" x14ac:dyDescent="0.25">
      <c r="A152" s="283" t="s">
        <v>1555</v>
      </c>
      <c r="B152" s="242" t="s">
        <v>253</v>
      </c>
      <c r="C152" s="221">
        <v>94101</v>
      </c>
    </row>
    <row r="153" spans="1:3" s="236" customFormat="1" ht="25.5" customHeight="1" x14ac:dyDescent="0.25">
      <c r="A153" s="272" t="s">
        <v>1556</v>
      </c>
      <c r="B153" s="223" t="s">
        <v>254</v>
      </c>
      <c r="C153" s="258"/>
    </row>
    <row r="154" spans="1:3" s="236" customFormat="1" ht="25.5" customHeight="1" x14ac:dyDescent="0.25">
      <c r="A154" s="272" t="s">
        <v>1557</v>
      </c>
      <c r="B154" s="223" t="s">
        <v>255</v>
      </c>
      <c r="C154" s="258">
        <v>50000</v>
      </c>
    </row>
    <row r="155" spans="1:3" s="236" customFormat="1" ht="25.5" customHeight="1" x14ac:dyDescent="0.25">
      <c r="A155" s="272" t="s">
        <v>1558</v>
      </c>
      <c r="B155" s="223" t="s">
        <v>256</v>
      </c>
      <c r="C155" s="258"/>
    </row>
    <row r="156" spans="1:3" s="236" customFormat="1" ht="25.5" customHeight="1" x14ac:dyDescent="0.25">
      <c r="A156" s="272" t="s">
        <v>1559</v>
      </c>
      <c r="B156" s="223" t="s">
        <v>257</v>
      </c>
      <c r="C156" s="258"/>
    </row>
    <row r="157" spans="1:3" s="236" customFormat="1" ht="25.5" customHeight="1" x14ac:dyDescent="0.25">
      <c r="A157" s="272" t="s">
        <v>1560</v>
      </c>
      <c r="B157" s="223" t="s">
        <v>258</v>
      </c>
      <c r="C157" s="258">
        <v>44101</v>
      </c>
    </row>
    <row r="158" spans="1:3" s="236" customFormat="1" ht="25.5" customHeight="1" x14ac:dyDescent="0.25">
      <c r="A158" s="272" t="s">
        <v>1561</v>
      </c>
      <c r="B158" s="223" t="s">
        <v>259</v>
      </c>
      <c r="C158" s="258"/>
    </row>
    <row r="159" spans="1:3" s="232" customFormat="1" ht="25.5" customHeight="1" x14ac:dyDescent="0.25">
      <c r="A159" s="282">
        <v>4.4000000000000004</v>
      </c>
      <c r="B159" s="248" t="s">
        <v>260</v>
      </c>
      <c r="C159" s="220">
        <f>C160</f>
        <v>11745</v>
      </c>
    </row>
    <row r="160" spans="1:3" s="232" customFormat="1" ht="25.5" customHeight="1" x14ac:dyDescent="0.25">
      <c r="A160" s="283" t="s">
        <v>1442</v>
      </c>
      <c r="B160" s="242" t="s">
        <v>261</v>
      </c>
      <c r="C160" s="221">
        <v>11745</v>
      </c>
    </row>
    <row r="161" spans="1:3" s="236" customFormat="1" ht="25.5" customHeight="1" x14ac:dyDescent="0.25">
      <c r="A161" s="272" t="s">
        <v>1443</v>
      </c>
      <c r="B161" s="255" t="s">
        <v>262</v>
      </c>
      <c r="C161" s="258"/>
    </row>
    <row r="162" spans="1:3" s="236" customFormat="1" ht="25.5" customHeight="1" x14ac:dyDescent="0.25">
      <c r="A162" s="272" t="s">
        <v>1444</v>
      </c>
      <c r="B162" s="255" t="s">
        <v>263</v>
      </c>
      <c r="C162" s="258"/>
    </row>
    <row r="163" spans="1:3" s="236" customFormat="1" ht="25.5" customHeight="1" x14ac:dyDescent="0.25">
      <c r="A163" s="272" t="s">
        <v>1445</v>
      </c>
      <c r="B163" s="255" t="s">
        <v>264</v>
      </c>
      <c r="C163" s="258"/>
    </row>
    <row r="164" spans="1:3" s="236" customFormat="1" ht="25.5" customHeight="1" x14ac:dyDescent="0.25">
      <c r="A164" s="272" t="s">
        <v>1446</v>
      </c>
      <c r="B164" s="255" t="s">
        <v>265</v>
      </c>
      <c r="C164" s="258"/>
    </row>
    <row r="165" spans="1:3" s="236" customFormat="1" ht="25.5" customHeight="1" x14ac:dyDescent="0.25">
      <c r="A165" s="272" t="s">
        <v>1447</v>
      </c>
      <c r="B165" s="255" t="s">
        <v>266</v>
      </c>
      <c r="C165" s="258">
        <f>11745</f>
        <v>11745</v>
      </c>
    </row>
    <row r="166" spans="1:3" s="249" customFormat="1" ht="25.5" customHeight="1" x14ac:dyDescent="0.25">
      <c r="A166" s="282">
        <v>4.5</v>
      </c>
      <c r="B166" s="219" t="s">
        <v>267</v>
      </c>
      <c r="C166" s="220">
        <f>C167+C169+C171+C173+C177</f>
        <v>35000</v>
      </c>
    </row>
    <row r="167" spans="1:3" s="249" customFormat="1" ht="25.5" customHeight="1" x14ac:dyDescent="0.25">
      <c r="A167" s="283" t="s">
        <v>1448</v>
      </c>
      <c r="B167" s="241" t="s">
        <v>144</v>
      </c>
      <c r="C167" s="221">
        <f>SUM(C168)</f>
        <v>3500</v>
      </c>
    </row>
    <row r="168" spans="1:3" s="236" customFormat="1" ht="25.5" customHeight="1" x14ac:dyDescent="0.25">
      <c r="A168" s="272" t="s">
        <v>1449</v>
      </c>
      <c r="B168" s="223" t="s">
        <v>145</v>
      </c>
      <c r="C168" s="258">
        <v>3500</v>
      </c>
    </row>
    <row r="169" spans="1:3" s="249" customFormat="1" ht="25.5" customHeight="1" x14ac:dyDescent="0.25">
      <c r="A169" s="283" t="s">
        <v>1450</v>
      </c>
      <c r="B169" s="242" t="s">
        <v>146</v>
      </c>
      <c r="C169" s="221">
        <f>SUM(C170)</f>
        <v>31500</v>
      </c>
    </row>
    <row r="170" spans="1:3" s="236" customFormat="1" ht="25.5" customHeight="1" x14ac:dyDescent="0.25">
      <c r="A170" s="272" t="s">
        <v>1451</v>
      </c>
      <c r="B170" s="223" t="s">
        <v>147</v>
      </c>
      <c r="C170" s="258">
        <v>31500</v>
      </c>
    </row>
    <row r="171" spans="1:3" s="249" customFormat="1" ht="25.5" customHeight="1" x14ac:dyDescent="0.25">
      <c r="A171" s="283" t="s">
        <v>1452</v>
      </c>
      <c r="B171" s="242" t="s">
        <v>148</v>
      </c>
      <c r="C171" s="221">
        <f>SUM(C172)</f>
        <v>0</v>
      </c>
    </row>
    <row r="172" spans="1:3" s="236" customFormat="1" ht="25.5" customHeight="1" x14ac:dyDescent="0.25">
      <c r="A172" s="272" t="s">
        <v>1453</v>
      </c>
      <c r="B172" s="223" t="s">
        <v>149</v>
      </c>
      <c r="C172" s="256"/>
    </row>
    <row r="173" spans="1:3" s="249" customFormat="1" ht="25.5" customHeight="1" x14ac:dyDescent="0.25">
      <c r="A173" s="283" t="s">
        <v>1454</v>
      </c>
      <c r="B173" s="242" t="s">
        <v>150</v>
      </c>
      <c r="C173" s="221">
        <f>SUM(C174:C176)</f>
        <v>0</v>
      </c>
    </row>
    <row r="174" spans="1:3" s="236" customFormat="1" ht="25.5" customHeight="1" x14ac:dyDescent="0.25">
      <c r="A174" s="272" t="s">
        <v>1455</v>
      </c>
      <c r="B174" s="223" t="s">
        <v>151</v>
      </c>
      <c r="C174" s="258"/>
    </row>
    <row r="175" spans="1:3" s="236" customFormat="1" ht="25.5" customHeight="1" x14ac:dyDescent="0.25">
      <c r="A175" s="272" t="s">
        <v>1456</v>
      </c>
      <c r="B175" s="223" t="s">
        <v>152</v>
      </c>
      <c r="C175" s="258"/>
    </row>
    <row r="176" spans="1:3" s="236" customFormat="1" ht="25.5" customHeight="1" x14ac:dyDescent="0.25">
      <c r="A176" s="272" t="s">
        <v>1457</v>
      </c>
      <c r="B176" s="223" t="s">
        <v>153</v>
      </c>
      <c r="C176" s="258"/>
    </row>
    <row r="177" spans="1:3" s="249" customFormat="1" ht="25.5" customHeight="1" x14ac:dyDescent="0.25">
      <c r="A177" s="283" t="s">
        <v>1458</v>
      </c>
      <c r="B177" s="242" t="s">
        <v>154</v>
      </c>
      <c r="C177" s="221">
        <f>SUM(C178)</f>
        <v>0</v>
      </c>
    </row>
    <row r="178" spans="1:3" s="236" customFormat="1" ht="25.5" customHeight="1" x14ac:dyDescent="0.25">
      <c r="A178" s="272" t="s">
        <v>1459</v>
      </c>
      <c r="B178" s="223" t="s">
        <v>155</v>
      </c>
      <c r="C178" s="258"/>
    </row>
    <row r="179" spans="1:3" s="249" customFormat="1" ht="25.5" customHeight="1" x14ac:dyDescent="0.25">
      <c r="A179" s="271">
        <v>5</v>
      </c>
      <c r="B179" s="243" t="s">
        <v>22</v>
      </c>
      <c r="C179" s="244">
        <f>C180+C202+C205</f>
        <v>1169366</v>
      </c>
    </row>
    <row r="180" spans="1:3" s="249" customFormat="1" ht="25.5" customHeight="1" x14ac:dyDescent="0.25">
      <c r="A180" s="282">
        <v>5.0999999999999996</v>
      </c>
      <c r="B180" s="248" t="s">
        <v>268</v>
      </c>
      <c r="C180" s="220">
        <f>C181+C187+C192</f>
        <v>1166550</v>
      </c>
    </row>
    <row r="181" spans="1:3" s="249" customFormat="1" ht="35.25" customHeight="1" x14ac:dyDescent="0.25">
      <c r="A181" s="283" t="s">
        <v>1460</v>
      </c>
      <c r="B181" s="242" t="s">
        <v>269</v>
      </c>
      <c r="C181" s="221">
        <f>SUM(C182:C186)</f>
        <v>0</v>
      </c>
    </row>
    <row r="182" spans="1:3" s="236" customFormat="1" ht="25.5" customHeight="1" x14ac:dyDescent="0.25">
      <c r="A182" s="272" t="s">
        <v>1461</v>
      </c>
      <c r="B182" s="223" t="s">
        <v>181</v>
      </c>
      <c r="C182" s="258"/>
    </row>
    <row r="183" spans="1:3" s="236" customFormat="1" ht="25.5" customHeight="1" x14ac:dyDescent="0.25">
      <c r="A183" s="272" t="s">
        <v>1462</v>
      </c>
      <c r="B183" s="223" t="s">
        <v>182</v>
      </c>
      <c r="C183" s="258"/>
    </row>
    <row r="184" spans="1:3" s="236" customFormat="1" ht="25.5" customHeight="1" x14ac:dyDescent="0.25">
      <c r="A184" s="272" t="s">
        <v>1463</v>
      </c>
      <c r="B184" s="223" t="s">
        <v>183</v>
      </c>
      <c r="C184" s="258"/>
    </row>
    <row r="185" spans="1:3" s="236" customFormat="1" ht="25.5" customHeight="1" x14ac:dyDescent="0.25">
      <c r="A185" s="272" t="s">
        <v>1464</v>
      </c>
      <c r="B185" s="223" t="s">
        <v>184</v>
      </c>
      <c r="C185" s="258"/>
    </row>
    <row r="186" spans="1:3" s="236" customFormat="1" ht="25.5" customHeight="1" x14ac:dyDescent="0.25">
      <c r="A186" s="272" t="s">
        <v>1465</v>
      </c>
      <c r="B186" s="223" t="s">
        <v>185</v>
      </c>
      <c r="C186" s="258"/>
    </row>
    <row r="187" spans="1:3" s="249" customFormat="1" ht="25.5" customHeight="1" x14ac:dyDescent="0.25">
      <c r="A187" s="283" t="s">
        <v>1466</v>
      </c>
      <c r="B187" s="242" t="s">
        <v>270</v>
      </c>
      <c r="C187" s="257">
        <f>SUM(C188:C191)</f>
        <v>0</v>
      </c>
    </row>
    <row r="188" spans="1:3" s="236" customFormat="1" ht="25.5" customHeight="1" x14ac:dyDescent="0.25">
      <c r="A188" s="272" t="s">
        <v>1467</v>
      </c>
      <c r="B188" s="223" t="s">
        <v>176</v>
      </c>
      <c r="C188" s="258"/>
    </row>
    <row r="189" spans="1:3" s="236" customFormat="1" ht="25.5" customHeight="1" x14ac:dyDescent="0.25">
      <c r="A189" s="272" t="s">
        <v>1468</v>
      </c>
      <c r="B189" s="223" t="s">
        <v>177</v>
      </c>
      <c r="C189" s="258"/>
    </row>
    <row r="190" spans="1:3" s="236" customFormat="1" ht="25.5" customHeight="1" x14ac:dyDescent="0.25">
      <c r="A190" s="272" t="s">
        <v>1469</v>
      </c>
      <c r="B190" s="223" t="s">
        <v>178</v>
      </c>
      <c r="C190" s="258"/>
    </row>
    <row r="191" spans="1:3" s="236" customFormat="1" ht="25.5" customHeight="1" x14ac:dyDescent="0.25">
      <c r="A191" s="272" t="s">
        <v>1470</v>
      </c>
      <c r="B191" s="223" t="s">
        <v>179</v>
      </c>
      <c r="C191" s="258"/>
    </row>
    <row r="192" spans="1:3" s="249" customFormat="1" ht="25.5" customHeight="1" x14ac:dyDescent="0.25">
      <c r="A192" s="283" t="s">
        <v>1471</v>
      </c>
      <c r="B192" s="242" t="s">
        <v>271</v>
      </c>
      <c r="C192" s="221">
        <f>SUM(C193:C201)</f>
        <v>1166550</v>
      </c>
    </row>
    <row r="193" spans="1:3" s="236" customFormat="1" ht="25.5" customHeight="1" x14ac:dyDescent="0.25">
      <c r="A193" s="272" t="s">
        <v>1472</v>
      </c>
      <c r="B193" s="255" t="s">
        <v>272</v>
      </c>
      <c r="C193" s="258">
        <v>1166550</v>
      </c>
    </row>
    <row r="194" spans="1:3" s="236" customFormat="1" ht="25.5" customHeight="1" x14ac:dyDescent="0.25">
      <c r="A194" s="272" t="s">
        <v>1473</v>
      </c>
      <c r="B194" s="255" t="s">
        <v>273</v>
      </c>
      <c r="C194" s="258"/>
    </row>
    <row r="195" spans="1:3" s="236" customFormat="1" ht="25.5" customHeight="1" x14ac:dyDescent="0.25">
      <c r="A195" s="272" t="s">
        <v>1474</v>
      </c>
      <c r="B195" s="255" t="s">
        <v>274</v>
      </c>
      <c r="C195" s="258"/>
    </row>
    <row r="196" spans="1:3" s="236" customFormat="1" ht="25.5" customHeight="1" x14ac:dyDescent="0.25">
      <c r="A196" s="272" t="s">
        <v>1475</v>
      </c>
      <c r="B196" s="255" t="s">
        <v>275</v>
      </c>
      <c r="C196" s="258"/>
    </row>
    <row r="197" spans="1:3" s="236" customFormat="1" ht="25.5" customHeight="1" x14ac:dyDescent="0.25">
      <c r="A197" s="272" t="s">
        <v>1476</v>
      </c>
      <c r="B197" s="255" t="s">
        <v>276</v>
      </c>
      <c r="C197" s="258"/>
    </row>
    <row r="198" spans="1:3" s="236" customFormat="1" ht="25.5" customHeight="1" x14ac:dyDescent="0.25">
      <c r="A198" s="272" t="s">
        <v>1477</v>
      </c>
      <c r="B198" s="255" t="s">
        <v>277</v>
      </c>
      <c r="C198" s="258"/>
    </row>
    <row r="199" spans="1:3" s="236" customFormat="1" ht="25.5" customHeight="1" x14ac:dyDescent="0.25">
      <c r="A199" s="272" t="s">
        <v>1478</v>
      </c>
      <c r="B199" s="255" t="s">
        <v>278</v>
      </c>
      <c r="C199" s="258"/>
    </row>
    <row r="200" spans="1:3" s="236" customFormat="1" ht="25.5" customHeight="1" x14ac:dyDescent="0.25">
      <c r="A200" s="272" t="s">
        <v>1479</v>
      </c>
      <c r="B200" s="255" t="s">
        <v>279</v>
      </c>
      <c r="C200" s="258"/>
    </row>
    <row r="201" spans="1:3" s="236" customFormat="1" ht="25.5" customHeight="1" x14ac:dyDescent="0.25">
      <c r="A201" s="272" t="s">
        <v>1567</v>
      </c>
      <c r="B201" s="255" t="s">
        <v>280</v>
      </c>
      <c r="C201" s="258"/>
    </row>
    <row r="202" spans="1:3" s="249" customFormat="1" ht="25.5" customHeight="1" x14ac:dyDescent="0.25">
      <c r="A202" s="282">
        <v>5.2</v>
      </c>
      <c r="B202" s="248" t="s">
        <v>281</v>
      </c>
      <c r="C202" s="220">
        <f>C203</f>
        <v>2816</v>
      </c>
    </row>
    <row r="203" spans="1:3" s="249" customFormat="1" ht="25.5" customHeight="1" x14ac:dyDescent="0.25">
      <c r="A203" s="283" t="s">
        <v>1480</v>
      </c>
      <c r="B203" s="242" t="s">
        <v>23</v>
      </c>
      <c r="C203" s="221">
        <f>SUM(C204)</f>
        <v>2816</v>
      </c>
    </row>
    <row r="204" spans="1:3" s="236" customFormat="1" ht="25.5" customHeight="1" x14ac:dyDescent="0.25">
      <c r="A204" s="272" t="s">
        <v>1481</v>
      </c>
      <c r="B204" s="255" t="s">
        <v>154</v>
      </c>
      <c r="C204" s="258">
        <v>2816</v>
      </c>
    </row>
    <row r="205" spans="1:3" s="249" customFormat="1" ht="25.5" customHeight="1" x14ac:dyDescent="0.25">
      <c r="A205" s="282">
        <v>5.3</v>
      </c>
      <c r="B205" s="248" t="s">
        <v>282</v>
      </c>
      <c r="C205" s="220">
        <f>C206</f>
        <v>0</v>
      </c>
    </row>
    <row r="206" spans="1:3" s="249" customFormat="1" ht="25.5" customHeight="1" x14ac:dyDescent="0.25">
      <c r="A206" s="283" t="s">
        <v>1482</v>
      </c>
      <c r="B206" s="241" t="s">
        <v>154</v>
      </c>
      <c r="C206" s="221">
        <f>SUM(C207)</f>
        <v>0</v>
      </c>
    </row>
    <row r="207" spans="1:3" s="236" customFormat="1" ht="25.5" customHeight="1" x14ac:dyDescent="0.25">
      <c r="A207" s="272" t="s">
        <v>1483</v>
      </c>
      <c r="B207" s="223" t="s">
        <v>155</v>
      </c>
      <c r="C207" s="258"/>
    </row>
    <row r="208" spans="1:3" s="249" customFormat="1" ht="25.5" customHeight="1" x14ac:dyDescent="0.25">
      <c r="A208" s="271">
        <v>6</v>
      </c>
      <c r="B208" s="243" t="s">
        <v>24</v>
      </c>
      <c r="C208" s="244">
        <f>C209+C224+C225+C228</f>
        <v>60640</v>
      </c>
    </row>
    <row r="209" spans="1:3" s="249" customFormat="1" ht="25.5" customHeight="1" x14ac:dyDescent="0.25">
      <c r="A209" s="282">
        <v>6.1</v>
      </c>
      <c r="B209" s="248" t="s">
        <v>283</v>
      </c>
      <c r="C209" s="220">
        <f>C210+C212+C214+C216+C218+C220+C222</f>
        <v>32016</v>
      </c>
    </row>
    <row r="210" spans="1:3" s="249" customFormat="1" ht="25.5" customHeight="1" x14ac:dyDescent="0.25">
      <c r="A210" s="283" t="s">
        <v>1484</v>
      </c>
      <c r="B210" s="241" t="s">
        <v>284</v>
      </c>
      <c r="C210" s="221">
        <f>SUM(C211)</f>
        <v>0</v>
      </c>
    </row>
    <row r="211" spans="1:3" s="236" customFormat="1" ht="25.5" customHeight="1" x14ac:dyDescent="0.25">
      <c r="A211" s="272" t="s">
        <v>1485</v>
      </c>
      <c r="B211" s="223" t="s">
        <v>285</v>
      </c>
      <c r="C211" s="258"/>
    </row>
    <row r="212" spans="1:3" s="249" customFormat="1" ht="25.5" customHeight="1" x14ac:dyDescent="0.25">
      <c r="A212" s="283" t="s">
        <v>1486</v>
      </c>
      <c r="B212" s="242" t="s">
        <v>146</v>
      </c>
      <c r="C212" s="221">
        <f>SUM(C213)</f>
        <v>32016</v>
      </c>
    </row>
    <row r="213" spans="1:3" s="236" customFormat="1" ht="25.5" customHeight="1" x14ac:dyDescent="0.25">
      <c r="A213" s="272" t="s">
        <v>1487</v>
      </c>
      <c r="B213" s="223" t="s">
        <v>147</v>
      </c>
      <c r="C213" s="258">
        <v>32016</v>
      </c>
    </row>
    <row r="214" spans="1:3" s="249" customFormat="1" ht="25.5" customHeight="1" x14ac:dyDescent="0.25">
      <c r="A214" s="283" t="s">
        <v>1488</v>
      </c>
      <c r="B214" s="242" t="s">
        <v>286</v>
      </c>
      <c r="C214" s="221">
        <f>SUM(C215)</f>
        <v>0</v>
      </c>
    </row>
    <row r="215" spans="1:3" s="236" customFormat="1" ht="25.5" customHeight="1" x14ac:dyDescent="0.25">
      <c r="A215" s="272" t="s">
        <v>1489</v>
      </c>
      <c r="B215" s="223" t="s">
        <v>286</v>
      </c>
      <c r="C215" s="258"/>
    </row>
    <row r="216" spans="1:3" s="249" customFormat="1" ht="25.5" customHeight="1" x14ac:dyDescent="0.25">
      <c r="A216" s="283" t="s">
        <v>1490</v>
      </c>
      <c r="B216" s="242" t="s">
        <v>287</v>
      </c>
      <c r="C216" s="221">
        <f>SUM(C217)</f>
        <v>0</v>
      </c>
    </row>
    <row r="217" spans="1:3" s="236" customFormat="1" ht="25.5" customHeight="1" x14ac:dyDescent="0.25">
      <c r="A217" s="272" t="s">
        <v>1491</v>
      </c>
      <c r="B217" s="223" t="s">
        <v>287</v>
      </c>
      <c r="C217" s="258"/>
    </row>
    <row r="218" spans="1:3" s="249" customFormat="1" ht="25.5" customHeight="1" x14ac:dyDescent="0.25">
      <c r="A218" s="283" t="s">
        <v>1492</v>
      </c>
      <c r="B218" s="242" t="s">
        <v>288</v>
      </c>
      <c r="C218" s="221">
        <f>SUM(C219)</f>
        <v>0</v>
      </c>
    </row>
    <row r="219" spans="1:3" s="236" customFormat="1" ht="25.5" customHeight="1" x14ac:dyDescent="0.25">
      <c r="A219" s="272" t="s">
        <v>1493</v>
      </c>
      <c r="B219" s="223" t="s">
        <v>289</v>
      </c>
      <c r="C219" s="258"/>
    </row>
    <row r="220" spans="1:3" s="249" customFormat="1" ht="34.5" customHeight="1" x14ac:dyDescent="0.25">
      <c r="A220" s="283" t="s">
        <v>1494</v>
      </c>
      <c r="B220" s="242" t="s">
        <v>290</v>
      </c>
      <c r="C220" s="221">
        <f>SUM(C221)</f>
        <v>0</v>
      </c>
    </row>
    <row r="221" spans="1:3" s="236" customFormat="1" ht="25.5" customHeight="1" x14ac:dyDescent="0.25">
      <c r="A221" s="272" t="s">
        <v>1495</v>
      </c>
      <c r="B221" s="223" t="s">
        <v>290</v>
      </c>
      <c r="C221" s="258"/>
    </row>
    <row r="222" spans="1:3" s="249" customFormat="1" ht="25.5" customHeight="1" x14ac:dyDescent="0.25">
      <c r="A222" s="283" t="s">
        <v>1496</v>
      </c>
      <c r="B222" s="242" t="s">
        <v>291</v>
      </c>
      <c r="C222" s="221">
        <f>C223</f>
        <v>0</v>
      </c>
    </row>
    <row r="223" spans="1:3" s="236" customFormat="1" ht="25.5" customHeight="1" x14ac:dyDescent="0.25">
      <c r="A223" s="272" t="s">
        <v>1497</v>
      </c>
      <c r="B223" s="223" t="s">
        <v>291</v>
      </c>
      <c r="C223" s="258"/>
    </row>
    <row r="224" spans="1:3" s="249" customFormat="1" ht="25.5" customHeight="1" x14ac:dyDescent="0.25">
      <c r="A224" s="282">
        <v>6.2</v>
      </c>
      <c r="B224" s="248" t="s">
        <v>292</v>
      </c>
      <c r="C224" s="220"/>
    </row>
    <row r="225" spans="1:3" s="249" customFormat="1" ht="25.5" customHeight="1" x14ac:dyDescent="0.25">
      <c r="A225" s="282">
        <v>6.3</v>
      </c>
      <c r="B225" s="248" t="s">
        <v>293</v>
      </c>
      <c r="C225" s="220">
        <f>C226</f>
        <v>0</v>
      </c>
    </row>
    <row r="226" spans="1:3" s="249" customFormat="1" ht="25.5" customHeight="1" x14ac:dyDescent="0.25">
      <c r="A226" s="283" t="s">
        <v>1498</v>
      </c>
      <c r="B226" s="242" t="s">
        <v>25</v>
      </c>
      <c r="C226" s="221">
        <f>C227</f>
        <v>0</v>
      </c>
    </row>
    <row r="227" spans="1:3" s="236" customFormat="1" ht="25.5" customHeight="1" x14ac:dyDescent="0.25">
      <c r="A227" s="272" t="s">
        <v>1499</v>
      </c>
      <c r="B227" s="223" t="s">
        <v>294</v>
      </c>
      <c r="C227" s="258"/>
    </row>
    <row r="228" spans="1:3" s="249" customFormat="1" ht="25.5" customHeight="1" x14ac:dyDescent="0.25">
      <c r="A228" s="282">
        <v>6.4</v>
      </c>
      <c r="B228" s="259" t="s">
        <v>295</v>
      </c>
      <c r="C228" s="260">
        <f>C229</f>
        <v>28624</v>
      </c>
    </row>
    <row r="229" spans="1:3" s="249" customFormat="1" ht="25.5" customHeight="1" x14ac:dyDescent="0.25">
      <c r="A229" s="283" t="s">
        <v>1500</v>
      </c>
      <c r="B229" s="242" t="s">
        <v>154</v>
      </c>
      <c r="C229" s="221">
        <f>SUM(C230)</f>
        <v>28624</v>
      </c>
    </row>
    <row r="230" spans="1:3" s="236" customFormat="1" ht="25.5" customHeight="1" x14ac:dyDescent="0.25">
      <c r="A230" s="272" t="s">
        <v>1501</v>
      </c>
      <c r="B230" s="223" t="s">
        <v>155</v>
      </c>
      <c r="C230" s="258">
        <v>28624</v>
      </c>
    </row>
    <row r="231" spans="1:3" s="261" customFormat="1" ht="25.5" customHeight="1" x14ac:dyDescent="0.25">
      <c r="A231" s="271">
        <v>7</v>
      </c>
      <c r="B231" s="243" t="s">
        <v>296</v>
      </c>
      <c r="C231" s="244">
        <f>C232+C233+C235+C237+C239</f>
        <v>0</v>
      </c>
    </row>
    <row r="232" spans="1:3" s="261" customFormat="1" ht="36.75" customHeight="1" x14ac:dyDescent="0.25">
      <c r="A232" s="283">
        <v>7.1</v>
      </c>
      <c r="B232" s="262" t="s">
        <v>297</v>
      </c>
      <c r="C232" s="221">
        <f>SUM(C233)</f>
        <v>0</v>
      </c>
    </row>
    <row r="233" spans="1:3" s="261" customFormat="1" ht="36.75" customHeight="1" x14ac:dyDescent="0.25">
      <c r="A233" s="283">
        <v>7.2</v>
      </c>
      <c r="B233" s="262" t="s">
        <v>298</v>
      </c>
      <c r="C233" s="221">
        <f>SUM(C234)</f>
        <v>0</v>
      </c>
    </row>
    <row r="234" spans="1:3" s="236" customFormat="1" ht="29.25" customHeight="1" x14ac:dyDescent="0.25">
      <c r="A234" s="272" t="s">
        <v>1632</v>
      </c>
      <c r="B234" s="223" t="s">
        <v>299</v>
      </c>
      <c r="C234" s="258"/>
    </row>
    <row r="235" spans="1:3" s="261" customFormat="1" ht="36.75" customHeight="1" x14ac:dyDescent="0.25">
      <c r="A235" s="283">
        <v>7.3</v>
      </c>
      <c r="B235" s="262" t="s">
        <v>300</v>
      </c>
      <c r="C235" s="221">
        <f>SUM(C236)</f>
        <v>0</v>
      </c>
    </row>
    <row r="236" spans="1:3" s="236" customFormat="1" ht="25.5" customHeight="1" x14ac:dyDescent="0.25">
      <c r="A236" s="272" t="s">
        <v>1502</v>
      </c>
      <c r="B236" s="223" t="s">
        <v>1538</v>
      </c>
      <c r="C236" s="258"/>
    </row>
    <row r="237" spans="1:3" s="263" customFormat="1" ht="38.25" customHeight="1" x14ac:dyDescent="0.25">
      <c r="A237" s="283">
        <v>7.4</v>
      </c>
      <c r="B237" s="262" t="s">
        <v>301</v>
      </c>
      <c r="C237" s="221">
        <f>SUM(C238)</f>
        <v>0</v>
      </c>
    </row>
    <row r="238" spans="1:3" s="236" customFormat="1" ht="25.5" customHeight="1" x14ac:dyDescent="0.25">
      <c r="A238" s="272" t="s">
        <v>1568</v>
      </c>
      <c r="B238" s="223" t="s">
        <v>302</v>
      </c>
      <c r="C238" s="258"/>
    </row>
    <row r="239" spans="1:3" s="249" customFormat="1" ht="65.25" customHeight="1" x14ac:dyDescent="0.25">
      <c r="A239" s="283">
        <v>7.9</v>
      </c>
      <c r="B239" s="262" t="s">
        <v>303</v>
      </c>
      <c r="C239" s="221">
        <f>SUM(C240:C241)</f>
        <v>0</v>
      </c>
    </row>
    <row r="240" spans="1:3" s="236" customFormat="1" ht="39" customHeight="1" x14ac:dyDescent="0.25">
      <c r="A240" s="272" t="s">
        <v>1503</v>
      </c>
      <c r="B240" s="264" t="s">
        <v>304</v>
      </c>
      <c r="C240" s="258"/>
    </row>
    <row r="241" spans="1:3" s="236" customFormat="1" ht="39" customHeight="1" x14ac:dyDescent="0.25">
      <c r="A241" s="272" t="s">
        <v>1504</v>
      </c>
      <c r="B241" s="264" t="s">
        <v>305</v>
      </c>
      <c r="C241" s="258"/>
    </row>
    <row r="242" spans="1:3" s="249" customFormat="1" ht="25.5" customHeight="1" x14ac:dyDescent="0.25">
      <c r="A242" s="271">
        <v>8</v>
      </c>
      <c r="B242" s="243" t="s">
        <v>27</v>
      </c>
      <c r="C242" s="244">
        <f>C243+C247+C253</f>
        <v>51716786</v>
      </c>
    </row>
    <row r="243" spans="1:3" s="249" customFormat="1" ht="25.5" customHeight="1" x14ac:dyDescent="0.25">
      <c r="A243" s="282">
        <v>8.1</v>
      </c>
      <c r="B243" s="248" t="s">
        <v>306</v>
      </c>
      <c r="C243" s="221">
        <f>C244</f>
        <v>36199960</v>
      </c>
    </row>
    <row r="244" spans="1:3" s="249" customFormat="1" ht="25.5" customHeight="1" x14ac:dyDescent="0.25">
      <c r="A244" s="283" t="s">
        <v>1505</v>
      </c>
      <c r="B244" s="265" t="s">
        <v>28</v>
      </c>
      <c r="C244" s="221">
        <f>SUM(C245:C246)</f>
        <v>36199960</v>
      </c>
    </row>
    <row r="245" spans="1:3" s="236" customFormat="1" ht="25.5" customHeight="1" x14ac:dyDescent="0.25">
      <c r="A245" s="272" t="s">
        <v>1506</v>
      </c>
      <c r="B245" s="255" t="s">
        <v>307</v>
      </c>
      <c r="C245" s="258">
        <v>33311145</v>
      </c>
    </row>
    <row r="246" spans="1:3" s="236" customFormat="1" ht="25.5" customHeight="1" x14ac:dyDescent="0.25">
      <c r="A246" s="272" t="s">
        <v>1507</v>
      </c>
      <c r="B246" s="255" t="s">
        <v>308</v>
      </c>
      <c r="C246" s="258">
        <v>2888815</v>
      </c>
    </row>
    <row r="247" spans="1:3" s="249" customFormat="1" ht="25.5" customHeight="1" x14ac:dyDescent="0.25">
      <c r="A247" s="282">
        <v>8.1999999999999993</v>
      </c>
      <c r="B247" s="248" t="s">
        <v>309</v>
      </c>
      <c r="C247" s="220">
        <f>C248</f>
        <v>12065875</v>
      </c>
    </row>
    <row r="248" spans="1:3" s="249" customFormat="1" ht="25.5" customHeight="1" x14ac:dyDescent="0.25">
      <c r="A248" s="283" t="s">
        <v>1508</v>
      </c>
      <c r="B248" s="242" t="s">
        <v>310</v>
      </c>
      <c r="C248" s="221">
        <f>SUM(C249:C252)</f>
        <v>12065875</v>
      </c>
    </row>
    <row r="249" spans="1:3" s="236" customFormat="1" ht="25.5" customHeight="1" x14ac:dyDescent="0.25">
      <c r="A249" s="272" t="s">
        <v>1509</v>
      </c>
      <c r="B249" s="255" t="s">
        <v>311</v>
      </c>
      <c r="C249" s="258">
        <v>4395281</v>
      </c>
    </row>
    <row r="250" spans="1:3" s="236" customFormat="1" ht="25.5" customHeight="1" x14ac:dyDescent="0.25">
      <c r="A250" s="272" t="s">
        <v>1510</v>
      </c>
      <c r="B250" s="255" t="s">
        <v>312</v>
      </c>
      <c r="C250" s="258">
        <v>0</v>
      </c>
    </row>
    <row r="251" spans="1:3" s="236" customFormat="1" ht="25.5" customHeight="1" x14ac:dyDescent="0.25">
      <c r="A251" s="272" t="s">
        <v>1511</v>
      </c>
      <c r="B251" s="255" t="s">
        <v>313</v>
      </c>
      <c r="C251" s="258">
        <v>7670594</v>
      </c>
    </row>
    <row r="252" spans="1:3" s="236" customFormat="1" ht="25.5" customHeight="1" x14ac:dyDescent="0.25">
      <c r="A252" s="272" t="s">
        <v>1512</v>
      </c>
      <c r="B252" s="255" t="s">
        <v>314</v>
      </c>
      <c r="C252" s="258">
        <v>0</v>
      </c>
    </row>
    <row r="253" spans="1:3" s="249" customFormat="1" ht="25.5" customHeight="1" x14ac:dyDescent="0.25">
      <c r="A253" s="282">
        <v>8.3000000000000007</v>
      </c>
      <c r="B253" s="248" t="s">
        <v>315</v>
      </c>
      <c r="C253" s="220">
        <f>C254</f>
        <v>3450951</v>
      </c>
    </row>
    <row r="254" spans="1:3" s="249" customFormat="1" ht="25.5" customHeight="1" x14ac:dyDescent="0.25">
      <c r="A254" s="283" t="s">
        <v>1513</v>
      </c>
      <c r="B254" s="265" t="s">
        <v>30</v>
      </c>
      <c r="C254" s="221">
        <f>SUM(C255:C257)</f>
        <v>3450951</v>
      </c>
    </row>
    <row r="255" spans="1:3" s="236" customFormat="1" ht="25.5" customHeight="1" x14ac:dyDescent="0.25">
      <c r="A255" s="272" t="s">
        <v>1514</v>
      </c>
      <c r="B255" s="255" t="s">
        <v>316</v>
      </c>
      <c r="C255" s="258">
        <v>3450951</v>
      </c>
    </row>
    <row r="256" spans="1:3" s="236" customFormat="1" ht="25.5" customHeight="1" x14ac:dyDescent="0.25">
      <c r="A256" s="272" t="s">
        <v>1515</v>
      </c>
      <c r="B256" s="255" t="s">
        <v>317</v>
      </c>
      <c r="C256" s="258"/>
    </row>
    <row r="257" spans="1:3" s="236" customFormat="1" ht="25.5" customHeight="1" x14ac:dyDescent="0.25">
      <c r="A257" s="272" t="s">
        <v>1516</v>
      </c>
      <c r="B257" s="255" t="s">
        <v>1316</v>
      </c>
      <c r="C257" s="258"/>
    </row>
    <row r="258" spans="1:3" s="263" customFormat="1" ht="35.25" customHeight="1" x14ac:dyDescent="0.25">
      <c r="A258" s="271">
        <v>9</v>
      </c>
      <c r="B258" s="266" t="s">
        <v>318</v>
      </c>
      <c r="C258" s="244">
        <f>C259+C262+C263+C268+C272+C273</f>
        <v>2590000</v>
      </c>
    </row>
    <row r="259" spans="1:3" s="263" customFormat="1" ht="33.75" customHeight="1" x14ac:dyDescent="0.25">
      <c r="A259" s="282">
        <v>9.1</v>
      </c>
      <c r="B259" s="248" t="s">
        <v>319</v>
      </c>
      <c r="C259" s="220">
        <f>C260</f>
        <v>2590000</v>
      </c>
    </row>
    <row r="260" spans="1:3" s="249" customFormat="1" ht="25.5" customHeight="1" x14ac:dyDescent="0.25">
      <c r="A260" s="283" t="s">
        <v>1517</v>
      </c>
      <c r="B260" s="265" t="s">
        <v>320</v>
      </c>
      <c r="C260" s="221">
        <f>SUM(C261)</f>
        <v>2590000</v>
      </c>
    </row>
    <row r="261" spans="1:3" s="236" customFormat="1" ht="25.5" customHeight="1" x14ac:dyDescent="0.25">
      <c r="A261" s="272" t="s">
        <v>1518</v>
      </c>
      <c r="B261" s="255" t="s">
        <v>320</v>
      </c>
      <c r="C261" s="258">
        <v>2590000</v>
      </c>
    </row>
    <row r="262" spans="1:3" s="263" customFormat="1" ht="25.5" customHeight="1" x14ac:dyDescent="0.25">
      <c r="A262" s="282">
        <v>9.1999999999999993</v>
      </c>
      <c r="B262" s="248" t="s">
        <v>321</v>
      </c>
      <c r="C262" s="220">
        <v>0</v>
      </c>
    </row>
    <row r="263" spans="1:3" s="263" customFormat="1" ht="25.5" customHeight="1" x14ac:dyDescent="0.25">
      <c r="A263" s="282">
        <v>9.3000000000000007</v>
      </c>
      <c r="B263" s="248" t="s">
        <v>322</v>
      </c>
      <c r="C263" s="220">
        <f>C264+C266</f>
        <v>0</v>
      </c>
    </row>
    <row r="264" spans="1:3" s="249" customFormat="1" ht="25.5" customHeight="1" x14ac:dyDescent="0.25">
      <c r="A264" s="283" t="s">
        <v>1519</v>
      </c>
      <c r="B264" s="265" t="s">
        <v>323</v>
      </c>
      <c r="C264" s="221">
        <f>SUM(C265)</f>
        <v>0</v>
      </c>
    </row>
    <row r="265" spans="1:3" s="236" customFormat="1" ht="25.5" customHeight="1" x14ac:dyDescent="0.25">
      <c r="A265" s="272" t="s">
        <v>1520</v>
      </c>
      <c r="B265" s="255" t="s">
        <v>323</v>
      </c>
      <c r="C265" s="258"/>
    </row>
    <row r="266" spans="1:3" s="249" customFormat="1" ht="25.5" customHeight="1" x14ac:dyDescent="0.25">
      <c r="A266" s="283" t="s">
        <v>1521</v>
      </c>
      <c r="B266" s="265" t="s">
        <v>324</v>
      </c>
      <c r="C266" s="252">
        <f>SUM(C267)</f>
        <v>0</v>
      </c>
    </row>
    <row r="267" spans="1:3" s="236" customFormat="1" ht="25.5" customHeight="1" x14ac:dyDescent="0.25">
      <c r="A267" s="272" t="s">
        <v>1522</v>
      </c>
      <c r="B267" s="255" t="s">
        <v>324</v>
      </c>
      <c r="C267" s="258"/>
    </row>
    <row r="268" spans="1:3" s="263" customFormat="1" ht="25.5" customHeight="1" x14ac:dyDescent="0.25">
      <c r="A268" s="282">
        <v>9.4</v>
      </c>
      <c r="B268" s="248" t="s">
        <v>325</v>
      </c>
      <c r="C268" s="220"/>
    </row>
    <row r="269" spans="1:3" s="249" customFormat="1" ht="25.5" customHeight="1" x14ac:dyDescent="0.25">
      <c r="A269" s="283" t="s">
        <v>1523</v>
      </c>
      <c r="B269" s="242" t="s">
        <v>82</v>
      </c>
      <c r="C269" s="221"/>
    </row>
    <row r="270" spans="1:3" s="236" customFormat="1" ht="25.5" customHeight="1" x14ac:dyDescent="0.25">
      <c r="A270" s="272" t="s">
        <v>1524</v>
      </c>
      <c r="B270" s="255" t="s">
        <v>326</v>
      </c>
      <c r="C270" s="258"/>
    </row>
    <row r="271" spans="1:3" s="236" customFormat="1" ht="25.5" customHeight="1" x14ac:dyDescent="0.25">
      <c r="A271" s="272" t="s">
        <v>1525</v>
      </c>
      <c r="B271" s="255" t="s">
        <v>327</v>
      </c>
      <c r="C271" s="258"/>
    </row>
    <row r="272" spans="1:3" s="263" customFormat="1" ht="25.5" customHeight="1" x14ac:dyDescent="0.25">
      <c r="A272" s="282">
        <v>9.5</v>
      </c>
      <c r="B272" s="248" t="s">
        <v>328</v>
      </c>
      <c r="C272" s="220">
        <v>0</v>
      </c>
    </row>
    <row r="273" spans="1:3" s="263" customFormat="1" ht="38.25" customHeight="1" x14ac:dyDescent="0.25">
      <c r="A273" s="282">
        <v>9.6</v>
      </c>
      <c r="B273" s="248" t="s">
        <v>329</v>
      </c>
      <c r="C273" s="220">
        <f>C274</f>
        <v>0</v>
      </c>
    </row>
    <row r="274" spans="1:3" s="263" customFormat="1" ht="25.5" customHeight="1" x14ac:dyDescent="0.25">
      <c r="A274" s="283" t="s">
        <v>1526</v>
      </c>
      <c r="B274" s="265" t="s">
        <v>330</v>
      </c>
      <c r="C274" s="267">
        <f>SUM(C275:C277)</f>
        <v>0</v>
      </c>
    </row>
    <row r="275" spans="1:3" s="268" customFormat="1" ht="25.5" customHeight="1" x14ac:dyDescent="0.25">
      <c r="A275" s="272" t="s">
        <v>1527</v>
      </c>
      <c r="B275" s="255" t="s">
        <v>331</v>
      </c>
      <c r="C275" s="258"/>
    </row>
    <row r="276" spans="1:3" s="268" customFormat="1" ht="25.5" customHeight="1" x14ac:dyDescent="0.25">
      <c r="A276" s="272" t="s">
        <v>1528</v>
      </c>
      <c r="B276" s="255" t="s">
        <v>332</v>
      </c>
      <c r="C276" s="258"/>
    </row>
    <row r="277" spans="1:3" s="268" customFormat="1" ht="25.5" customHeight="1" x14ac:dyDescent="0.25">
      <c r="A277" s="272" t="s">
        <v>1529</v>
      </c>
      <c r="B277" s="255" t="s">
        <v>179</v>
      </c>
      <c r="C277" s="258"/>
    </row>
    <row r="278" spans="1:3" s="263" customFormat="1" ht="25.5" customHeight="1" x14ac:dyDescent="0.25">
      <c r="A278" s="271">
        <v>10</v>
      </c>
      <c r="B278" s="243" t="s">
        <v>333</v>
      </c>
      <c r="C278" s="244">
        <f>C279+C282+C284</f>
        <v>0</v>
      </c>
    </row>
    <row r="279" spans="1:3" s="263" customFormat="1" ht="25.5" customHeight="1" x14ac:dyDescent="0.25">
      <c r="A279" s="283">
        <v>10.1</v>
      </c>
      <c r="B279" s="242" t="s">
        <v>334</v>
      </c>
      <c r="C279" s="221">
        <f>SUM(C280:C281)</f>
        <v>0</v>
      </c>
    </row>
    <row r="280" spans="1:3" s="269" customFormat="1" ht="25.5" customHeight="1" x14ac:dyDescent="0.25">
      <c r="A280" s="272" t="s">
        <v>1530</v>
      </c>
      <c r="B280" s="255" t="s">
        <v>334</v>
      </c>
      <c r="C280" s="258"/>
    </row>
    <row r="281" spans="1:3" s="269" customFormat="1" ht="25.5" customHeight="1" x14ac:dyDescent="0.25">
      <c r="A281" s="272" t="s">
        <v>1531</v>
      </c>
      <c r="B281" s="255" t="s">
        <v>335</v>
      </c>
      <c r="C281" s="258"/>
    </row>
    <row r="282" spans="1:3" s="263" customFormat="1" ht="25.5" customHeight="1" x14ac:dyDescent="0.25">
      <c r="A282" s="283">
        <v>10.199999999999999</v>
      </c>
      <c r="B282" s="242" t="s">
        <v>336</v>
      </c>
      <c r="C282" s="221">
        <f>SUM(C283)</f>
        <v>0</v>
      </c>
    </row>
    <row r="283" spans="1:3" s="269" customFormat="1" ht="25.5" customHeight="1" x14ac:dyDescent="0.25">
      <c r="A283" s="272" t="s">
        <v>1532</v>
      </c>
      <c r="B283" s="255" t="s">
        <v>336</v>
      </c>
      <c r="C283" s="258"/>
    </row>
    <row r="284" spans="1:3" s="263" customFormat="1" ht="25.5" customHeight="1" x14ac:dyDescent="0.25">
      <c r="A284" s="283">
        <v>10.3</v>
      </c>
      <c r="B284" s="242" t="s">
        <v>337</v>
      </c>
      <c r="C284" s="221">
        <f>SUM(C285)</f>
        <v>0</v>
      </c>
    </row>
    <row r="285" spans="1:3" s="269" customFormat="1" ht="25.5" customHeight="1" x14ac:dyDescent="0.25">
      <c r="A285" s="272" t="s">
        <v>1533</v>
      </c>
      <c r="B285" s="255" t="s">
        <v>337</v>
      </c>
      <c r="C285" s="258"/>
    </row>
    <row r="286" spans="1:3" s="263" customFormat="1" ht="25.5" customHeight="1" x14ac:dyDescent="0.25">
      <c r="A286" s="271">
        <v>11</v>
      </c>
      <c r="B286" s="243" t="s">
        <v>32</v>
      </c>
      <c r="C286" s="244">
        <f>C287</f>
        <v>6500000</v>
      </c>
    </row>
    <row r="287" spans="1:3" s="263" customFormat="1" ht="25.5" customHeight="1" x14ac:dyDescent="0.25">
      <c r="A287" s="282">
        <v>11.1</v>
      </c>
      <c r="B287" s="248" t="s">
        <v>338</v>
      </c>
      <c r="C287" s="220">
        <f>C288</f>
        <v>6500000</v>
      </c>
    </row>
    <row r="288" spans="1:3" s="249" customFormat="1" ht="25.5" customHeight="1" x14ac:dyDescent="0.25">
      <c r="A288" s="283" t="s">
        <v>1534</v>
      </c>
      <c r="B288" s="242" t="s">
        <v>339</v>
      </c>
      <c r="C288" s="221">
        <f>SUM(C289:C291)</f>
        <v>6500000</v>
      </c>
    </row>
    <row r="289" spans="1:3" s="236" customFormat="1" ht="25.5" customHeight="1" x14ac:dyDescent="0.25">
      <c r="A289" s="272" t="s">
        <v>1535</v>
      </c>
      <c r="B289" s="255" t="s">
        <v>340</v>
      </c>
      <c r="C289" s="258">
        <v>6500000</v>
      </c>
    </row>
    <row r="290" spans="1:3" s="236" customFormat="1" ht="25.5" customHeight="1" x14ac:dyDescent="0.25">
      <c r="A290" s="272" t="s">
        <v>1536</v>
      </c>
      <c r="B290" s="255" t="s">
        <v>341</v>
      </c>
      <c r="C290" s="258"/>
    </row>
    <row r="291" spans="1:3" s="236" customFormat="1" ht="25.5" customHeight="1" x14ac:dyDescent="0.25">
      <c r="A291" s="272" t="s">
        <v>1537</v>
      </c>
      <c r="B291" s="255" t="s">
        <v>342</v>
      </c>
      <c r="C291" s="258"/>
    </row>
    <row r="292" spans="1:3" s="263" customFormat="1" ht="25.5" customHeight="1" x14ac:dyDescent="0.25">
      <c r="A292" s="271">
        <v>12</v>
      </c>
      <c r="B292" s="243" t="s">
        <v>343</v>
      </c>
      <c r="C292" s="244">
        <v>0</v>
      </c>
    </row>
    <row r="293" spans="1:3" s="270" customFormat="1" ht="26.25" customHeight="1" thickBot="1" x14ac:dyDescent="0.3">
      <c r="A293" s="859" t="s">
        <v>344</v>
      </c>
      <c r="B293" s="860"/>
      <c r="C293" s="273">
        <f>C5+C47+C53+C57+C179+C208+C231+C242+C258+C278+C286+C292</f>
        <v>72506827.030000001</v>
      </c>
    </row>
    <row r="294" spans="1:3" s="229" customFormat="1" ht="36.75" hidden="1" customHeight="1" x14ac:dyDescent="0.25">
      <c r="A294" s="226"/>
      <c r="B294" s="227"/>
      <c r="C294" s="228"/>
    </row>
    <row r="295" spans="1:3" ht="36.75" hidden="1" customHeight="1" x14ac:dyDescent="0.25"/>
    <row r="296" spans="1:3" ht="36.75" hidden="1" customHeight="1" x14ac:dyDescent="0.25"/>
    <row r="297" spans="1:3" ht="36.75" hidden="1" customHeight="1" x14ac:dyDescent="0.25"/>
    <row r="298" spans="1:3" ht="36.75" hidden="1" customHeight="1" x14ac:dyDescent="0.25"/>
    <row r="299" spans="1:3" ht="36.75" hidden="1" customHeight="1" x14ac:dyDescent="0.25"/>
    <row r="300" spans="1:3" ht="36.75" hidden="1" customHeight="1" x14ac:dyDescent="0.25"/>
    <row r="301" spans="1:3" ht="36.75" hidden="1" customHeight="1" x14ac:dyDescent="0.25"/>
    <row r="302" spans="1:3" ht="36.75" hidden="1" customHeight="1" x14ac:dyDescent="0.25"/>
    <row r="303" spans="1:3" ht="36.75" hidden="1" customHeight="1" x14ac:dyDescent="0.25"/>
    <row r="304" spans="1:3" ht="36.75" hidden="1" customHeight="1" x14ac:dyDescent="0.25"/>
    <row r="305" ht="36.75" hidden="1" customHeight="1" x14ac:dyDescent="0.25"/>
    <row r="306" ht="36.75" hidden="1" customHeight="1" x14ac:dyDescent="0.25"/>
    <row r="307" ht="36.75" hidden="1" customHeight="1" x14ac:dyDescent="0.25"/>
    <row r="308" ht="36.75" hidden="1" customHeight="1" x14ac:dyDescent="0.25"/>
    <row r="309" ht="36.75" hidden="1" customHeight="1" x14ac:dyDescent="0.25"/>
    <row r="310" ht="36.75" hidden="1" customHeight="1" x14ac:dyDescent="0.25"/>
    <row r="311" ht="36.75" hidden="1" customHeight="1" x14ac:dyDescent="0.25"/>
    <row r="312" ht="36.75" hidden="1" customHeight="1" x14ac:dyDescent="0.25"/>
    <row r="313" ht="36.75" hidden="1" customHeight="1" x14ac:dyDescent="0.25"/>
    <row r="314" ht="36.75" hidden="1" customHeight="1" x14ac:dyDescent="0.25"/>
    <row r="315" ht="36.75" hidden="1" customHeight="1" x14ac:dyDescent="0.25"/>
    <row r="316" ht="36.75" hidden="1" customHeight="1" x14ac:dyDescent="0.25"/>
    <row r="317" ht="36.75" hidden="1" customHeight="1" x14ac:dyDescent="0.25"/>
    <row r="318" ht="36.75" hidden="1" customHeight="1" x14ac:dyDescent="0.25"/>
    <row r="319" ht="36.75" hidden="1" customHeight="1" x14ac:dyDescent="0.25"/>
    <row r="320" ht="36.75" hidden="1" customHeight="1" x14ac:dyDescent="0.25"/>
    <row r="321" ht="36.75" hidden="1" customHeight="1" x14ac:dyDescent="0.25"/>
    <row r="322" ht="36.75" hidden="1" customHeight="1" x14ac:dyDescent="0.25"/>
    <row r="323" ht="36.75" hidden="1" customHeight="1" x14ac:dyDescent="0.25"/>
    <row r="324" ht="36.75" hidden="1" customHeight="1" x14ac:dyDescent="0.25"/>
    <row r="325" ht="36.75" hidden="1" customHeight="1" x14ac:dyDescent="0.25"/>
    <row r="326" ht="36.75" hidden="1" customHeight="1" x14ac:dyDescent="0.25"/>
    <row r="327" ht="36.75" hidden="1" customHeight="1" x14ac:dyDescent="0.25"/>
    <row r="328" ht="36.75" hidden="1" customHeight="1" x14ac:dyDescent="0.25"/>
    <row r="329" ht="36.75" hidden="1" customHeight="1" x14ac:dyDescent="0.25"/>
    <row r="330" ht="36.75" hidden="1" customHeight="1" x14ac:dyDescent="0.25"/>
    <row r="331" ht="36.75" hidden="1" customHeight="1" x14ac:dyDescent="0.25"/>
    <row r="332" ht="36.75" hidden="1" customHeight="1" x14ac:dyDescent="0.25"/>
    <row r="333" ht="36.75" hidden="1" customHeight="1" x14ac:dyDescent="0.25"/>
    <row r="334" ht="36.75" hidden="1" customHeight="1" x14ac:dyDescent="0.25"/>
    <row r="335" ht="36.75" hidden="1" customHeight="1" x14ac:dyDescent="0.25"/>
    <row r="336" ht="36.75" hidden="1" customHeight="1" x14ac:dyDescent="0.25"/>
    <row r="337" ht="36.75" hidden="1" customHeight="1" x14ac:dyDescent="0.25"/>
    <row r="338" ht="36.75" hidden="1" customHeight="1" x14ac:dyDescent="0.25"/>
    <row r="339" ht="36.75" hidden="1" customHeight="1" x14ac:dyDescent="0.25"/>
    <row r="340" ht="36.75" hidden="1" customHeight="1" x14ac:dyDescent="0.25"/>
    <row r="341" ht="36.75" hidden="1" customHeight="1" x14ac:dyDescent="0.25"/>
    <row r="342" ht="36.75" hidden="1" customHeight="1" x14ac:dyDescent="0.25"/>
    <row r="343" ht="36.75" hidden="1" customHeight="1" x14ac:dyDescent="0.25"/>
    <row r="344" ht="36.75" hidden="1" customHeight="1" x14ac:dyDescent="0.25"/>
    <row r="345" ht="36.75" hidden="1" customHeight="1" x14ac:dyDescent="0.25"/>
    <row r="346" ht="36.75" hidden="1" customHeight="1" x14ac:dyDescent="0.25"/>
    <row r="347" ht="36.75" hidden="1" customHeight="1" x14ac:dyDescent="0.25"/>
    <row r="348" ht="36.75" hidden="1" customHeight="1" x14ac:dyDescent="0.25"/>
    <row r="349" ht="36.75" hidden="1" customHeight="1" x14ac:dyDescent="0.25"/>
    <row r="350" ht="36.75" hidden="1" customHeight="1" x14ac:dyDescent="0.25"/>
    <row r="351" ht="36.75" hidden="1" customHeight="1" x14ac:dyDescent="0.25"/>
    <row r="352" ht="36.75" hidden="1" customHeight="1" x14ac:dyDescent="0.25"/>
    <row r="353" ht="36.75" hidden="1" customHeight="1" x14ac:dyDescent="0.25"/>
    <row r="354" ht="36.75" hidden="1" customHeight="1" x14ac:dyDescent="0.25"/>
    <row r="355" ht="36.75" hidden="1" customHeight="1" x14ac:dyDescent="0.25"/>
    <row r="356" ht="36.75" hidden="1" customHeight="1" x14ac:dyDescent="0.25"/>
    <row r="357" ht="36.75" hidden="1" customHeight="1" x14ac:dyDescent="0.25"/>
    <row r="358" ht="36.75" hidden="1" customHeight="1" x14ac:dyDescent="0.25"/>
    <row r="359" ht="36.75" hidden="1" customHeight="1" x14ac:dyDescent="0.25"/>
    <row r="360" ht="36.75" hidden="1" customHeight="1" x14ac:dyDescent="0.25"/>
    <row r="361" ht="36.75" hidden="1" customHeight="1" x14ac:dyDescent="0.25"/>
    <row r="362" ht="36.75" hidden="1" customHeight="1" x14ac:dyDescent="0.25"/>
    <row r="363" ht="36.75" hidden="1" customHeight="1" x14ac:dyDescent="0.25"/>
    <row r="364" ht="36.75" hidden="1" customHeight="1" x14ac:dyDescent="0.25"/>
    <row r="365" ht="36.75" hidden="1" customHeight="1" x14ac:dyDescent="0.25"/>
    <row r="366" ht="36.75" hidden="1" customHeight="1" x14ac:dyDescent="0.25"/>
    <row r="367" ht="36.75" hidden="1" customHeight="1" x14ac:dyDescent="0.25"/>
    <row r="368" ht="36.75" hidden="1" customHeight="1" x14ac:dyDescent="0.25"/>
    <row r="369" ht="36.75" hidden="1" customHeight="1" x14ac:dyDescent="0.25"/>
    <row r="370" ht="36.75" hidden="1" customHeight="1" x14ac:dyDescent="0.25"/>
    <row r="371" ht="36.75" hidden="1" customHeight="1" x14ac:dyDescent="0.25"/>
    <row r="372" ht="36.75" hidden="1" customHeight="1" x14ac:dyDescent="0.25"/>
    <row r="373" ht="36.75" hidden="1" customHeight="1" x14ac:dyDescent="0.25"/>
    <row r="374" ht="36.75" hidden="1" customHeight="1" x14ac:dyDescent="0.25"/>
    <row r="375" ht="36.75" hidden="1" customHeight="1" x14ac:dyDescent="0.25"/>
    <row r="376" ht="36.75" hidden="1" customHeight="1" x14ac:dyDescent="0.25"/>
    <row r="377" ht="36.75" hidden="1" customHeight="1" x14ac:dyDescent="0.25"/>
    <row r="378" ht="36.75" hidden="1" customHeight="1" x14ac:dyDescent="0.25"/>
    <row r="379" ht="36.75" hidden="1" customHeight="1" x14ac:dyDescent="0.25"/>
    <row r="380" ht="36.75" hidden="1" customHeight="1" x14ac:dyDescent="0.25"/>
    <row r="381" ht="36.75" hidden="1" customHeight="1" x14ac:dyDescent="0.25"/>
    <row r="382" ht="36.75" hidden="1" customHeight="1" x14ac:dyDescent="0.25"/>
    <row r="383" ht="36.75" hidden="1" customHeight="1" x14ac:dyDescent="0.25"/>
    <row r="384" ht="36.75" hidden="1" customHeight="1" x14ac:dyDescent="0.25"/>
    <row r="385" ht="36.75" hidden="1" customHeight="1" x14ac:dyDescent="0.25"/>
    <row r="386" ht="36.75" hidden="1" customHeight="1" x14ac:dyDescent="0.25"/>
    <row r="387" ht="36.75" hidden="1" customHeight="1" x14ac:dyDescent="0.25"/>
    <row r="388" ht="36.75" hidden="1" customHeight="1" x14ac:dyDescent="0.25"/>
    <row r="389" ht="36.75" hidden="1" customHeight="1" x14ac:dyDescent="0.25"/>
    <row r="390" ht="36.75" hidden="1" customHeight="1" x14ac:dyDescent="0.25"/>
    <row r="391" ht="36.75" hidden="1" customHeight="1" x14ac:dyDescent="0.25"/>
    <row r="392" ht="36.75" hidden="1" customHeight="1" x14ac:dyDescent="0.25"/>
    <row r="393" ht="36.75" hidden="1" customHeight="1" x14ac:dyDescent="0.25"/>
    <row r="394" ht="36.75" hidden="1" customHeight="1" x14ac:dyDescent="0.25"/>
    <row r="395" ht="36.75" hidden="1" customHeight="1" x14ac:dyDescent="0.25"/>
    <row r="396" ht="36.75" hidden="1" customHeight="1" x14ac:dyDescent="0.25"/>
    <row r="397" ht="36.75" hidden="1" customHeight="1" x14ac:dyDescent="0.25"/>
    <row r="398" ht="36.75" hidden="1" customHeight="1" x14ac:dyDescent="0.25"/>
    <row r="399" ht="36.75" hidden="1" customHeight="1" x14ac:dyDescent="0.25"/>
    <row r="400" ht="36.75" hidden="1" customHeight="1" x14ac:dyDescent="0.25"/>
    <row r="401" ht="36.75" hidden="1" customHeight="1" x14ac:dyDescent="0.25"/>
    <row r="402" ht="36.75" hidden="1" customHeight="1" x14ac:dyDescent="0.25"/>
    <row r="403" ht="36.75" hidden="1" customHeight="1" x14ac:dyDescent="0.25"/>
    <row r="404" ht="36.75" hidden="1" customHeight="1" x14ac:dyDescent="0.25"/>
    <row r="405" ht="36.75" hidden="1" customHeight="1" x14ac:dyDescent="0.25"/>
    <row r="406" ht="36.75" hidden="1" customHeight="1" x14ac:dyDescent="0.25"/>
    <row r="407" ht="36.75" hidden="1" customHeight="1" x14ac:dyDescent="0.25"/>
    <row r="408" ht="36.75" hidden="1" customHeight="1" x14ac:dyDescent="0.25"/>
    <row r="409" ht="36.75" hidden="1" customHeight="1" x14ac:dyDescent="0.25"/>
    <row r="410" ht="36.75" hidden="1" customHeight="1" x14ac:dyDescent="0.25"/>
    <row r="411" ht="36.75" hidden="1" customHeight="1" x14ac:dyDescent="0.25"/>
    <row r="412" ht="36.75" hidden="1" customHeight="1" x14ac:dyDescent="0.25"/>
    <row r="413" ht="36.75" hidden="1" customHeight="1" x14ac:dyDescent="0.25"/>
    <row r="414" ht="36.75" hidden="1" customHeight="1" x14ac:dyDescent="0.25"/>
    <row r="415" ht="36.75" hidden="1" customHeight="1" x14ac:dyDescent="0.25"/>
    <row r="416" ht="36.75" hidden="1" customHeight="1" x14ac:dyDescent="0.25"/>
    <row r="417" ht="36.75" hidden="1" customHeight="1" x14ac:dyDescent="0.25"/>
    <row r="418" ht="36.75" hidden="1" customHeight="1" x14ac:dyDescent="0.25"/>
    <row r="419" ht="36.75" hidden="1" customHeight="1" x14ac:dyDescent="0.25"/>
    <row r="420" ht="36.75" hidden="1" customHeight="1" x14ac:dyDescent="0.25"/>
    <row r="421" ht="36.75" hidden="1" customHeight="1" x14ac:dyDescent="0.25"/>
    <row r="422" ht="36.75" hidden="1" customHeight="1" x14ac:dyDescent="0.25"/>
    <row r="423" ht="36.75" hidden="1" customHeight="1" x14ac:dyDescent="0.25"/>
    <row r="424" ht="36.75" hidden="1" customHeight="1" x14ac:dyDescent="0.25"/>
    <row r="425" ht="36.75" hidden="1" customHeight="1" x14ac:dyDescent="0.25"/>
    <row r="426" ht="36.75" hidden="1" customHeight="1" x14ac:dyDescent="0.25"/>
    <row r="427" ht="36.75" hidden="1" customHeight="1" x14ac:dyDescent="0.25"/>
    <row r="428" ht="36.75" hidden="1" customHeight="1" x14ac:dyDescent="0.25"/>
    <row r="429" ht="36.75" hidden="1" customHeight="1" x14ac:dyDescent="0.25"/>
    <row r="430" ht="36.75" hidden="1" customHeight="1" x14ac:dyDescent="0.25"/>
    <row r="431" ht="36.75" hidden="1" customHeight="1" x14ac:dyDescent="0.25"/>
    <row r="432" ht="36.75" hidden="1" customHeight="1" x14ac:dyDescent="0.25"/>
    <row r="433" ht="36.75" hidden="1" customHeight="1" x14ac:dyDescent="0.25"/>
    <row r="434" ht="36.75" hidden="1" customHeight="1" x14ac:dyDescent="0.25"/>
    <row r="435" ht="36.75" hidden="1" customHeight="1" x14ac:dyDescent="0.25"/>
    <row r="436" ht="36.75" hidden="1" customHeight="1" x14ac:dyDescent="0.25"/>
    <row r="437" ht="36.75" hidden="1" customHeight="1" x14ac:dyDescent="0.25"/>
    <row r="438" ht="36.75" hidden="1" customHeight="1" x14ac:dyDescent="0.25"/>
    <row r="439" ht="36.75" hidden="1" customHeight="1" x14ac:dyDescent="0.25"/>
    <row r="440" ht="36.75" hidden="1" customHeight="1" x14ac:dyDescent="0.25"/>
    <row r="441" ht="36.75" hidden="1" customHeight="1" x14ac:dyDescent="0.25"/>
    <row r="442" ht="36.75" hidden="1" customHeight="1" x14ac:dyDescent="0.25"/>
    <row r="443" ht="36.75" hidden="1" customHeight="1" x14ac:dyDescent="0.25"/>
    <row r="444" ht="36.75" hidden="1" customHeight="1" x14ac:dyDescent="0.25"/>
    <row r="445" ht="36.75" hidden="1" customHeight="1" x14ac:dyDescent="0.25"/>
    <row r="446" ht="36.75" hidden="1" customHeight="1" x14ac:dyDescent="0.25"/>
    <row r="447" ht="36.75" hidden="1" customHeight="1" x14ac:dyDescent="0.25"/>
    <row r="448" ht="36.75" hidden="1" customHeight="1" x14ac:dyDescent="0.25"/>
    <row r="449" ht="36.75" hidden="1" customHeight="1" x14ac:dyDescent="0.25"/>
    <row r="450" ht="36.75" hidden="1" customHeight="1" x14ac:dyDescent="0.25"/>
    <row r="451" ht="36.75" hidden="1" customHeight="1" x14ac:dyDescent="0.25"/>
    <row r="452" ht="36.75" hidden="1" customHeight="1" x14ac:dyDescent="0.25"/>
    <row r="453" ht="36.75" hidden="1" customHeight="1" x14ac:dyDescent="0.25"/>
    <row r="454" ht="36.75" hidden="1" customHeight="1" x14ac:dyDescent="0.25"/>
    <row r="455" ht="36.75" hidden="1" customHeight="1" x14ac:dyDescent="0.25"/>
    <row r="456" ht="36.75" hidden="1" customHeight="1" x14ac:dyDescent="0.25"/>
    <row r="457" ht="36.75" hidden="1" customHeight="1" x14ac:dyDescent="0.25"/>
    <row r="458" ht="36.75" hidden="1" customHeight="1" x14ac:dyDescent="0.25"/>
    <row r="459" ht="36.75" hidden="1" customHeight="1" x14ac:dyDescent="0.25"/>
    <row r="460" ht="36.75" hidden="1" customHeight="1" x14ac:dyDescent="0.25"/>
    <row r="461" ht="36.75" hidden="1" customHeight="1" x14ac:dyDescent="0.25"/>
    <row r="462" ht="36.75" hidden="1" customHeight="1" x14ac:dyDescent="0.25"/>
    <row r="463" ht="36.75" hidden="1" customHeight="1" x14ac:dyDescent="0.25"/>
    <row r="464" ht="36.75" hidden="1" customHeight="1" x14ac:dyDescent="0.25"/>
    <row r="465" ht="36.75" hidden="1" customHeight="1" x14ac:dyDescent="0.25"/>
    <row r="466" ht="36.75" hidden="1" customHeight="1" x14ac:dyDescent="0.25"/>
    <row r="467" ht="36.75" hidden="1" customHeight="1" x14ac:dyDescent="0.25"/>
    <row r="468" ht="36.75" hidden="1" customHeight="1" x14ac:dyDescent="0.25"/>
    <row r="469" ht="36.75" hidden="1" customHeight="1" x14ac:dyDescent="0.25"/>
    <row r="470" ht="36.75" hidden="1" customHeight="1" x14ac:dyDescent="0.25"/>
    <row r="471" ht="36.75" hidden="1" customHeight="1" x14ac:dyDescent="0.25"/>
    <row r="472" ht="36.75" hidden="1" customHeight="1" x14ac:dyDescent="0.25"/>
    <row r="473" ht="36.75" hidden="1" customHeight="1" x14ac:dyDescent="0.25"/>
    <row r="474" ht="36.75" hidden="1" customHeight="1" x14ac:dyDescent="0.25"/>
    <row r="475" ht="36.75" hidden="1" customHeight="1" x14ac:dyDescent="0.25"/>
    <row r="476" ht="36.75" hidden="1" customHeight="1" x14ac:dyDescent="0.25"/>
    <row r="477" ht="36.75" hidden="1" customHeight="1" x14ac:dyDescent="0.25"/>
    <row r="478" ht="36.75" hidden="1" customHeight="1" x14ac:dyDescent="0.25"/>
    <row r="479" ht="36.75" hidden="1" customHeight="1" x14ac:dyDescent="0.25"/>
    <row r="480" ht="36.75" hidden="1" customHeight="1" x14ac:dyDescent="0.25"/>
    <row r="481" ht="36.75" hidden="1" customHeight="1" x14ac:dyDescent="0.25"/>
    <row r="482" ht="36.75" hidden="1" customHeight="1" x14ac:dyDescent="0.25"/>
    <row r="483" ht="36.75" hidden="1" customHeight="1" x14ac:dyDescent="0.25"/>
    <row r="484" ht="36.75" hidden="1" customHeight="1" x14ac:dyDescent="0.25"/>
    <row r="485" ht="36.75" hidden="1" customHeight="1" x14ac:dyDescent="0.25"/>
    <row r="486" ht="36.75" hidden="1" customHeight="1" x14ac:dyDescent="0.25"/>
    <row r="487" ht="36.75" hidden="1" customHeight="1" x14ac:dyDescent="0.25"/>
    <row r="488" ht="36.75" hidden="1" customHeight="1" x14ac:dyDescent="0.25"/>
    <row r="489" ht="36.75" hidden="1" customHeight="1" x14ac:dyDescent="0.25"/>
    <row r="490" ht="36.75" hidden="1" customHeight="1" x14ac:dyDescent="0.25"/>
    <row r="491" ht="36.75" hidden="1" customHeight="1" x14ac:dyDescent="0.25"/>
    <row r="492" ht="36.75" hidden="1" customHeight="1" x14ac:dyDescent="0.25"/>
    <row r="493" ht="36.75" hidden="1" customHeight="1" x14ac:dyDescent="0.25"/>
    <row r="494" ht="36.75" hidden="1" customHeight="1" x14ac:dyDescent="0.25"/>
    <row r="495" ht="36.75" hidden="1" customHeight="1" x14ac:dyDescent="0.25"/>
    <row r="496" ht="36.75" hidden="1" customHeight="1" x14ac:dyDescent="0.25"/>
    <row r="497" ht="36.75" hidden="1" customHeight="1" x14ac:dyDescent="0.25"/>
    <row r="498" ht="36.75" hidden="1" customHeight="1" x14ac:dyDescent="0.25"/>
    <row r="499" ht="36.75" hidden="1" customHeight="1" x14ac:dyDescent="0.25"/>
    <row r="500" ht="36.75" hidden="1" customHeight="1" x14ac:dyDescent="0.25"/>
    <row r="501" ht="36.75" hidden="1" customHeight="1" x14ac:dyDescent="0.25"/>
    <row r="502" ht="36.75" hidden="1" customHeight="1" x14ac:dyDescent="0.25"/>
    <row r="503" ht="36.75" hidden="1" customHeight="1" x14ac:dyDescent="0.25"/>
    <row r="504" ht="36.75" hidden="1" customHeight="1" x14ac:dyDescent="0.25"/>
    <row r="505" ht="36.75" hidden="1" customHeight="1" x14ac:dyDescent="0.25"/>
    <row r="506" ht="36.75" hidden="1" customHeight="1" x14ac:dyDescent="0.25"/>
    <row r="507" ht="36.75" hidden="1" customHeight="1" x14ac:dyDescent="0.25"/>
    <row r="508" ht="36.75" hidden="1" customHeight="1" x14ac:dyDescent="0.25"/>
    <row r="509" ht="36.75" hidden="1" customHeight="1" x14ac:dyDescent="0.25"/>
    <row r="510" ht="36.75" hidden="1" customHeight="1" x14ac:dyDescent="0.25"/>
    <row r="511" ht="36.75" hidden="1" customHeight="1" x14ac:dyDescent="0.25"/>
    <row r="512" ht="36.75" hidden="1" customHeight="1" x14ac:dyDescent="0.25"/>
    <row r="513" ht="36.75" hidden="1" customHeight="1" x14ac:dyDescent="0.25"/>
    <row r="514" ht="36.75" hidden="1" customHeight="1" x14ac:dyDescent="0.25"/>
    <row r="515" ht="36.75" hidden="1" customHeight="1" x14ac:dyDescent="0.25"/>
    <row r="516" ht="36.75" hidden="1" customHeight="1" x14ac:dyDescent="0.25"/>
    <row r="517" ht="36.75" hidden="1" customHeight="1" x14ac:dyDescent="0.25"/>
    <row r="518" ht="36.75" hidden="1" customHeight="1" x14ac:dyDescent="0.25"/>
    <row r="519" ht="36.75" hidden="1" customHeight="1" x14ac:dyDescent="0.25"/>
    <row r="520" ht="36.75" hidden="1" customHeight="1" x14ac:dyDescent="0.25"/>
    <row r="521" ht="36.75" hidden="1" customHeight="1" x14ac:dyDescent="0.25"/>
    <row r="522" ht="36.75" hidden="1" customHeight="1" x14ac:dyDescent="0.25"/>
    <row r="523" ht="36.75" hidden="1" customHeight="1" x14ac:dyDescent="0.25"/>
    <row r="524" ht="36.75" hidden="1" customHeight="1" x14ac:dyDescent="0.25"/>
    <row r="525" ht="36.75" hidden="1" customHeight="1" x14ac:dyDescent="0.25"/>
    <row r="526" ht="36.75" hidden="1" customHeight="1" x14ac:dyDescent="0.25"/>
    <row r="527" ht="36.75" hidden="1" customHeight="1" x14ac:dyDescent="0.25"/>
    <row r="528" ht="36.75" hidden="1" customHeight="1" x14ac:dyDescent="0.25"/>
    <row r="529" ht="36.75" hidden="1" customHeight="1" x14ac:dyDescent="0.25"/>
    <row r="530" ht="36.75" hidden="1" customHeight="1" x14ac:dyDescent="0.25"/>
    <row r="531" ht="36.75" hidden="1" customHeight="1" x14ac:dyDescent="0.25"/>
    <row r="532" ht="36.75" hidden="1" customHeight="1" x14ac:dyDescent="0.25"/>
    <row r="533" ht="36.75" hidden="1" customHeight="1" x14ac:dyDescent="0.25"/>
    <row r="534" ht="36.75" hidden="1" customHeight="1" x14ac:dyDescent="0.25"/>
    <row r="535" ht="36.75" hidden="1" customHeight="1" x14ac:dyDescent="0.25"/>
    <row r="536" ht="36.75" hidden="1" customHeight="1" x14ac:dyDescent="0.25"/>
    <row r="537" ht="36.75" hidden="1" customHeight="1" x14ac:dyDescent="0.25"/>
    <row r="538" ht="36.75" hidden="1" customHeight="1" x14ac:dyDescent="0.25"/>
    <row r="539" ht="36.75" hidden="1" customHeight="1" x14ac:dyDescent="0.25"/>
    <row r="540" ht="36.75" hidden="1" customHeight="1" x14ac:dyDescent="0.25"/>
    <row r="541" ht="36.75" hidden="1" customHeight="1" x14ac:dyDescent="0.25"/>
    <row r="542" ht="36.75" hidden="1" customHeight="1" x14ac:dyDescent="0.25"/>
    <row r="543" ht="36.75" hidden="1" customHeight="1" x14ac:dyDescent="0.25"/>
    <row r="544" ht="36.75" hidden="1" customHeight="1" x14ac:dyDescent="0.25"/>
    <row r="545" ht="36.75" hidden="1" customHeight="1" x14ac:dyDescent="0.25"/>
    <row r="546" ht="36.75" hidden="1" customHeight="1" x14ac:dyDescent="0.25"/>
    <row r="547" ht="36.75" hidden="1" customHeight="1" x14ac:dyDescent="0.25"/>
    <row r="548" ht="36.75" hidden="1" customHeight="1" x14ac:dyDescent="0.25"/>
    <row r="549" ht="36.75" hidden="1" customHeight="1" x14ac:dyDescent="0.25"/>
    <row r="550" ht="36.75" hidden="1" customHeight="1" x14ac:dyDescent="0.25"/>
    <row r="551" ht="36.75" hidden="1" customHeight="1" x14ac:dyDescent="0.25"/>
    <row r="552" ht="36.75" hidden="1" customHeight="1" x14ac:dyDescent="0.25"/>
    <row r="553" ht="36.75" hidden="1" customHeight="1" x14ac:dyDescent="0.25"/>
    <row r="554" ht="36.75" hidden="1" customHeight="1" x14ac:dyDescent="0.25"/>
    <row r="555" ht="36.75" hidden="1" customHeight="1" x14ac:dyDescent="0.25"/>
    <row r="556" ht="36.75" hidden="1" customHeight="1" x14ac:dyDescent="0.25"/>
    <row r="557" ht="36.75" hidden="1" customHeight="1" x14ac:dyDescent="0.25"/>
    <row r="558" ht="36.75" hidden="1" customHeight="1" x14ac:dyDescent="0.25"/>
    <row r="559" ht="36.75" hidden="1" customHeight="1" x14ac:dyDescent="0.25"/>
    <row r="560" ht="36.75" hidden="1" customHeight="1" x14ac:dyDescent="0.25"/>
    <row r="561" ht="36.75" hidden="1" customHeight="1" x14ac:dyDescent="0.25"/>
    <row r="562" ht="36.75" hidden="1" customHeight="1" x14ac:dyDescent="0.25"/>
    <row r="563" ht="36.75" hidden="1" customHeight="1" x14ac:dyDescent="0.25"/>
    <row r="564" ht="36.75" hidden="1" customHeight="1" x14ac:dyDescent="0.25"/>
    <row r="565" ht="36.75" hidden="1" customHeight="1" x14ac:dyDescent="0.25"/>
    <row r="566" ht="36.75" hidden="1" customHeight="1" x14ac:dyDescent="0.25"/>
    <row r="567" ht="36.75" hidden="1" customHeight="1" x14ac:dyDescent="0.25"/>
    <row r="568" ht="36.75" hidden="1" customHeight="1" x14ac:dyDescent="0.25"/>
    <row r="569" ht="36.75" hidden="1" customHeight="1" x14ac:dyDescent="0.25"/>
    <row r="570" ht="36.75" hidden="1" customHeight="1" x14ac:dyDescent="0.25"/>
    <row r="571" ht="36.75" hidden="1" customHeight="1" x14ac:dyDescent="0.25"/>
    <row r="572" ht="36.75" hidden="1" customHeight="1" x14ac:dyDescent="0.25"/>
    <row r="573" ht="36.75" hidden="1" customHeight="1" x14ac:dyDescent="0.25"/>
    <row r="574" ht="36.75" hidden="1" customHeight="1" x14ac:dyDescent="0.25"/>
    <row r="575" ht="36.75" hidden="1" customHeight="1" x14ac:dyDescent="0.25"/>
    <row r="576" ht="36.75" hidden="1" customHeight="1" x14ac:dyDescent="0.25"/>
    <row r="577" ht="36.75" hidden="1" customHeight="1" x14ac:dyDescent="0.25"/>
    <row r="578" ht="36.75" hidden="1" customHeight="1" x14ac:dyDescent="0.25"/>
    <row r="579" ht="36.75" hidden="1" customHeight="1" x14ac:dyDescent="0.25"/>
    <row r="580" ht="36.75" hidden="1" customHeight="1" x14ac:dyDescent="0.25"/>
    <row r="581" ht="36.75" hidden="1" customHeight="1" x14ac:dyDescent="0.25"/>
    <row r="582" ht="36.75" hidden="1" customHeight="1" x14ac:dyDescent="0.25"/>
    <row r="583" ht="36.75" hidden="1" customHeight="1" x14ac:dyDescent="0.25"/>
    <row r="584" ht="36.75" hidden="1" customHeight="1" x14ac:dyDescent="0.25"/>
    <row r="585" ht="36.75" hidden="1" customHeight="1" x14ac:dyDescent="0.25"/>
    <row r="586" ht="36.75" hidden="1" customHeight="1" x14ac:dyDescent="0.25"/>
    <row r="587" ht="36.75" hidden="1" customHeight="1" x14ac:dyDescent="0.25"/>
    <row r="588" ht="36.75" hidden="1" customHeight="1" x14ac:dyDescent="0.25"/>
    <row r="589" ht="36.75" hidden="1" customHeight="1" x14ac:dyDescent="0.25"/>
    <row r="590" ht="36.75" hidden="1" customHeight="1" x14ac:dyDescent="0.25"/>
    <row r="591" ht="36.75" hidden="1" customHeight="1" x14ac:dyDescent="0.25"/>
    <row r="592" ht="36.75" hidden="1" customHeight="1" x14ac:dyDescent="0.25"/>
    <row r="593" ht="36.75" hidden="1" customHeight="1" x14ac:dyDescent="0.25"/>
    <row r="594" ht="36.75" hidden="1" customHeight="1" x14ac:dyDescent="0.25"/>
    <row r="595" ht="36.75" hidden="1" customHeight="1" x14ac:dyDescent="0.25"/>
    <row r="596" ht="36.75" hidden="1" customHeight="1" x14ac:dyDescent="0.25"/>
    <row r="597" ht="36.75" hidden="1" customHeight="1" x14ac:dyDescent="0.25"/>
    <row r="598" ht="36.75" hidden="1" customHeight="1" x14ac:dyDescent="0.25"/>
    <row r="599" ht="36.75" hidden="1" customHeight="1" x14ac:dyDescent="0.25"/>
    <row r="600" ht="36.75" hidden="1" customHeight="1" x14ac:dyDescent="0.25"/>
    <row r="601" ht="36.75" hidden="1" customHeight="1" x14ac:dyDescent="0.25"/>
    <row r="602" ht="36.75" hidden="1" customHeight="1" x14ac:dyDescent="0.25"/>
    <row r="603" ht="36.75" hidden="1" customHeight="1" x14ac:dyDescent="0.25"/>
    <row r="604" ht="36.75" hidden="1" customHeight="1" x14ac:dyDescent="0.25"/>
    <row r="605" ht="36.75" hidden="1" customHeight="1" x14ac:dyDescent="0.25"/>
    <row r="606" ht="36.75" hidden="1" customHeight="1" x14ac:dyDescent="0.25"/>
    <row r="607" ht="36.75" hidden="1" customHeight="1" x14ac:dyDescent="0.25"/>
    <row r="608" ht="36.75" hidden="1" customHeight="1" x14ac:dyDescent="0.25"/>
    <row r="609" ht="36.75" hidden="1" customHeight="1" x14ac:dyDescent="0.25"/>
    <row r="610" ht="36.75" hidden="1" customHeight="1" x14ac:dyDescent="0.25"/>
    <row r="611" ht="36.75" hidden="1" customHeight="1" x14ac:dyDescent="0.25"/>
    <row r="612" ht="36.75" hidden="1" customHeight="1" x14ac:dyDescent="0.25"/>
    <row r="613" ht="36.75" hidden="1" customHeight="1" x14ac:dyDescent="0.25"/>
    <row r="614" ht="36.75" hidden="1" customHeight="1" x14ac:dyDescent="0.25"/>
    <row r="615" ht="36.75" hidden="1" customHeight="1" x14ac:dyDescent="0.25"/>
    <row r="616" ht="36.75" hidden="1" customHeight="1" x14ac:dyDescent="0.25"/>
    <row r="617" ht="36.75" hidden="1" customHeight="1" x14ac:dyDescent="0.25"/>
    <row r="618" ht="36.75" hidden="1" customHeight="1" x14ac:dyDescent="0.25"/>
    <row r="619" ht="36.75" hidden="1" customHeight="1" x14ac:dyDescent="0.25"/>
    <row r="620" ht="36.75" hidden="1" customHeight="1" x14ac:dyDescent="0.25"/>
    <row r="621" ht="36.75" hidden="1" customHeight="1" x14ac:dyDescent="0.25"/>
    <row r="622" ht="36.75" hidden="1" customHeight="1" x14ac:dyDescent="0.25"/>
    <row r="623" ht="36.75" hidden="1" customHeight="1" x14ac:dyDescent="0.25"/>
    <row r="624" ht="36.75" hidden="1" customHeight="1" x14ac:dyDescent="0.25"/>
    <row r="625" ht="36.75" hidden="1" customHeight="1" x14ac:dyDescent="0.25"/>
    <row r="626" ht="36.75" hidden="1" customHeight="1" x14ac:dyDescent="0.25"/>
    <row r="627" ht="36.75" hidden="1" customHeight="1" x14ac:dyDescent="0.25"/>
    <row r="628" ht="36.75" hidden="1" customHeight="1" x14ac:dyDescent="0.25"/>
    <row r="629" ht="36.75" hidden="1" customHeight="1" x14ac:dyDescent="0.25"/>
    <row r="630" ht="36.75" hidden="1" customHeight="1" x14ac:dyDescent="0.25"/>
    <row r="631" ht="36.75" hidden="1" customHeight="1" x14ac:dyDescent="0.25"/>
    <row r="632" ht="36.75" hidden="1" customHeight="1" x14ac:dyDescent="0.25"/>
    <row r="633" ht="36.75" hidden="1" customHeight="1" x14ac:dyDescent="0.25"/>
    <row r="634" ht="36.75" hidden="1" customHeight="1" x14ac:dyDescent="0.25"/>
    <row r="635" ht="36.75" hidden="1" customHeight="1" x14ac:dyDescent="0.25"/>
    <row r="636" ht="36.75" hidden="1" customHeight="1" x14ac:dyDescent="0.25"/>
    <row r="637" ht="36.75" hidden="1" customHeight="1" x14ac:dyDescent="0.25"/>
    <row r="638" ht="36.75" hidden="1" customHeight="1" x14ac:dyDescent="0.25"/>
    <row r="639" ht="36.75" hidden="1" customHeight="1" x14ac:dyDescent="0.25"/>
    <row r="640" ht="36.75" hidden="1" customHeight="1" x14ac:dyDescent="0.25"/>
    <row r="641" ht="36.75" hidden="1" customHeight="1" x14ac:dyDescent="0.25"/>
    <row r="642" ht="36.75" hidden="1" customHeight="1" x14ac:dyDescent="0.25"/>
    <row r="643" ht="36.75" hidden="1" customHeight="1" x14ac:dyDescent="0.25"/>
    <row r="644" ht="36.75" hidden="1" customHeight="1" x14ac:dyDescent="0.25"/>
    <row r="645" ht="36.75" hidden="1" customHeight="1" x14ac:dyDescent="0.25"/>
    <row r="646" ht="36.75" hidden="1" customHeight="1" x14ac:dyDescent="0.25"/>
    <row r="647" ht="36.75" hidden="1" customHeight="1" x14ac:dyDescent="0.25"/>
    <row r="648" ht="36.75" hidden="1" customHeight="1" x14ac:dyDescent="0.25"/>
    <row r="649" ht="36.75" hidden="1" customHeight="1" x14ac:dyDescent="0.25"/>
    <row r="650" ht="36.75" hidden="1" customHeight="1" x14ac:dyDescent="0.25"/>
    <row r="651" ht="36.75" hidden="1" customHeight="1" x14ac:dyDescent="0.25"/>
    <row r="652" ht="36.75" hidden="1" customHeight="1" x14ac:dyDescent="0.25"/>
    <row r="653" ht="36.75" hidden="1" customHeight="1" x14ac:dyDescent="0.25"/>
    <row r="654" ht="36.75" hidden="1" customHeight="1" x14ac:dyDescent="0.25"/>
    <row r="655" ht="36.75" hidden="1" customHeight="1" x14ac:dyDescent="0.25"/>
    <row r="656" ht="36.75" hidden="1" customHeight="1" x14ac:dyDescent="0.25"/>
    <row r="657" ht="36.75" hidden="1" customHeight="1" x14ac:dyDescent="0.25"/>
    <row r="658" ht="36.75" hidden="1" customHeight="1" x14ac:dyDescent="0.25"/>
    <row r="659" ht="36.75" hidden="1" customHeight="1" x14ac:dyDescent="0.25"/>
    <row r="660" ht="36.75" hidden="1" customHeight="1" x14ac:dyDescent="0.25"/>
    <row r="661" ht="36.75" hidden="1" customHeight="1" x14ac:dyDescent="0.25"/>
    <row r="662" ht="36.75" hidden="1" customHeight="1" x14ac:dyDescent="0.25"/>
    <row r="663" ht="36.75" hidden="1" customHeight="1" x14ac:dyDescent="0.25"/>
    <row r="664" ht="36.75" hidden="1" customHeight="1" x14ac:dyDescent="0.25"/>
    <row r="665" ht="36.75" hidden="1" customHeight="1" x14ac:dyDescent="0.25"/>
    <row r="666" ht="36.75" hidden="1" customHeight="1" x14ac:dyDescent="0.25"/>
    <row r="667" ht="36.75" hidden="1" customHeight="1" x14ac:dyDescent="0.25"/>
    <row r="668" ht="36.75" hidden="1" customHeight="1" x14ac:dyDescent="0.25"/>
    <row r="669" ht="36.75" hidden="1" customHeight="1" x14ac:dyDescent="0.25"/>
    <row r="670" ht="36.75" hidden="1" customHeight="1" x14ac:dyDescent="0.25"/>
    <row r="671" ht="36.75" hidden="1" customHeight="1" x14ac:dyDescent="0.25"/>
    <row r="672" ht="36.75" hidden="1" customHeight="1" x14ac:dyDescent="0.25"/>
    <row r="673" ht="36.75" hidden="1" customHeight="1" x14ac:dyDescent="0.25"/>
    <row r="674" ht="36.75" hidden="1" customHeight="1" x14ac:dyDescent="0.25"/>
    <row r="675" ht="36.75" hidden="1" customHeight="1" x14ac:dyDescent="0.25"/>
    <row r="676" ht="36.75" hidden="1" customHeight="1" x14ac:dyDescent="0.25"/>
    <row r="677" ht="36.75" hidden="1" customHeight="1" x14ac:dyDescent="0.25"/>
    <row r="678" ht="36.75" hidden="1" customHeight="1" x14ac:dyDescent="0.25"/>
    <row r="679" ht="36.75" hidden="1" customHeight="1" x14ac:dyDescent="0.25"/>
    <row r="680" ht="36.75" hidden="1" customHeight="1" x14ac:dyDescent="0.25"/>
    <row r="681" ht="36.75" hidden="1" customHeight="1" x14ac:dyDescent="0.25"/>
    <row r="682" ht="36.75" hidden="1" customHeight="1" x14ac:dyDescent="0.25"/>
    <row r="683" ht="36.75" hidden="1" customHeight="1" x14ac:dyDescent="0.25"/>
    <row r="684" ht="36.75" hidden="1" customHeight="1" x14ac:dyDescent="0.25"/>
    <row r="685" ht="36.75" hidden="1" customHeight="1" x14ac:dyDescent="0.25"/>
    <row r="686" ht="36.75" hidden="1" customHeight="1" x14ac:dyDescent="0.25"/>
    <row r="687" ht="36.75" hidden="1" customHeight="1" x14ac:dyDescent="0.25"/>
    <row r="688" ht="36.75" hidden="1" customHeight="1" x14ac:dyDescent="0.25"/>
    <row r="689" ht="36.75" hidden="1" customHeight="1" x14ac:dyDescent="0.25"/>
    <row r="690" ht="36.75" hidden="1" customHeight="1" x14ac:dyDescent="0.25"/>
    <row r="691" ht="36.75" hidden="1" customHeight="1" x14ac:dyDescent="0.25"/>
    <row r="692" ht="36.75" hidden="1" customHeight="1" x14ac:dyDescent="0.25"/>
    <row r="693" ht="36.75" hidden="1" customHeight="1" x14ac:dyDescent="0.25"/>
    <row r="694" ht="36.75" hidden="1" customHeight="1" x14ac:dyDescent="0.25"/>
    <row r="695" ht="36.75" hidden="1" customHeight="1" x14ac:dyDescent="0.25"/>
    <row r="696" ht="36.75" hidden="1" customHeight="1" x14ac:dyDescent="0.25"/>
    <row r="697" ht="36.75" hidden="1" customHeight="1" x14ac:dyDescent="0.25"/>
    <row r="698" ht="36.75" hidden="1" customHeight="1" x14ac:dyDescent="0.25"/>
    <row r="699" ht="36.75" hidden="1" customHeight="1" x14ac:dyDescent="0.25"/>
    <row r="700" ht="36.75" hidden="1" customHeight="1" x14ac:dyDescent="0.25"/>
    <row r="701" ht="36.75" hidden="1" customHeight="1" x14ac:dyDescent="0.25"/>
    <row r="702" ht="36.75" hidden="1" customHeight="1" x14ac:dyDescent="0.25"/>
    <row r="703" ht="36.75" hidden="1" customHeight="1" x14ac:dyDescent="0.25"/>
    <row r="704" ht="36.75" hidden="1" customHeight="1" x14ac:dyDescent="0.25"/>
    <row r="705" ht="36.75" hidden="1" customHeight="1" x14ac:dyDescent="0.25"/>
    <row r="706" ht="36.75" hidden="1" customHeight="1" x14ac:dyDescent="0.25"/>
    <row r="707" ht="36.75" hidden="1" customHeight="1" x14ac:dyDescent="0.25"/>
    <row r="708" ht="36.75" hidden="1" customHeight="1" x14ac:dyDescent="0.25"/>
    <row r="709" ht="36.75" hidden="1" customHeight="1" x14ac:dyDescent="0.25"/>
    <row r="710" ht="36.75" hidden="1" customHeight="1" x14ac:dyDescent="0.25"/>
    <row r="711" ht="36.75" hidden="1" customHeight="1" x14ac:dyDescent="0.25"/>
    <row r="712" ht="36.75" hidden="1" customHeight="1" x14ac:dyDescent="0.25"/>
    <row r="713" ht="36.75" hidden="1" customHeight="1" x14ac:dyDescent="0.25"/>
    <row r="714" ht="36.75" hidden="1" customHeight="1" x14ac:dyDescent="0.25"/>
    <row r="715" ht="36.75" hidden="1" customHeight="1" x14ac:dyDescent="0.25"/>
    <row r="716" ht="36.75" hidden="1" customHeight="1" x14ac:dyDescent="0.25"/>
    <row r="717" ht="36.75" hidden="1" customHeight="1" x14ac:dyDescent="0.25"/>
    <row r="718" ht="36.75" hidden="1" customHeight="1" x14ac:dyDescent="0.25"/>
    <row r="719" ht="36.75" hidden="1" customHeight="1" x14ac:dyDescent="0.25"/>
    <row r="720" ht="36.75" hidden="1" customHeight="1" x14ac:dyDescent="0.25"/>
    <row r="721" ht="36.75" hidden="1" customHeight="1" x14ac:dyDescent="0.25"/>
    <row r="722" ht="36.75" hidden="1" customHeight="1" x14ac:dyDescent="0.25"/>
    <row r="723" ht="36.75" hidden="1" customHeight="1" x14ac:dyDescent="0.25"/>
    <row r="724" ht="36.75" hidden="1" customHeight="1" x14ac:dyDescent="0.25"/>
    <row r="725" ht="36.75" hidden="1" customHeight="1" x14ac:dyDescent="0.25"/>
    <row r="726" ht="36.75" hidden="1" customHeight="1" x14ac:dyDescent="0.25"/>
    <row r="727" ht="36.75" hidden="1" customHeight="1" x14ac:dyDescent="0.25"/>
    <row r="728" ht="36.75" hidden="1" customHeight="1" x14ac:dyDescent="0.25"/>
    <row r="729" ht="36.75" hidden="1" customHeight="1" x14ac:dyDescent="0.25"/>
    <row r="730" ht="36.75" hidden="1" customHeight="1" x14ac:dyDescent="0.25"/>
    <row r="731" ht="36.75" hidden="1" customHeight="1" x14ac:dyDescent="0.25"/>
    <row r="732" ht="36.75" hidden="1" customHeight="1" x14ac:dyDescent="0.25"/>
    <row r="733" ht="36.75" hidden="1" customHeight="1" x14ac:dyDescent="0.25"/>
    <row r="734" ht="36.75" hidden="1" customHeight="1" x14ac:dyDescent="0.25"/>
    <row r="735" ht="36.75" hidden="1" customHeight="1" x14ac:dyDescent="0.25"/>
    <row r="736" ht="36.75" hidden="1" customHeight="1" x14ac:dyDescent="0.25"/>
    <row r="737" ht="36.75" hidden="1" customHeight="1" x14ac:dyDescent="0.25"/>
    <row r="738" ht="36.75" hidden="1" customHeight="1" x14ac:dyDescent="0.25"/>
    <row r="739" ht="36.75" hidden="1" customHeight="1" x14ac:dyDescent="0.25"/>
    <row r="740" ht="36.75" hidden="1" customHeight="1" x14ac:dyDescent="0.25"/>
    <row r="741" ht="36.75" hidden="1" customHeight="1" x14ac:dyDescent="0.25"/>
    <row r="742" ht="36.75" hidden="1" customHeight="1" x14ac:dyDescent="0.25"/>
    <row r="743" ht="36.75" hidden="1" customHeight="1" x14ac:dyDescent="0.25"/>
    <row r="744" ht="36.75" hidden="1" customHeight="1" x14ac:dyDescent="0.25"/>
    <row r="745" ht="36.75" hidden="1" customHeight="1" x14ac:dyDescent="0.25"/>
    <row r="746" ht="36.75" hidden="1" customHeight="1" x14ac:dyDescent="0.25"/>
    <row r="747" ht="36.75" hidden="1" customHeight="1" x14ac:dyDescent="0.25"/>
    <row r="748" ht="36.75" hidden="1" customHeight="1" x14ac:dyDescent="0.25"/>
    <row r="749" ht="36.75" hidden="1" customHeight="1" x14ac:dyDescent="0.25"/>
    <row r="750" ht="36.75" hidden="1" customHeight="1" x14ac:dyDescent="0.25"/>
    <row r="751" ht="36.75" hidden="1" customHeight="1" x14ac:dyDescent="0.25"/>
    <row r="752" ht="36.75" hidden="1" customHeight="1" x14ac:dyDescent="0.25"/>
    <row r="753" ht="36.75" hidden="1" customHeight="1" x14ac:dyDescent="0.25"/>
    <row r="754" ht="36.75" hidden="1" customHeight="1" x14ac:dyDescent="0.25"/>
    <row r="755" ht="36.75" hidden="1" customHeight="1" x14ac:dyDescent="0.25"/>
    <row r="756" ht="36.75" hidden="1" customHeight="1" x14ac:dyDescent="0.25"/>
    <row r="757" ht="36.75" hidden="1" customHeight="1" x14ac:dyDescent="0.25"/>
    <row r="758" ht="36.75" hidden="1" customHeight="1" x14ac:dyDescent="0.25"/>
    <row r="759" ht="36.75" hidden="1" customHeight="1" x14ac:dyDescent="0.25"/>
    <row r="760" ht="36.75" hidden="1" customHeight="1" x14ac:dyDescent="0.25"/>
    <row r="761" ht="36.75" hidden="1" customHeight="1" x14ac:dyDescent="0.25"/>
    <row r="762" ht="36.75" hidden="1" customHeight="1" x14ac:dyDescent="0.25"/>
    <row r="763" ht="36.75" hidden="1" customHeight="1" x14ac:dyDescent="0.25"/>
    <row r="764" ht="36.75" hidden="1" customHeight="1" x14ac:dyDescent="0.25"/>
    <row r="765" ht="36.75" hidden="1" customHeight="1" x14ac:dyDescent="0.25"/>
    <row r="766" ht="36.75" hidden="1" customHeight="1" x14ac:dyDescent="0.25"/>
    <row r="767" ht="36.75" hidden="1" customHeight="1" x14ac:dyDescent="0.25"/>
    <row r="768" ht="36.75" hidden="1" customHeight="1" x14ac:dyDescent="0.25"/>
    <row r="769" ht="36.75" hidden="1" customHeight="1" x14ac:dyDescent="0.25"/>
    <row r="770" ht="36.75" hidden="1" customHeight="1" x14ac:dyDescent="0.25"/>
    <row r="771" ht="36.75" hidden="1" customHeight="1" x14ac:dyDescent="0.25"/>
    <row r="772" ht="36.75" hidden="1" customHeight="1" x14ac:dyDescent="0.25"/>
    <row r="773" ht="36.75" hidden="1" customHeight="1" x14ac:dyDescent="0.25"/>
    <row r="774" ht="36.75" hidden="1" customHeight="1" x14ac:dyDescent="0.25"/>
    <row r="775" ht="36.75" hidden="1" customHeight="1" x14ac:dyDescent="0.25"/>
    <row r="776" ht="36.75" hidden="1" customHeight="1" x14ac:dyDescent="0.25"/>
    <row r="777" ht="36.75" hidden="1" customHeight="1" x14ac:dyDescent="0.25"/>
    <row r="778" ht="36.75" hidden="1" customHeight="1" x14ac:dyDescent="0.25"/>
    <row r="779" ht="36.75" hidden="1" customHeight="1" x14ac:dyDescent="0.25"/>
    <row r="780" ht="36.75" hidden="1" customHeight="1" x14ac:dyDescent="0.25"/>
    <row r="781" ht="36.75" hidden="1" customHeight="1" x14ac:dyDescent="0.25"/>
    <row r="782" ht="36.75" hidden="1" customHeight="1" x14ac:dyDescent="0.25"/>
    <row r="783" ht="36.75" hidden="1" customHeight="1" x14ac:dyDescent="0.25"/>
    <row r="784" ht="36.75" hidden="1" customHeight="1" x14ac:dyDescent="0.25"/>
    <row r="785" ht="36.75" hidden="1" customHeight="1" x14ac:dyDescent="0.25"/>
    <row r="786" ht="36.75" hidden="1" customHeight="1" x14ac:dyDescent="0.25"/>
    <row r="787" ht="36.75" hidden="1" customHeight="1" x14ac:dyDescent="0.25"/>
    <row r="788" ht="36.75" hidden="1" customHeight="1" x14ac:dyDescent="0.25"/>
    <row r="789" ht="36.75" hidden="1" customHeight="1" x14ac:dyDescent="0.25"/>
    <row r="790" ht="36.75" hidden="1" customHeight="1" x14ac:dyDescent="0.25"/>
    <row r="791" ht="36.75" hidden="1" customHeight="1" x14ac:dyDescent="0.25"/>
    <row r="792" ht="36.75" hidden="1" customHeight="1" x14ac:dyDescent="0.25"/>
    <row r="793" ht="36.75" hidden="1" customHeight="1" x14ac:dyDescent="0.25"/>
    <row r="794" ht="36.75" hidden="1" customHeight="1" x14ac:dyDescent="0.25"/>
    <row r="795" ht="36.75" hidden="1" customHeight="1" x14ac:dyDescent="0.25"/>
    <row r="796" ht="36.75" hidden="1" customHeight="1" x14ac:dyDescent="0.25"/>
    <row r="797" ht="36.75" hidden="1" customHeight="1" x14ac:dyDescent="0.25"/>
    <row r="798" ht="36.75" hidden="1" customHeight="1" x14ac:dyDescent="0.25"/>
    <row r="799" ht="36.75" hidden="1" customHeight="1" x14ac:dyDescent="0.25"/>
    <row r="800" ht="36.75" hidden="1" customHeight="1" x14ac:dyDescent="0.25"/>
    <row r="801" ht="36.75" hidden="1" customHeight="1" x14ac:dyDescent="0.25"/>
    <row r="802" ht="36.75" hidden="1" customHeight="1" x14ac:dyDescent="0.25"/>
    <row r="803" ht="36.75" hidden="1" customHeight="1" x14ac:dyDescent="0.25"/>
    <row r="804" ht="36.75" hidden="1" customHeight="1" x14ac:dyDescent="0.25"/>
    <row r="805" ht="36.75" hidden="1" customHeight="1" x14ac:dyDescent="0.25"/>
    <row r="806" ht="36.75" hidden="1" customHeight="1" x14ac:dyDescent="0.25"/>
    <row r="807" ht="36.75" hidden="1" customHeight="1" x14ac:dyDescent="0.25"/>
    <row r="808" ht="36.75" hidden="1" customHeight="1" x14ac:dyDescent="0.25"/>
    <row r="809" ht="36.75" hidden="1" customHeight="1" x14ac:dyDescent="0.25"/>
    <row r="810" ht="36.75" hidden="1" customHeight="1" x14ac:dyDescent="0.25"/>
    <row r="811" ht="36.75" hidden="1" customHeight="1" x14ac:dyDescent="0.25"/>
    <row r="812" ht="36.75" hidden="1" customHeight="1" x14ac:dyDescent="0.25"/>
    <row r="813" ht="36.75" hidden="1" customHeight="1" x14ac:dyDescent="0.25"/>
    <row r="814" ht="36.75" hidden="1" customHeight="1" x14ac:dyDescent="0.25"/>
    <row r="815" ht="36.75" hidden="1" customHeight="1" x14ac:dyDescent="0.25"/>
    <row r="816" ht="36.75" hidden="1" customHeight="1" x14ac:dyDescent="0.25"/>
    <row r="817" ht="36.75" hidden="1" customHeight="1" x14ac:dyDescent="0.25"/>
    <row r="818" ht="36.75" hidden="1" customHeight="1" x14ac:dyDescent="0.25"/>
    <row r="819" ht="36.75" hidden="1" customHeight="1" x14ac:dyDescent="0.25"/>
    <row r="820" ht="36.75" hidden="1" customHeight="1" x14ac:dyDescent="0.25"/>
    <row r="821" ht="36.75" hidden="1" customHeight="1" x14ac:dyDescent="0.25"/>
    <row r="822" ht="36.75" hidden="1" customHeight="1" x14ac:dyDescent="0.25"/>
    <row r="823" ht="36.75" hidden="1" customHeight="1" x14ac:dyDescent="0.25"/>
    <row r="824" ht="36.75" hidden="1" customHeight="1" x14ac:dyDescent="0.25"/>
    <row r="825" ht="36.75" hidden="1" customHeight="1" x14ac:dyDescent="0.25"/>
    <row r="826" ht="36.75" hidden="1" customHeight="1" x14ac:dyDescent="0.25"/>
    <row r="827" ht="36.75" hidden="1" customHeight="1" x14ac:dyDescent="0.25"/>
    <row r="828" ht="36.75" hidden="1" customHeight="1" x14ac:dyDescent="0.25"/>
    <row r="829" ht="36.75" hidden="1" customHeight="1" x14ac:dyDescent="0.25"/>
    <row r="830" ht="36.75" hidden="1" customHeight="1" x14ac:dyDescent="0.25"/>
    <row r="831" ht="36.75" hidden="1" customHeight="1" x14ac:dyDescent="0.25"/>
    <row r="832" ht="36.75" hidden="1" customHeight="1" x14ac:dyDescent="0.25"/>
    <row r="833" ht="36.75" hidden="1" customHeight="1" x14ac:dyDescent="0.25"/>
    <row r="834" ht="36.75" hidden="1" customHeight="1" x14ac:dyDescent="0.25"/>
    <row r="835" ht="36.75" hidden="1" customHeight="1" x14ac:dyDescent="0.25"/>
    <row r="836" ht="36.75" hidden="1" customHeight="1" x14ac:dyDescent="0.25"/>
    <row r="837" ht="36.75" hidden="1" customHeight="1" x14ac:dyDescent="0.25"/>
    <row r="838" ht="36.75" hidden="1" customHeight="1" x14ac:dyDescent="0.25"/>
    <row r="839" ht="36.75" hidden="1" customHeight="1" x14ac:dyDescent="0.25"/>
    <row r="840" ht="36.75" hidden="1" customHeight="1" x14ac:dyDescent="0.25"/>
    <row r="841" ht="36.75" hidden="1" customHeight="1" x14ac:dyDescent="0.25"/>
    <row r="842" ht="36.75" hidden="1" customHeight="1" x14ac:dyDescent="0.25"/>
    <row r="843" ht="36.75" hidden="1" customHeight="1" x14ac:dyDescent="0.25"/>
    <row r="844" ht="36.75" hidden="1" customHeight="1" x14ac:dyDescent="0.25"/>
    <row r="845" ht="36.75" hidden="1" customHeight="1" x14ac:dyDescent="0.25"/>
    <row r="846" ht="36.75" hidden="1" customHeight="1" x14ac:dyDescent="0.25"/>
    <row r="847" ht="36.75" hidden="1" customHeight="1" x14ac:dyDescent="0.25"/>
    <row r="848" ht="36.75" hidden="1" customHeight="1" x14ac:dyDescent="0.25"/>
    <row r="849" ht="36.75" hidden="1" customHeight="1" x14ac:dyDescent="0.25"/>
    <row r="850" ht="36.75" hidden="1" customHeight="1" x14ac:dyDescent="0.25"/>
    <row r="851" ht="36.75" hidden="1" customHeight="1" x14ac:dyDescent="0.25"/>
    <row r="852" ht="36.75" hidden="1" customHeight="1" x14ac:dyDescent="0.25"/>
    <row r="853" ht="36.75" hidden="1" customHeight="1" x14ac:dyDescent="0.25"/>
    <row r="854" ht="36.75" hidden="1" customHeight="1" x14ac:dyDescent="0.25"/>
    <row r="855" ht="36.75" hidden="1" customHeight="1" x14ac:dyDescent="0.25"/>
    <row r="856" ht="36.75" hidden="1" customHeight="1" x14ac:dyDescent="0.25"/>
    <row r="857" ht="36.75" hidden="1" customHeight="1" x14ac:dyDescent="0.25"/>
    <row r="858" ht="36.75" hidden="1" customHeight="1" x14ac:dyDescent="0.25"/>
    <row r="859" ht="36.75" hidden="1" customHeight="1" x14ac:dyDescent="0.25"/>
    <row r="860" ht="36.75" hidden="1" customHeight="1" x14ac:dyDescent="0.25"/>
    <row r="861" ht="36.75" hidden="1" customHeight="1" x14ac:dyDescent="0.25"/>
    <row r="862" ht="36.75" hidden="1" customHeight="1" x14ac:dyDescent="0.25"/>
    <row r="863" ht="36.75" hidden="1" customHeight="1" x14ac:dyDescent="0.25"/>
    <row r="864" ht="36.75" hidden="1" customHeight="1" x14ac:dyDescent="0.25"/>
    <row r="865" ht="36.75" hidden="1" customHeight="1" x14ac:dyDescent="0.25"/>
    <row r="866" ht="36.75" hidden="1" customHeight="1" x14ac:dyDescent="0.25"/>
    <row r="867" ht="36.75" hidden="1" customHeight="1" x14ac:dyDescent="0.25"/>
    <row r="868" ht="36.75" hidden="1" customHeight="1" x14ac:dyDescent="0.25"/>
    <row r="869" ht="36.75" hidden="1" customHeight="1" x14ac:dyDescent="0.25"/>
    <row r="870" ht="36.75" hidden="1" customHeight="1" x14ac:dyDescent="0.25"/>
    <row r="871" ht="36.75" hidden="1" customHeight="1" x14ac:dyDescent="0.25"/>
    <row r="872" ht="36.75" hidden="1" customHeight="1" x14ac:dyDescent="0.25"/>
    <row r="873" ht="36.75" hidden="1" customHeight="1" x14ac:dyDescent="0.25"/>
    <row r="874" ht="36.75" hidden="1" customHeight="1" x14ac:dyDescent="0.25"/>
    <row r="875" ht="36.75" hidden="1" customHeight="1" x14ac:dyDescent="0.25"/>
    <row r="876" ht="36.75" hidden="1" customHeight="1" x14ac:dyDescent="0.25"/>
    <row r="877" ht="36.75" hidden="1" customHeight="1" x14ac:dyDescent="0.25"/>
    <row r="878" ht="36.75" hidden="1" customHeight="1" x14ac:dyDescent="0.25"/>
    <row r="879" ht="36.75" hidden="1" customHeight="1" x14ac:dyDescent="0.25"/>
    <row r="880" ht="36.75" hidden="1" customHeight="1" x14ac:dyDescent="0.25"/>
    <row r="881" ht="36.75" hidden="1" customHeight="1" x14ac:dyDescent="0.25"/>
    <row r="882" ht="36.75" hidden="1" customHeight="1" x14ac:dyDescent="0.25"/>
    <row r="883" ht="36.75" hidden="1" customHeight="1" x14ac:dyDescent="0.25"/>
    <row r="884" ht="36.75" hidden="1" customHeight="1" x14ac:dyDescent="0.25"/>
    <row r="885" ht="36.75" hidden="1" customHeight="1" x14ac:dyDescent="0.25"/>
    <row r="886" ht="36.75" hidden="1" customHeight="1" x14ac:dyDescent="0.25"/>
    <row r="887" ht="36.75" hidden="1" customHeight="1" x14ac:dyDescent="0.25"/>
    <row r="888" ht="36.75" hidden="1" customHeight="1" x14ac:dyDescent="0.25"/>
    <row r="889" ht="36.75" hidden="1" customHeight="1" x14ac:dyDescent="0.25"/>
    <row r="890" ht="36.75" hidden="1" customHeight="1" x14ac:dyDescent="0.25"/>
    <row r="891" ht="36.75" hidden="1" customHeight="1" x14ac:dyDescent="0.25"/>
    <row r="892" ht="36.75" hidden="1" customHeight="1" x14ac:dyDescent="0.25"/>
    <row r="893" ht="36.75" hidden="1" customHeight="1" x14ac:dyDescent="0.25"/>
    <row r="894" ht="36.75" hidden="1" customHeight="1" x14ac:dyDescent="0.25"/>
    <row r="895" ht="36.75" hidden="1" customHeight="1" x14ac:dyDescent="0.25"/>
    <row r="896" ht="36.75" hidden="1" customHeight="1" x14ac:dyDescent="0.25"/>
    <row r="897" ht="36.75" hidden="1" customHeight="1" x14ac:dyDescent="0.25"/>
    <row r="898" ht="36.75" hidden="1" customHeight="1" x14ac:dyDescent="0.25"/>
    <row r="899" ht="36.75" hidden="1" customHeight="1" x14ac:dyDescent="0.25"/>
    <row r="900" ht="36.75" hidden="1" customHeight="1" x14ac:dyDescent="0.25"/>
    <row r="901" ht="36.75" hidden="1" customHeight="1" x14ac:dyDescent="0.25"/>
    <row r="902" ht="36.75" hidden="1" customHeight="1" x14ac:dyDescent="0.25"/>
    <row r="903" ht="36.75" hidden="1" customHeight="1" x14ac:dyDescent="0.25"/>
    <row r="904" ht="36.75" hidden="1" customHeight="1" x14ac:dyDescent="0.25"/>
    <row r="905" ht="36.75" hidden="1" customHeight="1" x14ac:dyDescent="0.25"/>
    <row r="906" ht="36.75" hidden="1" customHeight="1" x14ac:dyDescent="0.25"/>
    <row r="907" ht="36.75" hidden="1" customHeight="1" x14ac:dyDescent="0.25"/>
    <row r="908" ht="36.75" hidden="1" customHeight="1" x14ac:dyDescent="0.25"/>
    <row r="909" ht="36.75" hidden="1" customHeight="1" x14ac:dyDescent="0.25"/>
    <row r="910" ht="36.75" hidden="1" customHeight="1" x14ac:dyDescent="0.25"/>
    <row r="911" ht="36.75" hidden="1" customHeight="1" x14ac:dyDescent="0.25"/>
    <row r="912" ht="36.75" hidden="1" customHeight="1" x14ac:dyDescent="0.25"/>
    <row r="913" ht="36.75" hidden="1" customHeight="1" x14ac:dyDescent="0.25"/>
    <row r="914" ht="36.75" hidden="1" customHeight="1" x14ac:dyDescent="0.25"/>
    <row r="915" ht="36.75" hidden="1" customHeight="1" x14ac:dyDescent="0.25"/>
    <row r="916" ht="36.75" hidden="1" customHeight="1" x14ac:dyDescent="0.25"/>
    <row r="917" ht="36.75" hidden="1" customHeight="1" x14ac:dyDescent="0.25"/>
    <row r="918" ht="36.75" hidden="1" customHeight="1" x14ac:dyDescent="0.25"/>
    <row r="919" ht="36.75" hidden="1" customHeight="1" x14ac:dyDescent="0.25"/>
    <row r="920" ht="36.75" hidden="1" customHeight="1" x14ac:dyDescent="0.25"/>
    <row r="921" ht="36.75" hidden="1" customHeight="1" x14ac:dyDescent="0.25"/>
    <row r="922" ht="36.75" hidden="1" customHeight="1" x14ac:dyDescent="0.25"/>
    <row r="923" ht="36.75" hidden="1" customHeight="1" x14ac:dyDescent="0.25"/>
    <row r="924" ht="36.75" hidden="1" customHeight="1" x14ac:dyDescent="0.25"/>
    <row r="925" ht="36.75" hidden="1" customHeight="1" x14ac:dyDescent="0.25"/>
    <row r="926" ht="36.75" hidden="1" customHeight="1" x14ac:dyDescent="0.25"/>
    <row r="927" ht="36.75" hidden="1" customHeight="1" x14ac:dyDescent="0.25"/>
    <row r="928" ht="36.75" hidden="1" customHeight="1" x14ac:dyDescent="0.25"/>
    <row r="929" spans="2:2" ht="36.75" hidden="1" customHeight="1" x14ac:dyDescent="0.25"/>
    <row r="930" spans="2:2" ht="36.75" hidden="1" customHeight="1" x14ac:dyDescent="0.25"/>
    <row r="931" spans="2:2" ht="36.75" hidden="1" customHeight="1" x14ac:dyDescent="0.25"/>
    <row r="932" spans="2:2" ht="36.75" hidden="1" customHeight="1" x14ac:dyDescent="0.25"/>
    <row r="933" spans="2:2" ht="36.75" hidden="1" customHeight="1" x14ac:dyDescent="0.25"/>
    <row r="934" spans="2:2" ht="36.75" hidden="1" customHeight="1" x14ac:dyDescent="0.25"/>
    <row r="935" spans="2:2" ht="36.75" hidden="1" customHeight="1" x14ac:dyDescent="0.25"/>
    <row r="936" spans="2:2" ht="36.75" hidden="1" customHeight="1" x14ac:dyDescent="0.25"/>
    <row r="937" spans="2:2" ht="36.75" hidden="1" customHeight="1" x14ac:dyDescent="0.25"/>
    <row r="938" spans="2:2" ht="36.75" hidden="1" customHeight="1" x14ac:dyDescent="0.25"/>
    <row r="939" spans="2:2" ht="36.75" hidden="1" customHeight="1" x14ac:dyDescent="0.25"/>
    <row r="940" spans="2:2" ht="36.75" hidden="1" customHeight="1" x14ac:dyDescent="0.25"/>
    <row r="941" spans="2:2" ht="36.75" hidden="1" customHeight="1" x14ac:dyDescent="0.25"/>
    <row r="942" spans="2:2" ht="36.75" hidden="1" customHeight="1" x14ac:dyDescent="0.25"/>
    <row r="944" spans="2:2" ht="36.75" customHeight="1" x14ac:dyDescent="0.25">
      <c r="B944" s="546"/>
    </row>
  </sheetData>
  <autoFilter ref="A4:C293"/>
  <mergeCells count="6">
    <mergeCell ref="A293:B293"/>
    <mergeCell ref="A3:A4"/>
    <mergeCell ref="B3:B4"/>
    <mergeCell ref="C3:C4"/>
    <mergeCell ref="A1:C1"/>
    <mergeCell ref="A2:C2"/>
  </mergeCells>
  <conditionalFormatting sqref="C218 C225:C226 C222 C214 C228 C220 C187 C216 C229:IV229">
    <cfRule type="containsBlanks" dxfId="269" priority="19">
      <formula>LEN(TRIM(C187))=0</formula>
    </cfRule>
  </conditionalFormatting>
  <conditionalFormatting sqref="C239">
    <cfRule type="containsBlanks" dxfId="268" priority="16">
      <formula>LEN(TRIM(C239))=0</formula>
    </cfRule>
  </conditionalFormatting>
  <conditionalFormatting sqref="C235">
    <cfRule type="containsBlanks" dxfId="267" priority="15">
      <formula>LEN(TRIM(C235))=0</formula>
    </cfRule>
  </conditionalFormatting>
  <conditionalFormatting sqref="B233:C233">
    <cfRule type="containsBlanks" dxfId="266" priority="13">
      <formula>LEN(TRIM(B233))=0</formula>
    </cfRule>
  </conditionalFormatting>
  <conditionalFormatting sqref="B235">
    <cfRule type="containsBlanks" dxfId="265" priority="9">
      <formula>LEN(TRIM(B235))=0</formula>
    </cfRule>
  </conditionalFormatting>
  <conditionalFormatting sqref="B237">
    <cfRule type="containsBlanks" dxfId="264" priority="8">
      <formula>LEN(TRIM(B237))=0</formula>
    </cfRule>
  </conditionalFormatting>
  <conditionalFormatting sqref="B239">
    <cfRule type="containsBlanks" dxfId="263" priority="7">
      <formula>LEN(TRIM(B239))=0</formula>
    </cfRule>
  </conditionalFormatting>
  <conditionalFormatting sqref="C237">
    <cfRule type="containsBlanks" dxfId="262" priority="5">
      <formula>LEN(TRIM(C237))=0</formula>
    </cfRule>
  </conditionalFormatting>
  <conditionalFormatting sqref="B232">
    <cfRule type="containsBlanks" dxfId="261" priority="4">
      <formula>LEN(TRIM(B232))=0</formula>
    </cfRule>
  </conditionalFormatting>
  <conditionalFormatting sqref="C232">
    <cfRule type="containsBlanks" dxfId="260" priority="1">
      <formula>LEN(TRIM(C232))=0</formula>
    </cfRule>
  </conditionalFormatting>
  <dataValidations count="2">
    <dataValidation type="whole" errorStyle="warning" operator="greaterThan" allowBlank="1" showInputMessage="1" showErrorMessage="1" errorTitle="IMPORTANTE" error="Se recomienda leer las instrucciones antes de inciar con el llenado del presupuesto por objeto del gasto" sqref="B3:B4">
      <formula1>0</formula1>
    </dataValidation>
    <dataValidation type="whole" operator="greaterThanOrEqual" allowBlank="1" showInputMessage="1" showErrorMessage="1" sqref="C270:C271 C267 C45:C46 C285 C240:C241 C66 C230 C193:C201 C223 C178 C174:C176 C32 C23:C25 C111:C113 C188:C191 C20:C21 C17:C18 C34 C36 C86:C88 C81:C84 C60:C64 C289:C291 C56 C120:C125 C238 C38:C40 C42 C68:C71 C73:C77 C90:C96 C98:C101 C115:C118 C103:C105 C127:C134 C136:C143 C145:C147 C153:C158 C170 C161:C165 C168 C149:C151 C172 C204 C207 C211 C217 C182:C186 C219 C213 C227 C215 C221 C234 C236 C255:C257 C245:C246 C249:C252 C261 C265 C275:C277 C280:C281 C283 C107:C109 C8:C14">
      <formula1>0</formula1>
    </dataValidation>
  </dataValidations>
  <printOptions horizontalCentered="1" gridLines="1"/>
  <pageMargins left="0.78740157480314965" right="0.55118110236220474" top="0.86614173228346458" bottom="0.43307086614173229" header="0.39370078740157483" footer="0.23622047244094491"/>
  <pageSetup paperSize="5" scale="81" orientation="portrait" r:id="rId1"/>
  <headerFooter>
    <oddFooter>&amp;R&amp;P/&amp;N</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filterMode="1">
    <tabColor rgb="FF002060"/>
  </sheetPr>
  <dimension ref="A1:AB519"/>
  <sheetViews>
    <sheetView zoomScale="80" zoomScaleNormal="80" zoomScalePageLayoutView="90" workbookViewId="0">
      <pane xSplit="2" ySplit="4" topLeftCell="C5" activePane="bottomRight" state="frozen"/>
      <selection pane="topRight" activeCell="C1" sqref="C1"/>
      <selection pane="bottomLeft" activeCell="A5" sqref="A5"/>
      <selection pane="bottomRight" activeCell="C5" sqref="C5"/>
    </sheetView>
  </sheetViews>
  <sheetFormatPr baseColWidth="10" defaultColWidth="0" defaultRowHeight="0" customHeight="1" zeroHeight="1" x14ac:dyDescent="0.25"/>
  <cols>
    <col min="1" max="1" width="8.42578125" style="198" customWidth="1"/>
    <col min="2" max="2" width="55.140625" style="199" customWidth="1"/>
    <col min="3" max="4" width="17.7109375" style="200" customWidth="1"/>
    <col min="5" max="5" width="20.5703125" style="200" customWidth="1"/>
    <col min="6" max="6" width="19.140625" style="200" customWidth="1"/>
    <col min="7" max="7" width="18.7109375" style="200" customWidth="1"/>
    <col min="8" max="8" width="17.7109375" style="200" customWidth="1"/>
    <col min="9" max="9" width="18.7109375" style="200" customWidth="1"/>
    <col min="10" max="10" width="17.7109375" style="200" customWidth="1"/>
    <col min="11" max="11" width="20.140625" style="200" customWidth="1"/>
    <col min="12" max="13" width="17.7109375" style="200" customWidth="1"/>
    <col min="14" max="14" width="0.28515625" style="33" customWidth="1"/>
    <col min="15" max="15" width="11.42578125" style="33" hidden="1" customWidth="1"/>
    <col min="16" max="28" width="0" style="33" hidden="1" customWidth="1"/>
    <col min="29" max="16384" width="11.42578125" style="33" hidden="1"/>
  </cols>
  <sheetData>
    <row r="1" spans="1:15" customFormat="1" ht="33" customHeight="1" x14ac:dyDescent="0.25">
      <c r="A1" s="876" t="s">
        <v>1774</v>
      </c>
      <c r="B1" s="877"/>
      <c r="C1" s="877"/>
      <c r="D1" s="877"/>
      <c r="E1" s="877"/>
      <c r="F1" s="877"/>
      <c r="G1" s="877"/>
      <c r="H1" s="877"/>
      <c r="I1" s="877"/>
      <c r="J1" s="877"/>
      <c r="K1" s="877"/>
      <c r="L1" s="877"/>
      <c r="M1" s="877"/>
      <c r="N1" s="878"/>
    </row>
    <row r="2" spans="1:15" customFormat="1" ht="16.5" customHeight="1" x14ac:dyDescent="0.35">
      <c r="A2" s="879" t="str">
        <f>'Objetivos PMD'!$B$3</f>
        <v>Municipio:  MASCOTA JALISCO</v>
      </c>
      <c r="B2" s="880"/>
      <c r="C2" s="880"/>
      <c r="D2" s="880"/>
      <c r="E2" s="880"/>
      <c r="F2" s="880"/>
      <c r="G2" s="880"/>
      <c r="H2" s="880"/>
      <c r="I2" s="880"/>
      <c r="J2" s="880"/>
      <c r="K2" s="880"/>
      <c r="L2" s="880"/>
      <c r="M2" s="880"/>
      <c r="N2" s="881"/>
    </row>
    <row r="3" spans="1:15" s="132" customFormat="1" ht="21" customHeight="1" x14ac:dyDescent="0.25">
      <c r="A3" s="885" t="s">
        <v>754</v>
      </c>
      <c r="B3" s="887" t="s">
        <v>5</v>
      </c>
      <c r="C3" s="874" t="s">
        <v>1317</v>
      </c>
      <c r="D3" s="874" t="s">
        <v>41</v>
      </c>
      <c r="E3" s="889" t="s">
        <v>755</v>
      </c>
      <c r="F3" s="890"/>
      <c r="G3" s="890"/>
      <c r="H3" s="891"/>
      <c r="I3" s="871" t="s">
        <v>43</v>
      </c>
      <c r="J3" s="872"/>
      <c r="K3" s="873" t="s">
        <v>40</v>
      </c>
      <c r="L3" s="873" t="s">
        <v>1048</v>
      </c>
      <c r="M3" s="883" t="s">
        <v>757</v>
      </c>
      <c r="N3" s="296"/>
    </row>
    <row r="4" spans="1:15" s="132" customFormat="1" ht="49.5" customHeight="1" x14ac:dyDescent="0.25">
      <c r="A4" s="886"/>
      <c r="B4" s="888"/>
      <c r="C4" s="875"/>
      <c r="D4" s="875"/>
      <c r="E4" s="288" t="s">
        <v>1621</v>
      </c>
      <c r="F4" s="289" t="s">
        <v>1622</v>
      </c>
      <c r="G4" s="289" t="s">
        <v>758</v>
      </c>
      <c r="H4" s="290" t="s">
        <v>315</v>
      </c>
      <c r="I4" s="291" t="s">
        <v>1047</v>
      </c>
      <c r="J4" s="291" t="s">
        <v>315</v>
      </c>
      <c r="K4" s="872"/>
      <c r="L4" s="882"/>
      <c r="M4" s="884"/>
      <c r="N4" s="296"/>
    </row>
    <row r="5" spans="1:15" s="131" customFormat="1" ht="25.5" customHeight="1" x14ac:dyDescent="0.25">
      <c r="A5" s="284">
        <v>1000</v>
      </c>
      <c r="B5" s="285" t="s">
        <v>46</v>
      </c>
      <c r="C5" s="274">
        <f t="shared" ref="C5:N5" si="0">C6+C11+C16+C25+C30+C37+C39</f>
        <v>29280027</v>
      </c>
      <c r="D5" s="274">
        <f>D6+D11+D16+D25+D30+D37+D39</f>
        <v>0</v>
      </c>
      <c r="E5" s="274">
        <f t="shared" si="0"/>
        <v>0</v>
      </c>
      <c r="F5" s="274">
        <f t="shared" si="0"/>
        <v>4201972</v>
      </c>
      <c r="G5" s="274">
        <f t="shared" si="0"/>
        <v>0</v>
      </c>
      <c r="H5" s="274">
        <f t="shared" si="0"/>
        <v>0</v>
      </c>
      <c r="I5" s="274">
        <f t="shared" si="0"/>
        <v>0</v>
      </c>
      <c r="J5" s="274">
        <f t="shared" si="0"/>
        <v>0</v>
      </c>
      <c r="K5" s="274">
        <f t="shared" si="0"/>
        <v>0</v>
      </c>
      <c r="L5" s="274">
        <f t="shared" si="0"/>
        <v>0</v>
      </c>
      <c r="M5" s="274">
        <f>SUM(C5:L5)</f>
        <v>33481999</v>
      </c>
      <c r="N5" s="297">
        <f t="shared" si="0"/>
        <v>0</v>
      </c>
    </row>
    <row r="6" spans="1:15" customFormat="1" ht="25.5" customHeight="1" x14ac:dyDescent="0.25">
      <c r="A6" s="286">
        <v>1100</v>
      </c>
      <c r="B6" s="287" t="s">
        <v>346</v>
      </c>
      <c r="C6" s="275">
        <f>SUM(C7:C10)</f>
        <v>21045301</v>
      </c>
      <c r="D6" s="275">
        <f>SUM(D7:D10)</f>
        <v>0</v>
      </c>
      <c r="E6" s="275">
        <f t="shared" ref="E6:L6" si="1">SUM(E7:E10)</f>
        <v>0</v>
      </c>
      <c r="F6" s="275">
        <f t="shared" si="1"/>
        <v>3651713</v>
      </c>
      <c r="G6" s="275">
        <f t="shared" si="1"/>
        <v>0</v>
      </c>
      <c r="H6" s="275">
        <f t="shared" si="1"/>
        <v>0</v>
      </c>
      <c r="I6" s="275">
        <f t="shared" si="1"/>
        <v>0</v>
      </c>
      <c r="J6" s="275">
        <f t="shared" si="1"/>
        <v>0</v>
      </c>
      <c r="K6" s="275">
        <f t="shared" si="1"/>
        <v>0</v>
      </c>
      <c r="L6" s="275">
        <f t="shared" si="1"/>
        <v>0</v>
      </c>
      <c r="M6" s="275">
        <f t="shared" ref="M6:M69" si="2">SUM(C6:L6)</f>
        <v>24697014</v>
      </c>
      <c r="N6" s="298"/>
      <c r="O6">
        <v>1</v>
      </c>
    </row>
    <row r="7" spans="1:15" customFormat="1" ht="25.5" customHeight="1" x14ac:dyDescent="0.25">
      <c r="A7" s="299">
        <v>111</v>
      </c>
      <c r="B7" s="292" t="s">
        <v>347</v>
      </c>
      <c r="C7" s="278">
        <v>1420416</v>
      </c>
      <c r="D7" s="278">
        <v>0</v>
      </c>
      <c r="E7" s="278">
        <v>0</v>
      </c>
      <c r="F7" s="278">
        <v>0</v>
      </c>
      <c r="G7" s="278">
        <v>0</v>
      </c>
      <c r="H7" s="278">
        <v>0</v>
      </c>
      <c r="I7" s="278">
        <v>0</v>
      </c>
      <c r="J7" s="278">
        <v>0</v>
      </c>
      <c r="K7" s="278">
        <v>0</v>
      </c>
      <c r="L7" s="278">
        <v>0</v>
      </c>
      <c r="M7" s="276">
        <f t="shared" si="2"/>
        <v>1420416</v>
      </c>
      <c r="N7" s="300"/>
      <c r="O7">
        <v>2</v>
      </c>
    </row>
    <row r="8" spans="1:15" customFormat="1" ht="25.5" hidden="1" customHeight="1" x14ac:dyDescent="0.25">
      <c r="A8" s="299">
        <v>112</v>
      </c>
      <c r="B8" s="293" t="s">
        <v>348</v>
      </c>
      <c r="C8" s="278">
        <v>0</v>
      </c>
      <c r="D8" s="278">
        <v>0</v>
      </c>
      <c r="E8" s="278">
        <v>0</v>
      </c>
      <c r="F8" s="278">
        <v>0</v>
      </c>
      <c r="G8" s="278">
        <v>0</v>
      </c>
      <c r="H8" s="278">
        <v>0</v>
      </c>
      <c r="I8" s="278">
        <v>0</v>
      </c>
      <c r="J8" s="278">
        <v>0</v>
      </c>
      <c r="K8" s="278">
        <v>0</v>
      </c>
      <c r="L8" s="278">
        <v>0</v>
      </c>
      <c r="M8" s="276">
        <f t="shared" si="2"/>
        <v>0</v>
      </c>
      <c r="N8" s="300"/>
      <c r="O8">
        <v>3</v>
      </c>
    </row>
    <row r="9" spans="1:15" customFormat="1" ht="25.5" customHeight="1" x14ac:dyDescent="0.25">
      <c r="A9" s="299">
        <v>113</v>
      </c>
      <c r="B9" s="293" t="s">
        <v>349</v>
      </c>
      <c r="C9" s="278">
        <v>19624885</v>
      </c>
      <c r="D9" s="278">
        <v>0</v>
      </c>
      <c r="E9" s="278">
        <v>0</v>
      </c>
      <c r="F9" s="278">
        <v>3651713</v>
      </c>
      <c r="G9" s="278">
        <v>0</v>
      </c>
      <c r="H9" s="278">
        <v>0</v>
      </c>
      <c r="I9" s="278">
        <v>0</v>
      </c>
      <c r="J9" s="278">
        <v>0</v>
      </c>
      <c r="K9" s="278">
        <v>0</v>
      </c>
      <c r="L9" s="278">
        <v>0</v>
      </c>
      <c r="M9" s="276">
        <f t="shared" si="2"/>
        <v>23276598</v>
      </c>
      <c r="N9" s="298"/>
    </row>
    <row r="10" spans="1:15" customFormat="1" ht="25.5" hidden="1" customHeight="1" x14ac:dyDescent="0.25">
      <c r="A10" s="299">
        <v>114</v>
      </c>
      <c r="B10" s="293" t="s">
        <v>350</v>
      </c>
      <c r="C10" s="278">
        <v>0</v>
      </c>
      <c r="D10" s="278">
        <v>0</v>
      </c>
      <c r="E10" s="278">
        <v>0</v>
      </c>
      <c r="F10" s="278">
        <v>0</v>
      </c>
      <c r="G10" s="278">
        <v>0</v>
      </c>
      <c r="H10" s="278">
        <v>0</v>
      </c>
      <c r="I10" s="278">
        <v>0</v>
      </c>
      <c r="J10" s="278">
        <v>0</v>
      </c>
      <c r="K10" s="278">
        <v>0</v>
      </c>
      <c r="L10" s="278">
        <v>0</v>
      </c>
      <c r="M10" s="276">
        <f t="shared" si="2"/>
        <v>0</v>
      </c>
      <c r="N10" s="298"/>
      <c r="O10">
        <v>101</v>
      </c>
    </row>
    <row r="11" spans="1:15" customFormat="1" ht="25.5" customHeight="1" x14ac:dyDescent="0.25">
      <c r="A11" s="286">
        <v>1200</v>
      </c>
      <c r="B11" s="287" t="s">
        <v>351</v>
      </c>
      <c r="C11" s="275">
        <f t="shared" ref="C11:L11" si="3">SUM(C12:C15)</f>
        <v>2713959</v>
      </c>
      <c r="D11" s="275">
        <f>SUM(D12:D15)</f>
        <v>0</v>
      </c>
      <c r="E11" s="275">
        <f t="shared" si="3"/>
        <v>0</v>
      </c>
      <c r="F11" s="275">
        <f t="shared" si="3"/>
        <v>0</v>
      </c>
      <c r="G11" s="275">
        <f t="shared" si="3"/>
        <v>0</v>
      </c>
      <c r="H11" s="275">
        <f t="shared" si="3"/>
        <v>0</v>
      </c>
      <c r="I11" s="275">
        <f t="shared" si="3"/>
        <v>0</v>
      </c>
      <c r="J11" s="275">
        <f t="shared" si="3"/>
        <v>0</v>
      </c>
      <c r="K11" s="275">
        <f t="shared" si="3"/>
        <v>0</v>
      </c>
      <c r="L11" s="275">
        <f t="shared" si="3"/>
        <v>0</v>
      </c>
      <c r="M11" s="275">
        <f t="shared" si="2"/>
        <v>2713959</v>
      </c>
      <c r="N11" s="301"/>
      <c r="O11">
        <v>102</v>
      </c>
    </row>
    <row r="12" spans="1:15" customFormat="1" ht="25.5" hidden="1" customHeight="1" x14ac:dyDescent="0.25">
      <c r="A12" s="299">
        <v>121</v>
      </c>
      <c r="B12" s="293" t="s">
        <v>352</v>
      </c>
      <c r="C12" s="278">
        <v>0</v>
      </c>
      <c r="D12" s="278">
        <v>0</v>
      </c>
      <c r="E12" s="278">
        <v>0</v>
      </c>
      <c r="F12" s="278">
        <v>0</v>
      </c>
      <c r="G12" s="278">
        <v>0</v>
      </c>
      <c r="H12" s="278">
        <v>0</v>
      </c>
      <c r="I12" s="278">
        <v>0</v>
      </c>
      <c r="J12" s="278">
        <v>0</v>
      </c>
      <c r="K12" s="278">
        <v>0</v>
      </c>
      <c r="L12" s="278">
        <v>0</v>
      </c>
      <c r="M12" s="276">
        <f t="shared" si="2"/>
        <v>0</v>
      </c>
      <c r="N12" s="298"/>
      <c r="O12">
        <v>103</v>
      </c>
    </row>
    <row r="13" spans="1:15" customFormat="1" ht="25.5" customHeight="1" x14ac:dyDescent="0.25">
      <c r="A13" s="299">
        <v>122</v>
      </c>
      <c r="B13" s="293" t="s">
        <v>353</v>
      </c>
      <c r="C13" s="278">
        <v>2713959</v>
      </c>
      <c r="D13" s="278">
        <v>0</v>
      </c>
      <c r="E13" s="278">
        <v>0</v>
      </c>
      <c r="F13" s="278">
        <v>0</v>
      </c>
      <c r="G13" s="278">
        <v>0</v>
      </c>
      <c r="H13" s="278">
        <v>0</v>
      </c>
      <c r="I13" s="278">
        <v>0</v>
      </c>
      <c r="J13" s="278">
        <v>0</v>
      </c>
      <c r="K13" s="278">
        <v>0</v>
      </c>
      <c r="L13" s="278">
        <v>0</v>
      </c>
      <c r="M13" s="276">
        <f t="shared" si="2"/>
        <v>2713959</v>
      </c>
      <c r="N13" s="298"/>
      <c r="O13">
        <v>104</v>
      </c>
    </row>
    <row r="14" spans="1:15" customFormat="1" ht="25.5" hidden="1" customHeight="1" x14ac:dyDescent="0.25">
      <c r="A14" s="299">
        <v>123</v>
      </c>
      <c r="B14" s="293" t="s">
        <v>354</v>
      </c>
      <c r="C14" s="278">
        <v>0</v>
      </c>
      <c r="D14" s="278">
        <v>0</v>
      </c>
      <c r="E14" s="278">
        <v>0</v>
      </c>
      <c r="F14" s="278">
        <v>0</v>
      </c>
      <c r="G14" s="278">
        <v>0</v>
      </c>
      <c r="H14" s="278">
        <v>0</v>
      </c>
      <c r="I14" s="278">
        <v>0</v>
      </c>
      <c r="J14" s="278">
        <v>0</v>
      </c>
      <c r="K14" s="278">
        <v>0</v>
      </c>
      <c r="L14" s="278">
        <v>0</v>
      </c>
      <c r="M14" s="276">
        <f t="shared" si="2"/>
        <v>0</v>
      </c>
      <c r="N14" s="298"/>
      <c r="O14">
        <v>105</v>
      </c>
    </row>
    <row r="15" spans="1:15" customFormat="1" ht="39" hidden="1" customHeight="1" x14ac:dyDescent="0.25">
      <c r="A15" s="299">
        <v>124</v>
      </c>
      <c r="B15" s="293" t="s">
        <v>355</v>
      </c>
      <c r="C15" s="278">
        <v>0</v>
      </c>
      <c r="D15" s="278">
        <v>0</v>
      </c>
      <c r="E15" s="278">
        <v>0</v>
      </c>
      <c r="F15" s="278">
        <v>0</v>
      </c>
      <c r="G15" s="278">
        <v>0</v>
      </c>
      <c r="H15" s="278">
        <v>0</v>
      </c>
      <c r="I15" s="278">
        <v>0</v>
      </c>
      <c r="J15" s="278">
        <v>0</v>
      </c>
      <c r="K15" s="278">
        <v>0</v>
      </c>
      <c r="L15" s="278">
        <v>0</v>
      </c>
      <c r="M15" s="276">
        <f t="shared" si="2"/>
        <v>0</v>
      </c>
      <c r="N15" s="298"/>
      <c r="O15">
        <v>106</v>
      </c>
    </row>
    <row r="16" spans="1:15" customFormat="1" ht="25.5" customHeight="1" x14ac:dyDescent="0.25">
      <c r="A16" s="286">
        <v>1300</v>
      </c>
      <c r="B16" s="287" t="s">
        <v>356</v>
      </c>
      <c r="C16" s="275">
        <f>SUM(C17:C24)</f>
        <v>3689672</v>
      </c>
      <c r="D16" s="275">
        <f>SUM(D17:D24)</f>
        <v>0</v>
      </c>
      <c r="E16" s="275">
        <f t="shared" ref="E16:N16" si="4">SUM(E17:E24)</f>
        <v>0</v>
      </c>
      <c r="F16" s="275">
        <f t="shared" si="4"/>
        <v>550259</v>
      </c>
      <c r="G16" s="275">
        <f t="shared" si="4"/>
        <v>0</v>
      </c>
      <c r="H16" s="275">
        <f t="shared" si="4"/>
        <v>0</v>
      </c>
      <c r="I16" s="275">
        <f t="shared" si="4"/>
        <v>0</v>
      </c>
      <c r="J16" s="275">
        <f t="shared" si="4"/>
        <v>0</v>
      </c>
      <c r="K16" s="275">
        <f t="shared" si="4"/>
        <v>0</v>
      </c>
      <c r="L16" s="275">
        <f t="shared" si="4"/>
        <v>0</v>
      </c>
      <c r="M16" s="275">
        <f t="shared" si="2"/>
        <v>4239931</v>
      </c>
      <c r="N16" s="302">
        <f t="shared" si="4"/>
        <v>0</v>
      </c>
      <c r="O16">
        <v>199</v>
      </c>
    </row>
    <row r="17" spans="1:15" customFormat="1" ht="25.5" hidden="1" customHeight="1" x14ac:dyDescent="0.25">
      <c r="A17" s="299">
        <v>131</v>
      </c>
      <c r="B17" s="293" t="s">
        <v>357</v>
      </c>
      <c r="C17" s="278">
        <v>0</v>
      </c>
      <c r="D17" s="278">
        <v>0</v>
      </c>
      <c r="E17" s="278">
        <v>0</v>
      </c>
      <c r="F17" s="278">
        <v>0</v>
      </c>
      <c r="G17" s="278">
        <v>0</v>
      </c>
      <c r="H17" s="278">
        <v>0</v>
      </c>
      <c r="I17" s="278">
        <v>0</v>
      </c>
      <c r="J17" s="278">
        <v>0</v>
      </c>
      <c r="K17" s="278">
        <v>0</v>
      </c>
      <c r="L17" s="278">
        <v>0</v>
      </c>
      <c r="M17" s="276">
        <f t="shared" si="2"/>
        <v>0</v>
      </c>
      <c r="N17" s="298"/>
    </row>
    <row r="18" spans="1:15" customFormat="1" ht="25.5" customHeight="1" x14ac:dyDescent="0.25">
      <c r="A18" s="299">
        <v>132</v>
      </c>
      <c r="B18" s="293" t="s">
        <v>358</v>
      </c>
      <c r="C18" s="278">
        <v>3689672</v>
      </c>
      <c r="D18" s="278">
        <v>0</v>
      </c>
      <c r="E18" s="278">
        <v>0</v>
      </c>
      <c r="F18" s="278">
        <v>550259</v>
      </c>
      <c r="G18" s="278">
        <v>0</v>
      </c>
      <c r="H18" s="278">
        <v>0</v>
      </c>
      <c r="I18" s="278">
        <v>0</v>
      </c>
      <c r="J18" s="278">
        <v>0</v>
      </c>
      <c r="K18" s="278">
        <v>0</v>
      </c>
      <c r="L18" s="278">
        <v>0</v>
      </c>
      <c r="M18" s="276">
        <f t="shared" si="2"/>
        <v>4239931</v>
      </c>
      <c r="N18" s="298"/>
      <c r="O18" s="33" t="s">
        <v>359</v>
      </c>
    </row>
    <row r="19" spans="1:15" customFormat="1" ht="25.5" hidden="1" customHeight="1" x14ac:dyDescent="0.25">
      <c r="A19" s="299">
        <v>133</v>
      </c>
      <c r="B19" s="293" t="s">
        <v>360</v>
      </c>
      <c r="C19" s="278">
        <v>0</v>
      </c>
      <c r="D19" s="278">
        <v>0</v>
      </c>
      <c r="E19" s="278">
        <v>0</v>
      </c>
      <c r="F19" s="278">
        <v>0</v>
      </c>
      <c r="G19" s="278">
        <v>0</v>
      </c>
      <c r="H19" s="278">
        <v>0</v>
      </c>
      <c r="I19" s="278">
        <v>0</v>
      </c>
      <c r="J19" s="278">
        <v>0</v>
      </c>
      <c r="K19" s="278">
        <v>0</v>
      </c>
      <c r="L19" s="278">
        <v>0</v>
      </c>
      <c r="M19" s="276">
        <f t="shared" si="2"/>
        <v>0</v>
      </c>
      <c r="N19" s="298"/>
      <c r="O19">
        <v>201</v>
      </c>
    </row>
    <row r="20" spans="1:15" customFormat="1" ht="25.5" hidden="1" customHeight="1" x14ac:dyDescent="0.25">
      <c r="A20" s="299">
        <v>134</v>
      </c>
      <c r="B20" s="293" t="s">
        <v>361</v>
      </c>
      <c r="C20" s="278">
        <v>0</v>
      </c>
      <c r="D20" s="278">
        <v>0</v>
      </c>
      <c r="E20" s="278">
        <v>0</v>
      </c>
      <c r="F20" s="278">
        <v>0</v>
      </c>
      <c r="G20" s="278">
        <v>0</v>
      </c>
      <c r="H20" s="278">
        <v>0</v>
      </c>
      <c r="I20" s="278">
        <v>0</v>
      </c>
      <c r="J20" s="278">
        <v>0</v>
      </c>
      <c r="K20" s="278">
        <v>0</v>
      </c>
      <c r="L20" s="278">
        <v>0</v>
      </c>
      <c r="M20" s="276">
        <f t="shared" si="2"/>
        <v>0</v>
      </c>
      <c r="N20" s="298"/>
      <c r="O20">
        <v>203</v>
      </c>
    </row>
    <row r="21" spans="1:15" customFormat="1" ht="25.5" hidden="1" customHeight="1" x14ac:dyDescent="0.25">
      <c r="A21" s="299">
        <v>135</v>
      </c>
      <c r="B21" s="293" t="s">
        <v>362</v>
      </c>
      <c r="C21" s="278">
        <v>0</v>
      </c>
      <c r="D21" s="278">
        <v>0</v>
      </c>
      <c r="E21" s="278">
        <v>0</v>
      </c>
      <c r="F21" s="278">
        <v>0</v>
      </c>
      <c r="G21" s="278">
        <v>0</v>
      </c>
      <c r="H21" s="278">
        <v>0</v>
      </c>
      <c r="I21" s="278">
        <v>0</v>
      </c>
      <c r="J21" s="278">
        <v>0</v>
      </c>
      <c r="K21" s="278">
        <v>0</v>
      </c>
      <c r="L21" s="278">
        <v>0</v>
      </c>
      <c r="M21" s="276">
        <f t="shared" si="2"/>
        <v>0</v>
      </c>
      <c r="N21" s="298"/>
      <c r="O21">
        <v>205</v>
      </c>
    </row>
    <row r="22" spans="1:15" customFormat="1" ht="25.5" hidden="1" x14ac:dyDescent="0.25">
      <c r="A22" s="299">
        <v>136</v>
      </c>
      <c r="B22" s="293" t="s">
        <v>363</v>
      </c>
      <c r="C22" s="278">
        <v>0</v>
      </c>
      <c r="D22" s="278">
        <v>0</v>
      </c>
      <c r="E22" s="278">
        <v>0</v>
      </c>
      <c r="F22" s="278">
        <v>0</v>
      </c>
      <c r="G22" s="278">
        <v>0</v>
      </c>
      <c r="H22" s="278">
        <v>0</v>
      </c>
      <c r="I22" s="278">
        <v>0</v>
      </c>
      <c r="J22" s="278">
        <v>0</v>
      </c>
      <c r="K22" s="278">
        <v>0</v>
      </c>
      <c r="L22" s="278">
        <v>0</v>
      </c>
      <c r="M22" s="276">
        <f t="shared" si="2"/>
        <v>0</v>
      </c>
      <c r="N22" s="298"/>
      <c r="O22">
        <v>207</v>
      </c>
    </row>
    <row r="23" spans="1:15" customFormat="1" ht="25.5" hidden="1" customHeight="1" x14ac:dyDescent="0.25">
      <c r="A23" s="299">
        <v>137</v>
      </c>
      <c r="B23" s="293" t="s">
        <v>364</v>
      </c>
      <c r="C23" s="278">
        <v>0</v>
      </c>
      <c r="D23" s="278">
        <v>0</v>
      </c>
      <c r="E23" s="278">
        <v>0</v>
      </c>
      <c r="F23" s="278">
        <v>0</v>
      </c>
      <c r="G23" s="278">
        <v>0</v>
      </c>
      <c r="H23" s="278">
        <v>0</v>
      </c>
      <c r="I23" s="278">
        <v>0</v>
      </c>
      <c r="J23" s="278">
        <v>0</v>
      </c>
      <c r="K23" s="278">
        <v>0</v>
      </c>
      <c r="L23" s="278">
        <v>0</v>
      </c>
      <c r="M23" s="276">
        <f t="shared" si="2"/>
        <v>0</v>
      </c>
      <c r="N23" s="298"/>
      <c r="O23">
        <v>209</v>
      </c>
    </row>
    <row r="24" spans="1:15" customFormat="1" ht="25.5" hidden="1" x14ac:dyDescent="0.25">
      <c r="A24" s="299">
        <v>138</v>
      </c>
      <c r="B24" s="293" t="s">
        <v>365</v>
      </c>
      <c r="C24" s="278">
        <v>0</v>
      </c>
      <c r="D24" s="278">
        <v>0</v>
      </c>
      <c r="E24" s="278">
        <v>0</v>
      </c>
      <c r="F24" s="278">
        <v>0</v>
      </c>
      <c r="G24" s="278">
        <v>0</v>
      </c>
      <c r="H24" s="278">
        <v>0</v>
      </c>
      <c r="I24" s="278">
        <v>0</v>
      </c>
      <c r="J24" s="278">
        <v>0</v>
      </c>
      <c r="K24" s="278">
        <v>0</v>
      </c>
      <c r="L24" s="278">
        <v>0</v>
      </c>
      <c r="M24" s="276">
        <f t="shared" si="2"/>
        <v>0</v>
      </c>
      <c r="N24" s="298"/>
      <c r="O24">
        <v>211</v>
      </c>
    </row>
    <row r="25" spans="1:15" customFormat="1" ht="25.5" customHeight="1" x14ac:dyDescent="0.25">
      <c r="A25" s="286">
        <v>1400</v>
      </c>
      <c r="B25" s="287" t="s">
        <v>366</v>
      </c>
      <c r="C25" s="275">
        <f t="shared" ref="C25:N25" si="5">SUM(C26:C29)</f>
        <v>363697</v>
      </c>
      <c r="D25" s="275">
        <f>SUM(D26:D29)</f>
        <v>0</v>
      </c>
      <c r="E25" s="275">
        <f t="shared" si="5"/>
        <v>0</v>
      </c>
      <c r="F25" s="275">
        <f t="shared" si="5"/>
        <v>0</v>
      </c>
      <c r="G25" s="275">
        <f t="shared" si="5"/>
        <v>0</v>
      </c>
      <c r="H25" s="275">
        <f t="shared" si="5"/>
        <v>0</v>
      </c>
      <c r="I25" s="275">
        <f t="shared" si="5"/>
        <v>0</v>
      </c>
      <c r="J25" s="275">
        <f t="shared" si="5"/>
        <v>0</v>
      </c>
      <c r="K25" s="275">
        <f t="shared" si="5"/>
        <v>0</v>
      </c>
      <c r="L25" s="275">
        <f t="shared" si="5"/>
        <v>0</v>
      </c>
      <c r="M25" s="275">
        <f t="shared" si="2"/>
        <v>363697</v>
      </c>
      <c r="N25" s="302">
        <f t="shared" si="5"/>
        <v>0</v>
      </c>
      <c r="O25">
        <v>213</v>
      </c>
    </row>
    <row r="26" spans="1:15" customFormat="1" ht="25.5" customHeight="1" x14ac:dyDescent="0.25">
      <c r="A26" s="299">
        <v>141</v>
      </c>
      <c r="B26" s="293" t="s">
        <v>367</v>
      </c>
      <c r="C26" s="278">
        <v>287438</v>
      </c>
      <c r="D26" s="278">
        <v>0</v>
      </c>
      <c r="E26" s="278">
        <v>0</v>
      </c>
      <c r="F26" s="278">
        <v>0</v>
      </c>
      <c r="G26" s="278">
        <v>0</v>
      </c>
      <c r="H26" s="278">
        <v>0</v>
      </c>
      <c r="I26" s="278">
        <v>0</v>
      </c>
      <c r="J26" s="278">
        <v>0</v>
      </c>
      <c r="K26" s="278">
        <v>0</v>
      </c>
      <c r="L26" s="278">
        <v>0</v>
      </c>
      <c r="M26" s="276">
        <f t="shared" si="2"/>
        <v>287438</v>
      </c>
      <c r="N26" s="298"/>
      <c r="O26">
        <v>215</v>
      </c>
    </row>
    <row r="27" spans="1:15" customFormat="1" ht="25.5" customHeight="1" x14ac:dyDescent="0.25">
      <c r="A27" s="299">
        <v>142</v>
      </c>
      <c r="B27" s="293" t="s">
        <v>368</v>
      </c>
      <c r="C27" s="278">
        <v>51328</v>
      </c>
      <c r="D27" s="278">
        <v>0</v>
      </c>
      <c r="E27" s="278">
        <v>0</v>
      </c>
      <c r="F27" s="278">
        <v>0</v>
      </c>
      <c r="G27" s="278">
        <v>0</v>
      </c>
      <c r="H27" s="278">
        <v>0</v>
      </c>
      <c r="I27" s="278">
        <v>0</v>
      </c>
      <c r="J27" s="278">
        <v>0</v>
      </c>
      <c r="K27" s="278">
        <v>0</v>
      </c>
      <c r="L27" s="278">
        <v>0</v>
      </c>
      <c r="M27" s="276">
        <f t="shared" si="2"/>
        <v>51328</v>
      </c>
      <c r="N27" s="298"/>
      <c r="O27">
        <v>217</v>
      </c>
    </row>
    <row r="28" spans="1:15" customFormat="1" ht="25.5" customHeight="1" x14ac:dyDescent="0.25">
      <c r="A28" s="299">
        <v>143</v>
      </c>
      <c r="B28" s="293" t="s">
        <v>369</v>
      </c>
      <c r="C28" s="278">
        <v>24931</v>
      </c>
      <c r="D28" s="278">
        <v>0</v>
      </c>
      <c r="E28" s="278">
        <v>0</v>
      </c>
      <c r="F28" s="278">
        <v>0</v>
      </c>
      <c r="G28" s="278">
        <v>0</v>
      </c>
      <c r="H28" s="278">
        <v>0</v>
      </c>
      <c r="I28" s="278">
        <v>0</v>
      </c>
      <c r="J28" s="278">
        <v>0</v>
      </c>
      <c r="K28" s="278">
        <v>0</v>
      </c>
      <c r="L28" s="278">
        <v>0</v>
      </c>
      <c r="M28" s="276">
        <f t="shared" si="2"/>
        <v>24931</v>
      </c>
      <c r="N28" s="298"/>
      <c r="O28">
        <v>219</v>
      </c>
    </row>
    <row r="29" spans="1:15" customFormat="1" ht="25.5" hidden="1" customHeight="1" x14ac:dyDescent="0.25">
      <c r="A29" s="299">
        <v>144</v>
      </c>
      <c r="B29" s="293" t="s">
        <v>370</v>
      </c>
      <c r="C29" s="278">
        <v>0</v>
      </c>
      <c r="D29" s="278">
        <v>0</v>
      </c>
      <c r="E29" s="278">
        <v>0</v>
      </c>
      <c r="F29" s="278">
        <v>0</v>
      </c>
      <c r="G29" s="278">
        <v>0</v>
      </c>
      <c r="H29" s="278">
        <v>0</v>
      </c>
      <c r="I29" s="278">
        <v>0</v>
      </c>
      <c r="J29" s="278">
        <v>0</v>
      </c>
      <c r="K29" s="278">
        <v>0</v>
      </c>
      <c r="L29" s="278">
        <v>0</v>
      </c>
      <c r="M29" s="276">
        <f t="shared" si="2"/>
        <v>0</v>
      </c>
      <c r="N29" s="298"/>
      <c r="O29">
        <v>221</v>
      </c>
    </row>
    <row r="30" spans="1:15" customFormat="1" ht="25.5" customHeight="1" x14ac:dyDescent="0.25">
      <c r="A30" s="286">
        <v>1500</v>
      </c>
      <c r="B30" s="287" t="s">
        <v>371</v>
      </c>
      <c r="C30" s="275">
        <f t="shared" ref="C30:N30" si="6">SUM(C31:C36)</f>
        <v>1467398</v>
      </c>
      <c r="D30" s="275">
        <f>SUM(D31:D36)</f>
        <v>0</v>
      </c>
      <c r="E30" s="275">
        <f t="shared" si="6"/>
        <v>0</v>
      </c>
      <c r="F30" s="275">
        <f t="shared" si="6"/>
        <v>0</v>
      </c>
      <c r="G30" s="275">
        <f t="shared" si="6"/>
        <v>0</v>
      </c>
      <c r="H30" s="275">
        <f t="shared" si="6"/>
        <v>0</v>
      </c>
      <c r="I30" s="275">
        <f t="shared" si="6"/>
        <v>0</v>
      </c>
      <c r="J30" s="275">
        <f t="shared" si="6"/>
        <v>0</v>
      </c>
      <c r="K30" s="275">
        <f t="shared" si="6"/>
        <v>0</v>
      </c>
      <c r="L30" s="275">
        <f t="shared" si="6"/>
        <v>0</v>
      </c>
      <c r="M30" s="275">
        <f t="shared" si="2"/>
        <v>1467398</v>
      </c>
      <c r="N30" s="302">
        <f t="shared" si="6"/>
        <v>0</v>
      </c>
      <c r="O30">
        <v>223</v>
      </c>
    </row>
    <row r="31" spans="1:15" customFormat="1" ht="25.5" hidden="1" customHeight="1" x14ac:dyDescent="0.25">
      <c r="A31" s="299">
        <v>151</v>
      </c>
      <c r="B31" s="293" t="s">
        <v>372</v>
      </c>
      <c r="C31" s="278">
        <v>0</v>
      </c>
      <c r="D31" s="278">
        <v>0</v>
      </c>
      <c r="E31" s="278">
        <v>0</v>
      </c>
      <c r="F31" s="278">
        <v>0</v>
      </c>
      <c r="G31" s="278">
        <v>0</v>
      </c>
      <c r="H31" s="278">
        <v>0</v>
      </c>
      <c r="I31" s="278">
        <v>0</v>
      </c>
      <c r="J31" s="278">
        <v>0</v>
      </c>
      <c r="K31" s="278">
        <v>0</v>
      </c>
      <c r="L31" s="278">
        <v>0</v>
      </c>
      <c r="M31" s="276">
        <f t="shared" si="2"/>
        <v>0</v>
      </c>
      <c r="N31" s="298"/>
      <c r="O31">
        <v>225</v>
      </c>
    </row>
    <row r="32" spans="1:15" customFormat="1" ht="25.5" customHeight="1" x14ac:dyDescent="0.25">
      <c r="A32" s="299">
        <v>152</v>
      </c>
      <c r="B32" s="293" t="s">
        <v>286</v>
      </c>
      <c r="C32" s="278">
        <v>1467398</v>
      </c>
      <c r="D32" s="278">
        <v>0</v>
      </c>
      <c r="E32" s="278">
        <v>0</v>
      </c>
      <c r="F32" s="278">
        <v>0</v>
      </c>
      <c r="G32" s="278">
        <v>0</v>
      </c>
      <c r="H32" s="278">
        <v>0</v>
      </c>
      <c r="I32" s="278">
        <v>0</v>
      </c>
      <c r="J32" s="278">
        <v>0</v>
      </c>
      <c r="K32" s="278">
        <v>0</v>
      </c>
      <c r="L32" s="278">
        <v>0</v>
      </c>
      <c r="M32" s="276">
        <f t="shared" si="2"/>
        <v>1467398</v>
      </c>
      <c r="N32" s="298"/>
      <c r="O32">
        <v>227</v>
      </c>
    </row>
    <row r="33" spans="1:15" customFormat="1" ht="25.5" hidden="1" customHeight="1" x14ac:dyDescent="0.25">
      <c r="A33" s="299">
        <v>153</v>
      </c>
      <c r="B33" s="293" t="s">
        <v>373</v>
      </c>
      <c r="C33" s="278">
        <v>0</v>
      </c>
      <c r="D33" s="278">
        <v>0</v>
      </c>
      <c r="E33" s="278">
        <v>0</v>
      </c>
      <c r="F33" s="278">
        <v>0</v>
      </c>
      <c r="G33" s="278">
        <v>0</v>
      </c>
      <c r="H33" s="278">
        <v>0</v>
      </c>
      <c r="I33" s="278">
        <v>0</v>
      </c>
      <c r="J33" s="278">
        <v>0</v>
      </c>
      <c r="K33" s="278">
        <v>0</v>
      </c>
      <c r="L33" s="278">
        <v>0</v>
      </c>
      <c r="M33" s="276">
        <f t="shared" si="2"/>
        <v>0</v>
      </c>
      <c r="N33" s="298"/>
      <c r="O33">
        <v>229</v>
      </c>
    </row>
    <row r="34" spans="1:15" customFormat="1" ht="25.5" hidden="1" customHeight="1" x14ac:dyDescent="0.25">
      <c r="A34" s="299">
        <v>154</v>
      </c>
      <c r="B34" s="293" t="s">
        <v>374</v>
      </c>
      <c r="C34" s="278">
        <v>0</v>
      </c>
      <c r="D34" s="278">
        <v>0</v>
      </c>
      <c r="E34" s="278">
        <v>0</v>
      </c>
      <c r="F34" s="278">
        <v>0</v>
      </c>
      <c r="G34" s="278">
        <v>0</v>
      </c>
      <c r="H34" s="278">
        <v>0</v>
      </c>
      <c r="I34" s="278">
        <v>0</v>
      </c>
      <c r="J34" s="278">
        <v>0</v>
      </c>
      <c r="K34" s="278">
        <v>0</v>
      </c>
      <c r="L34" s="278">
        <v>0</v>
      </c>
      <c r="M34" s="276">
        <f t="shared" si="2"/>
        <v>0</v>
      </c>
      <c r="N34" s="298"/>
      <c r="O34" s="33" t="s">
        <v>375</v>
      </c>
    </row>
    <row r="35" spans="1:15" customFormat="1" ht="25.5" hidden="1" customHeight="1" x14ac:dyDescent="0.25">
      <c r="A35" s="299">
        <v>155</v>
      </c>
      <c r="B35" s="293" t="s">
        <v>376</v>
      </c>
      <c r="C35" s="278">
        <v>0</v>
      </c>
      <c r="D35" s="278">
        <v>0</v>
      </c>
      <c r="E35" s="278">
        <v>0</v>
      </c>
      <c r="F35" s="278">
        <v>0</v>
      </c>
      <c r="G35" s="278">
        <v>0</v>
      </c>
      <c r="H35" s="278">
        <v>0</v>
      </c>
      <c r="I35" s="278">
        <v>0</v>
      </c>
      <c r="J35" s="278">
        <v>0</v>
      </c>
      <c r="K35" s="278">
        <v>0</v>
      </c>
      <c r="L35" s="278">
        <v>0</v>
      </c>
      <c r="M35" s="276">
        <f t="shared" si="2"/>
        <v>0</v>
      </c>
      <c r="N35" s="298"/>
      <c r="O35">
        <v>202</v>
      </c>
    </row>
    <row r="36" spans="1:15" customFormat="1" ht="25.5" hidden="1" customHeight="1" x14ac:dyDescent="0.25">
      <c r="A36" s="299">
        <v>159</v>
      </c>
      <c r="B36" s="293" t="s">
        <v>377</v>
      </c>
      <c r="C36" s="278">
        <v>0</v>
      </c>
      <c r="D36" s="278">
        <v>0</v>
      </c>
      <c r="E36" s="278">
        <v>0</v>
      </c>
      <c r="F36" s="278">
        <v>0</v>
      </c>
      <c r="G36" s="278">
        <v>0</v>
      </c>
      <c r="H36" s="278">
        <v>0</v>
      </c>
      <c r="I36" s="278">
        <v>0</v>
      </c>
      <c r="J36" s="278">
        <v>0</v>
      </c>
      <c r="K36" s="278">
        <v>0</v>
      </c>
      <c r="L36" s="278">
        <v>0</v>
      </c>
      <c r="M36" s="276">
        <f t="shared" si="2"/>
        <v>0</v>
      </c>
      <c r="N36" s="298"/>
      <c r="O36">
        <v>204</v>
      </c>
    </row>
    <row r="37" spans="1:15" customFormat="1" ht="25.5" hidden="1" customHeight="1" x14ac:dyDescent="0.25">
      <c r="A37" s="286">
        <v>1600</v>
      </c>
      <c r="B37" s="248" t="s">
        <v>378</v>
      </c>
      <c r="C37" s="275">
        <f t="shared" ref="C37:N37" si="7">SUM(C38)</f>
        <v>0</v>
      </c>
      <c r="D37" s="275">
        <f t="shared" si="7"/>
        <v>0</v>
      </c>
      <c r="E37" s="275">
        <f t="shared" si="7"/>
        <v>0</v>
      </c>
      <c r="F37" s="275">
        <f t="shared" si="7"/>
        <v>0</v>
      </c>
      <c r="G37" s="275">
        <f t="shared" si="7"/>
        <v>0</v>
      </c>
      <c r="H37" s="275">
        <f t="shared" si="7"/>
        <v>0</v>
      </c>
      <c r="I37" s="275">
        <f t="shared" si="7"/>
        <v>0</v>
      </c>
      <c r="J37" s="275">
        <f t="shared" si="7"/>
        <v>0</v>
      </c>
      <c r="K37" s="275">
        <f t="shared" si="7"/>
        <v>0</v>
      </c>
      <c r="L37" s="275">
        <f t="shared" si="7"/>
        <v>0</v>
      </c>
      <c r="M37" s="275">
        <f t="shared" si="2"/>
        <v>0</v>
      </c>
      <c r="N37" s="302">
        <f t="shared" si="7"/>
        <v>0</v>
      </c>
      <c r="O37">
        <v>206</v>
      </c>
    </row>
    <row r="38" spans="1:15" customFormat="1" ht="30" hidden="1" customHeight="1" x14ac:dyDescent="0.25">
      <c r="A38" s="299">
        <v>161</v>
      </c>
      <c r="B38" s="293" t="s">
        <v>379</v>
      </c>
      <c r="C38" s="278">
        <v>0</v>
      </c>
      <c r="D38" s="278">
        <v>0</v>
      </c>
      <c r="E38" s="278">
        <v>0</v>
      </c>
      <c r="F38" s="278">
        <v>0</v>
      </c>
      <c r="G38" s="278">
        <v>0</v>
      </c>
      <c r="H38" s="278">
        <v>0</v>
      </c>
      <c r="I38" s="278">
        <v>0</v>
      </c>
      <c r="J38" s="278">
        <v>0</v>
      </c>
      <c r="K38" s="278">
        <v>0</v>
      </c>
      <c r="L38" s="278">
        <v>0</v>
      </c>
      <c r="M38" s="276">
        <f t="shared" si="2"/>
        <v>0</v>
      </c>
      <c r="N38" s="298"/>
      <c r="O38">
        <v>208</v>
      </c>
    </row>
    <row r="39" spans="1:15" customFormat="1" ht="25.5" hidden="1" customHeight="1" x14ac:dyDescent="0.25">
      <c r="A39" s="303">
        <v>1700</v>
      </c>
      <c r="B39" s="287" t="s">
        <v>380</v>
      </c>
      <c r="C39" s="275">
        <f t="shared" ref="C39:N39" si="8">SUM(C40:C41)</f>
        <v>0</v>
      </c>
      <c r="D39" s="275">
        <f>SUM(D40:D41)</f>
        <v>0</v>
      </c>
      <c r="E39" s="275">
        <f t="shared" si="8"/>
        <v>0</v>
      </c>
      <c r="F39" s="275">
        <f t="shared" si="8"/>
        <v>0</v>
      </c>
      <c r="G39" s="275">
        <f t="shared" si="8"/>
        <v>0</v>
      </c>
      <c r="H39" s="275">
        <f t="shared" si="8"/>
        <v>0</v>
      </c>
      <c r="I39" s="275">
        <f t="shared" si="8"/>
        <v>0</v>
      </c>
      <c r="J39" s="275">
        <f t="shared" si="8"/>
        <v>0</v>
      </c>
      <c r="K39" s="275">
        <f t="shared" si="8"/>
        <v>0</v>
      </c>
      <c r="L39" s="275">
        <f t="shared" si="8"/>
        <v>0</v>
      </c>
      <c r="M39" s="275">
        <f t="shared" si="2"/>
        <v>0</v>
      </c>
      <c r="N39" s="302">
        <f t="shared" si="8"/>
        <v>0</v>
      </c>
      <c r="O39">
        <v>210</v>
      </c>
    </row>
    <row r="40" spans="1:15" customFormat="1" ht="25.5" hidden="1" customHeight="1" x14ac:dyDescent="0.25">
      <c r="A40" s="299">
        <v>171</v>
      </c>
      <c r="B40" s="293" t="s">
        <v>381</v>
      </c>
      <c r="C40" s="278">
        <v>0</v>
      </c>
      <c r="D40" s="278">
        <v>0</v>
      </c>
      <c r="E40" s="278">
        <v>0</v>
      </c>
      <c r="F40" s="278">
        <v>0</v>
      </c>
      <c r="G40" s="278">
        <v>0</v>
      </c>
      <c r="H40" s="278">
        <v>0</v>
      </c>
      <c r="I40" s="278">
        <v>0</v>
      </c>
      <c r="J40" s="278">
        <v>0</v>
      </c>
      <c r="K40" s="278">
        <v>0</v>
      </c>
      <c r="L40" s="278">
        <v>0</v>
      </c>
      <c r="M40" s="276">
        <f t="shared" si="2"/>
        <v>0</v>
      </c>
      <c r="N40" s="298"/>
      <c r="O40">
        <v>212</v>
      </c>
    </row>
    <row r="41" spans="1:15" customFormat="1" ht="25.5" hidden="1" customHeight="1" x14ac:dyDescent="0.25">
      <c r="A41" s="299">
        <v>172</v>
      </c>
      <c r="B41" s="293" t="s">
        <v>382</v>
      </c>
      <c r="C41" s="278">
        <v>0</v>
      </c>
      <c r="D41" s="278">
        <v>0</v>
      </c>
      <c r="E41" s="278">
        <v>0</v>
      </c>
      <c r="F41" s="278">
        <v>0</v>
      </c>
      <c r="G41" s="278">
        <v>0</v>
      </c>
      <c r="H41" s="278">
        <v>0</v>
      </c>
      <c r="I41" s="278">
        <v>0</v>
      </c>
      <c r="J41" s="278">
        <v>0</v>
      </c>
      <c r="K41" s="278">
        <v>0</v>
      </c>
      <c r="L41" s="278">
        <v>0</v>
      </c>
      <c r="M41" s="276">
        <f t="shared" si="2"/>
        <v>0</v>
      </c>
      <c r="N41" s="298"/>
      <c r="O41">
        <v>214</v>
      </c>
    </row>
    <row r="42" spans="1:15" customFormat="1" ht="25.5" customHeight="1" x14ac:dyDescent="0.25">
      <c r="A42" s="284">
        <v>2000</v>
      </c>
      <c r="B42" s="285" t="s">
        <v>54</v>
      </c>
      <c r="C42" s="274">
        <f t="shared" ref="C42:N42" si="9">C43+C52+C56+C66+C76+C84+C87+C93+C97</f>
        <v>11244984</v>
      </c>
      <c r="D42" s="274">
        <f>D43+D52+D56+D66+D76+D84+D87+D93+D97</f>
        <v>0</v>
      </c>
      <c r="E42" s="274">
        <f t="shared" si="9"/>
        <v>0</v>
      </c>
      <c r="F42" s="274">
        <f t="shared" si="9"/>
        <v>0</v>
      </c>
      <c r="G42" s="274">
        <f t="shared" si="9"/>
        <v>0</v>
      </c>
      <c r="H42" s="274">
        <f t="shared" si="9"/>
        <v>0</v>
      </c>
      <c r="I42" s="274">
        <f t="shared" si="9"/>
        <v>0</v>
      </c>
      <c r="J42" s="274">
        <f t="shared" si="9"/>
        <v>0</v>
      </c>
      <c r="K42" s="274">
        <f t="shared" si="9"/>
        <v>0</v>
      </c>
      <c r="L42" s="274">
        <f t="shared" si="9"/>
        <v>0</v>
      </c>
      <c r="M42" s="274">
        <f t="shared" si="2"/>
        <v>11244984</v>
      </c>
      <c r="N42" s="304">
        <f t="shared" si="9"/>
        <v>0</v>
      </c>
      <c r="O42">
        <v>216</v>
      </c>
    </row>
    <row r="43" spans="1:15" customFormat="1" ht="30" x14ac:dyDescent="0.25">
      <c r="A43" s="286">
        <v>2100</v>
      </c>
      <c r="B43" s="287" t="s">
        <v>383</v>
      </c>
      <c r="C43" s="275">
        <f t="shared" ref="C43:N43" si="10">SUM(C44:C51)</f>
        <v>1366784</v>
      </c>
      <c r="D43" s="275">
        <f>SUM(D44:D51)</f>
        <v>0</v>
      </c>
      <c r="E43" s="275">
        <f t="shared" si="10"/>
        <v>0</v>
      </c>
      <c r="F43" s="275">
        <f t="shared" si="10"/>
        <v>0</v>
      </c>
      <c r="G43" s="275">
        <f t="shared" si="10"/>
        <v>0</v>
      </c>
      <c r="H43" s="275">
        <f t="shared" si="10"/>
        <v>0</v>
      </c>
      <c r="I43" s="275">
        <f t="shared" si="10"/>
        <v>0</v>
      </c>
      <c r="J43" s="275">
        <f t="shared" si="10"/>
        <v>0</v>
      </c>
      <c r="K43" s="275">
        <f t="shared" si="10"/>
        <v>0</v>
      </c>
      <c r="L43" s="275">
        <f t="shared" si="10"/>
        <v>0</v>
      </c>
      <c r="M43" s="275">
        <f t="shared" si="2"/>
        <v>1366784</v>
      </c>
      <c r="N43" s="302">
        <f t="shared" si="10"/>
        <v>0</v>
      </c>
      <c r="O43">
        <v>224</v>
      </c>
    </row>
    <row r="44" spans="1:15" customFormat="1" ht="25.5" customHeight="1" x14ac:dyDescent="0.25">
      <c r="A44" s="299">
        <v>211</v>
      </c>
      <c r="B44" s="293" t="s">
        <v>384</v>
      </c>
      <c r="C44" s="278">
        <v>299260</v>
      </c>
      <c r="D44" s="278">
        <v>0</v>
      </c>
      <c r="E44" s="278">
        <v>0</v>
      </c>
      <c r="F44" s="278">
        <v>0</v>
      </c>
      <c r="G44" s="278">
        <v>0</v>
      </c>
      <c r="H44" s="278">
        <v>0</v>
      </c>
      <c r="I44" s="278">
        <v>0</v>
      </c>
      <c r="J44" s="278">
        <v>0</v>
      </c>
      <c r="K44" s="278">
        <v>0</v>
      </c>
      <c r="L44" s="278">
        <v>0</v>
      </c>
      <c r="M44" s="276">
        <f t="shared" si="2"/>
        <v>299260</v>
      </c>
      <c r="N44" s="298"/>
      <c r="O44">
        <v>226</v>
      </c>
    </row>
    <row r="45" spans="1:15" customFormat="1" ht="25.5" customHeight="1" x14ac:dyDescent="0.25">
      <c r="A45" s="299">
        <v>212</v>
      </c>
      <c r="B45" s="293" t="s">
        <v>385</v>
      </c>
      <c r="C45" s="278">
        <v>212164</v>
      </c>
      <c r="D45" s="278">
        <v>0</v>
      </c>
      <c r="E45" s="278">
        <v>0</v>
      </c>
      <c r="F45" s="278">
        <v>0</v>
      </c>
      <c r="G45" s="278">
        <v>0</v>
      </c>
      <c r="H45" s="278">
        <v>0</v>
      </c>
      <c r="I45" s="278">
        <v>0</v>
      </c>
      <c r="J45" s="278">
        <v>0</v>
      </c>
      <c r="K45" s="278">
        <v>0</v>
      </c>
      <c r="L45" s="278">
        <v>0</v>
      </c>
      <c r="M45" s="276">
        <f t="shared" si="2"/>
        <v>212164</v>
      </c>
      <c r="N45" s="298"/>
      <c r="O45">
        <v>228</v>
      </c>
    </row>
    <row r="46" spans="1:15" customFormat="1" ht="25.5" customHeight="1" x14ac:dyDescent="0.25">
      <c r="A46" s="299">
        <v>213</v>
      </c>
      <c r="B46" s="293" t="s">
        <v>386</v>
      </c>
      <c r="C46" s="278">
        <v>5760</v>
      </c>
      <c r="D46" s="278">
        <v>0</v>
      </c>
      <c r="E46" s="278">
        <v>0</v>
      </c>
      <c r="F46" s="278">
        <v>0</v>
      </c>
      <c r="G46" s="278">
        <v>0</v>
      </c>
      <c r="H46" s="278">
        <v>0</v>
      </c>
      <c r="I46" s="278">
        <v>0</v>
      </c>
      <c r="J46" s="278">
        <v>0</v>
      </c>
      <c r="K46" s="278">
        <v>0</v>
      </c>
      <c r="L46" s="278">
        <v>0</v>
      </c>
      <c r="M46" s="276">
        <f t="shared" si="2"/>
        <v>5760</v>
      </c>
      <c r="N46" s="298"/>
      <c r="O46">
        <v>230</v>
      </c>
    </row>
    <row r="47" spans="1:15" customFormat="1" ht="34.5" customHeight="1" x14ac:dyDescent="0.25">
      <c r="A47" s="299">
        <v>214</v>
      </c>
      <c r="B47" s="293" t="s">
        <v>387</v>
      </c>
      <c r="C47" s="278">
        <v>27100</v>
      </c>
      <c r="D47" s="278">
        <v>0</v>
      </c>
      <c r="E47" s="278">
        <v>0</v>
      </c>
      <c r="F47" s="278">
        <v>0</v>
      </c>
      <c r="G47" s="278">
        <v>0</v>
      </c>
      <c r="H47" s="278">
        <v>0</v>
      </c>
      <c r="I47" s="278">
        <v>0</v>
      </c>
      <c r="J47" s="278">
        <v>0</v>
      </c>
      <c r="K47" s="278">
        <v>0</v>
      </c>
      <c r="L47" s="278">
        <v>0</v>
      </c>
      <c r="M47" s="276">
        <f t="shared" si="2"/>
        <v>27100</v>
      </c>
      <c r="N47" s="298"/>
    </row>
    <row r="48" spans="1:15" customFormat="1" ht="25.5" customHeight="1" x14ac:dyDescent="0.25">
      <c r="A48" s="299">
        <v>215</v>
      </c>
      <c r="B48" s="293" t="s">
        <v>388</v>
      </c>
      <c r="C48" s="278">
        <v>152500</v>
      </c>
      <c r="D48" s="278">
        <v>0</v>
      </c>
      <c r="E48" s="278">
        <v>0</v>
      </c>
      <c r="F48" s="278">
        <v>0</v>
      </c>
      <c r="G48" s="278">
        <v>0</v>
      </c>
      <c r="H48" s="278">
        <v>0</v>
      </c>
      <c r="I48" s="278">
        <v>0</v>
      </c>
      <c r="J48" s="278">
        <v>0</v>
      </c>
      <c r="K48" s="278">
        <v>0</v>
      </c>
      <c r="L48" s="278">
        <v>0</v>
      </c>
      <c r="M48" s="276">
        <f t="shared" si="2"/>
        <v>152500</v>
      </c>
      <c r="N48" s="298"/>
      <c r="O48">
        <v>301</v>
      </c>
    </row>
    <row r="49" spans="1:15" customFormat="1" ht="25.5" customHeight="1" x14ac:dyDescent="0.25">
      <c r="A49" s="299">
        <v>216</v>
      </c>
      <c r="B49" s="293" t="s">
        <v>389</v>
      </c>
      <c r="C49" s="278">
        <v>377000</v>
      </c>
      <c r="D49" s="278">
        <v>0</v>
      </c>
      <c r="E49" s="278">
        <v>0</v>
      </c>
      <c r="F49" s="278">
        <v>0</v>
      </c>
      <c r="G49" s="278">
        <v>0</v>
      </c>
      <c r="H49" s="278">
        <v>0</v>
      </c>
      <c r="I49" s="278">
        <v>0</v>
      </c>
      <c r="J49" s="278">
        <v>0</v>
      </c>
      <c r="K49" s="278">
        <v>0</v>
      </c>
      <c r="L49" s="278">
        <v>0</v>
      </c>
      <c r="M49" s="276">
        <f t="shared" si="2"/>
        <v>377000</v>
      </c>
      <c r="N49" s="298"/>
      <c r="O49">
        <v>302</v>
      </c>
    </row>
    <row r="50" spans="1:15" customFormat="1" ht="25.5" customHeight="1" x14ac:dyDescent="0.25">
      <c r="A50" s="299">
        <v>217</v>
      </c>
      <c r="B50" s="293" t="s">
        <v>390</v>
      </c>
      <c r="C50" s="278">
        <v>13000</v>
      </c>
      <c r="D50" s="278">
        <v>0</v>
      </c>
      <c r="E50" s="278">
        <v>0</v>
      </c>
      <c r="F50" s="278">
        <v>0</v>
      </c>
      <c r="G50" s="278">
        <v>0</v>
      </c>
      <c r="H50" s="278">
        <v>0</v>
      </c>
      <c r="I50" s="278">
        <v>0</v>
      </c>
      <c r="J50" s="278">
        <v>0</v>
      </c>
      <c r="K50" s="278">
        <v>0</v>
      </c>
      <c r="L50" s="278">
        <v>0</v>
      </c>
      <c r="M50" s="276">
        <f t="shared" si="2"/>
        <v>13000</v>
      </c>
      <c r="N50" s="298"/>
      <c r="O50">
        <v>303</v>
      </c>
    </row>
    <row r="51" spans="1:15" customFormat="1" ht="39.75" customHeight="1" x14ac:dyDescent="0.25">
      <c r="A51" s="299">
        <v>218</v>
      </c>
      <c r="B51" s="293" t="s">
        <v>391</v>
      </c>
      <c r="C51" s="278">
        <v>280000</v>
      </c>
      <c r="D51" s="278">
        <v>0</v>
      </c>
      <c r="E51" s="278">
        <v>0</v>
      </c>
      <c r="F51" s="278">
        <v>0</v>
      </c>
      <c r="G51" s="278">
        <v>0</v>
      </c>
      <c r="H51" s="278">
        <v>0</v>
      </c>
      <c r="I51" s="278">
        <v>0</v>
      </c>
      <c r="J51" s="278">
        <v>0</v>
      </c>
      <c r="K51" s="278">
        <v>0</v>
      </c>
      <c r="L51" s="278">
        <v>0</v>
      </c>
      <c r="M51" s="276">
        <f t="shared" si="2"/>
        <v>280000</v>
      </c>
      <c r="N51" s="298"/>
      <c r="O51">
        <v>304</v>
      </c>
    </row>
    <row r="52" spans="1:15" customFormat="1" ht="25.5" customHeight="1" x14ac:dyDescent="0.25">
      <c r="A52" s="286">
        <v>2200</v>
      </c>
      <c r="B52" s="287" t="s">
        <v>392</v>
      </c>
      <c r="C52" s="275">
        <f t="shared" ref="C52:N52" si="11">SUM(C53:C55)</f>
        <v>1061000</v>
      </c>
      <c r="D52" s="275">
        <f>SUM(D53:D55)</f>
        <v>0</v>
      </c>
      <c r="E52" s="275">
        <f t="shared" si="11"/>
        <v>0</v>
      </c>
      <c r="F52" s="275">
        <f t="shared" si="11"/>
        <v>0</v>
      </c>
      <c r="G52" s="275">
        <f t="shared" si="11"/>
        <v>0</v>
      </c>
      <c r="H52" s="275">
        <f t="shared" si="11"/>
        <v>0</v>
      </c>
      <c r="I52" s="275">
        <f t="shared" si="11"/>
        <v>0</v>
      </c>
      <c r="J52" s="275">
        <f t="shared" si="11"/>
        <v>0</v>
      </c>
      <c r="K52" s="275">
        <f t="shared" si="11"/>
        <v>0</v>
      </c>
      <c r="L52" s="275">
        <f t="shared" si="11"/>
        <v>0</v>
      </c>
      <c r="M52" s="275">
        <f t="shared" si="2"/>
        <v>1061000</v>
      </c>
      <c r="N52" s="302">
        <f t="shared" si="11"/>
        <v>0</v>
      </c>
      <c r="O52">
        <v>305</v>
      </c>
    </row>
    <row r="53" spans="1:15" customFormat="1" ht="25.5" customHeight="1" x14ac:dyDescent="0.25">
      <c r="A53" s="299">
        <v>221</v>
      </c>
      <c r="B53" s="293" t="s">
        <v>393</v>
      </c>
      <c r="C53" s="278">
        <v>1052000</v>
      </c>
      <c r="D53" s="278">
        <v>0</v>
      </c>
      <c r="E53" s="278">
        <v>0</v>
      </c>
      <c r="F53" s="278">
        <v>0</v>
      </c>
      <c r="G53" s="278">
        <v>0</v>
      </c>
      <c r="H53" s="278">
        <v>0</v>
      </c>
      <c r="I53" s="278">
        <v>0</v>
      </c>
      <c r="J53" s="278">
        <v>0</v>
      </c>
      <c r="K53" s="278">
        <v>0</v>
      </c>
      <c r="L53" s="278">
        <v>0</v>
      </c>
      <c r="M53" s="276">
        <f t="shared" si="2"/>
        <v>1052000</v>
      </c>
      <c r="N53" s="298"/>
      <c r="O53">
        <v>306</v>
      </c>
    </row>
    <row r="54" spans="1:15" customFormat="1" ht="25.5" customHeight="1" x14ac:dyDescent="0.25">
      <c r="A54" s="299">
        <v>222</v>
      </c>
      <c r="B54" s="293" t="s">
        <v>394</v>
      </c>
      <c r="C54" s="278">
        <v>900</v>
      </c>
      <c r="D54" s="278">
        <v>0</v>
      </c>
      <c r="E54" s="278">
        <v>0</v>
      </c>
      <c r="F54" s="278">
        <v>0</v>
      </c>
      <c r="G54" s="278">
        <v>0</v>
      </c>
      <c r="H54" s="278">
        <v>0</v>
      </c>
      <c r="I54" s="278">
        <v>0</v>
      </c>
      <c r="J54" s="278">
        <v>0</v>
      </c>
      <c r="K54" s="278">
        <v>0</v>
      </c>
      <c r="L54" s="278">
        <v>0</v>
      </c>
      <c r="M54" s="276">
        <f t="shared" si="2"/>
        <v>900</v>
      </c>
      <c r="N54" s="298"/>
      <c r="O54">
        <v>307</v>
      </c>
    </row>
    <row r="55" spans="1:15" customFormat="1" ht="25.5" customHeight="1" x14ac:dyDescent="0.25">
      <c r="A55" s="299">
        <v>223</v>
      </c>
      <c r="B55" s="293" t="s">
        <v>395</v>
      </c>
      <c r="C55" s="278">
        <v>8100</v>
      </c>
      <c r="D55" s="278">
        <v>0</v>
      </c>
      <c r="E55" s="278">
        <v>0</v>
      </c>
      <c r="F55" s="278">
        <v>0</v>
      </c>
      <c r="G55" s="278">
        <v>0</v>
      </c>
      <c r="H55" s="278">
        <v>0</v>
      </c>
      <c r="I55" s="278">
        <v>0</v>
      </c>
      <c r="J55" s="278">
        <v>0</v>
      </c>
      <c r="K55" s="278">
        <v>0</v>
      </c>
      <c r="L55" s="278">
        <v>0</v>
      </c>
      <c r="M55" s="276">
        <f t="shared" si="2"/>
        <v>8100</v>
      </c>
      <c r="N55" s="298"/>
      <c r="O55">
        <v>308</v>
      </c>
    </row>
    <row r="56" spans="1:15" customFormat="1" ht="30" hidden="1" x14ac:dyDescent="0.25">
      <c r="A56" s="286">
        <v>2300</v>
      </c>
      <c r="B56" s="287" t="s">
        <v>396</v>
      </c>
      <c r="C56" s="275">
        <f t="shared" ref="C56:N56" si="12">SUM(C57:C65)</f>
        <v>0</v>
      </c>
      <c r="D56" s="275">
        <f>SUM(D57:D65)</f>
        <v>0</v>
      </c>
      <c r="E56" s="275">
        <f t="shared" si="12"/>
        <v>0</v>
      </c>
      <c r="F56" s="275">
        <f t="shared" si="12"/>
        <v>0</v>
      </c>
      <c r="G56" s="275">
        <f t="shared" si="12"/>
        <v>0</v>
      </c>
      <c r="H56" s="275">
        <f t="shared" si="12"/>
        <v>0</v>
      </c>
      <c r="I56" s="275">
        <f t="shared" si="12"/>
        <v>0</v>
      </c>
      <c r="J56" s="275">
        <f t="shared" si="12"/>
        <v>0</v>
      </c>
      <c r="K56" s="275">
        <f t="shared" si="12"/>
        <v>0</v>
      </c>
      <c r="L56" s="275">
        <f t="shared" si="12"/>
        <v>0</v>
      </c>
      <c r="M56" s="275">
        <f t="shared" si="2"/>
        <v>0</v>
      </c>
      <c r="N56" s="302">
        <f t="shared" si="12"/>
        <v>0</v>
      </c>
      <c r="O56">
        <v>309</v>
      </c>
    </row>
    <row r="57" spans="1:15" customFormat="1" ht="25.5" hidden="1" x14ac:dyDescent="0.25">
      <c r="A57" s="299">
        <v>231</v>
      </c>
      <c r="B57" s="293" t="s">
        <v>397</v>
      </c>
      <c r="C57" s="278">
        <v>0</v>
      </c>
      <c r="D57" s="278">
        <v>0</v>
      </c>
      <c r="E57" s="278">
        <v>0</v>
      </c>
      <c r="F57" s="278">
        <v>0</v>
      </c>
      <c r="G57" s="278">
        <v>0</v>
      </c>
      <c r="H57" s="278">
        <v>0</v>
      </c>
      <c r="I57" s="278">
        <v>0</v>
      </c>
      <c r="J57" s="278">
        <v>0</v>
      </c>
      <c r="K57" s="278">
        <v>0</v>
      </c>
      <c r="L57" s="278">
        <v>0</v>
      </c>
      <c r="M57" s="276">
        <f t="shared" si="2"/>
        <v>0</v>
      </c>
      <c r="N57" s="298"/>
      <c r="O57">
        <v>310</v>
      </c>
    </row>
    <row r="58" spans="1:15" customFormat="1" ht="25.5" hidden="1" customHeight="1" x14ac:dyDescent="0.25">
      <c r="A58" s="299">
        <v>232</v>
      </c>
      <c r="B58" s="293" t="s">
        <v>398</v>
      </c>
      <c r="C58" s="278">
        <v>0</v>
      </c>
      <c r="D58" s="278">
        <v>0</v>
      </c>
      <c r="E58" s="278">
        <v>0</v>
      </c>
      <c r="F58" s="278">
        <v>0</v>
      </c>
      <c r="G58" s="278">
        <v>0</v>
      </c>
      <c r="H58" s="278">
        <v>0</v>
      </c>
      <c r="I58" s="278">
        <v>0</v>
      </c>
      <c r="J58" s="278">
        <v>0</v>
      </c>
      <c r="K58" s="278">
        <v>0</v>
      </c>
      <c r="L58" s="278">
        <v>0</v>
      </c>
      <c r="M58" s="276">
        <f t="shared" si="2"/>
        <v>0</v>
      </c>
      <c r="N58" s="298"/>
      <c r="O58">
        <v>311</v>
      </c>
    </row>
    <row r="59" spans="1:15" customFormat="1" ht="25.5" hidden="1" x14ac:dyDescent="0.25">
      <c r="A59" s="299">
        <v>233</v>
      </c>
      <c r="B59" s="293" t="s">
        <v>399</v>
      </c>
      <c r="C59" s="278">
        <v>0</v>
      </c>
      <c r="D59" s="278">
        <v>0</v>
      </c>
      <c r="E59" s="278">
        <v>0</v>
      </c>
      <c r="F59" s="278">
        <v>0</v>
      </c>
      <c r="G59" s="278">
        <v>0</v>
      </c>
      <c r="H59" s="278">
        <v>0</v>
      </c>
      <c r="I59" s="278">
        <v>0</v>
      </c>
      <c r="J59" s="278">
        <v>0</v>
      </c>
      <c r="K59" s="278">
        <v>0</v>
      </c>
      <c r="L59" s="278">
        <v>0</v>
      </c>
      <c r="M59" s="276">
        <f t="shared" si="2"/>
        <v>0</v>
      </c>
      <c r="N59" s="298"/>
      <c r="O59">
        <v>312</v>
      </c>
    </row>
    <row r="60" spans="1:15" customFormat="1" ht="25.5" hidden="1" x14ac:dyDescent="0.25">
      <c r="A60" s="299">
        <v>234</v>
      </c>
      <c r="B60" s="293" t="s">
        <v>400</v>
      </c>
      <c r="C60" s="278">
        <v>0</v>
      </c>
      <c r="D60" s="278">
        <v>0</v>
      </c>
      <c r="E60" s="278">
        <v>0</v>
      </c>
      <c r="F60" s="278">
        <v>0</v>
      </c>
      <c r="G60" s="278">
        <v>0</v>
      </c>
      <c r="H60" s="278">
        <v>0</v>
      </c>
      <c r="I60" s="278">
        <v>0</v>
      </c>
      <c r="J60" s="278">
        <v>0</v>
      </c>
      <c r="K60" s="278">
        <v>0</v>
      </c>
      <c r="L60" s="278">
        <v>0</v>
      </c>
      <c r="M60" s="276">
        <f t="shared" si="2"/>
        <v>0</v>
      </c>
      <c r="N60" s="298"/>
      <c r="O60">
        <v>313</v>
      </c>
    </row>
    <row r="61" spans="1:15" customFormat="1" ht="25.5" hidden="1" x14ac:dyDescent="0.25">
      <c r="A61" s="299">
        <v>235</v>
      </c>
      <c r="B61" s="293" t="s">
        <v>401</v>
      </c>
      <c r="C61" s="278">
        <v>0</v>
      </c>
      <c r="D61" s="278">
        <v>0</v>
      </c>
      <c r="E61" s="278">
        <v>0</v>
      </c>
      <c r="F61" s="278">
        <v>0</v>
      </c>
      <c r="G61" s="278">
        <v>0</v>
      </c>
      <c r="H61" s="278">
        <v>0</v>
      </c>
      <c r="I61" s="278">
        <v>0</v>
      </c>
      <c r="J61" s="278">
        <v>0</v>
      </c>
      <c r="K61" s="278">
        <v>0</v>
      </c>
      <c r="L61" s="278">
        <v>0</v>
      </c>
      <c r="M61" s="276">
        <f t="shared" si="2"/>
        <v>0</v>
      </c>
      <c r="N61" s="298"/>
      <c r="O61">
        <v>314</v>
      </c>
    </row>
    <row r="62" spans="1:15" customFormat="1" ht="25.5" hidden="1" x14ac:dyDescent="0.25">
      <c r="A62" s="299">
        <v>236</v>
      </c>
      <c r="B62" s="293" t="s">
        <v>402</v>
      </c>
      <c r="C62" s="278">
        <v>0</v>
      </c>
      <c r="D62" s="278">
        <v>0</v>
      </c>
      <c r="E62" s="278">
        <v>0</v>
      </c>
      <c r="F62" s="278">
        <v>0</v>
      </c>
      <c r="G62" s="278">
        <v>0</v>
      </c>
      <c r="H62" s="278">
        <v>0</v>
      </c>
      <c r="I62" s="278">
        <v>0</v>
      </c>
      <c r="J62" s="278">
        <v>0</v>
      </c>
      <c r="K62" s="278">
        <v>0</v>
      </c>
      <c r="L62" s="278">
        <v>0</v>
      </c>
      <c r="M62" s="276">
        <f t="shared" si="2"/>
        <v>0</v>
      </c>
      <c r="N62" s="298"/>
      <c r="O62">
        <v>315</v>
      </c>
    </row>
    <row r="63" spans="1:15" customFormat="1" ht="25.5" hidden="1" x14ac:dyDescent="0.25">
      <c r="A63" s="299">
        <v>237</v>
      </c>
      <c r="B63" s="293" t="s">
        <v>403</v>
      </c>
      <c r="C63" s="278">
        <v>0</v>
      </c>
      <c r="D63" s="278">
        <v>0</v>
      </c>
      <c r="E63" s="278">
        <v>0</v>
      </c>
      <c r="F63" s="278">
        <v>0</v>
      </c>
      <c r="G63" s="278">
        <v>0</v>
      </c>
      <c r="H63" s="278">
        <v>0</v>
      </c>
      <c r="I63" s="278">
        <v>0</v>
      </c>
      <c r="J63" s="278">
        <v>0</v>
      </c>
      <c r="K63" s="278">
        <v>0</v>
      </c>
      <c r="L63" s="278">
        <v>0</v>
      </c>
      <c r="M63" s="276">
        <f t="shared" si="2"/>
        <v>0</v>
      </c>
      <c r="N63" s="298"/>
      <c r="O63">
        <v>316</v>
      </c>
    </row>
    <row r="64" spans="1:15" customFormat="1" ht="25.5" hidden="1" customHeight="1" x14ac:dyDescent="0.25">
      <c r="A64" s="299">
        <v>238</v>
      </c>
      <c r="B64" s="293" t="s">
        <v>404</v>
      </c>
      <c r="C64" s="278">
        <v>0</v>
      </c>
      <c r="D64" s="278">
        <v>0</v>
      </c>
      <c r="E64" s="278">
        <v>0</v>
      </c>
      <c r="F64" s="278">
        <v>0</v>
      </c>
      <c r="G64" s="278">
        <v>0</v>
      </c>
      <c r="H64" s="278">
        <v>0</v>
      </c>
      <c r="I64" s="278">
        <v>0</v>
      </c>
      <c r="J64" s="278">
        <v>0</v>
      </c>
      <c r="K64" s="278">
        <v>0</v>
      </c>
      <c r="L64" s="278">
        <v>0</v>
      </c>
      <c r="M64" s="276">
        <f t="shared" si="2"/>
        <v>0</v>
      </c>
      <c r="N64" s="298"/>
      <c r="O64">
        <v>317</v>
      </c>
    </row>
    <row r="65" spans="1:15" customFormat="1" ht="25.5" hidden="1" customHeight="1" x14ac:dyDescent="0.25">
      <c r="A65" s="299">
        <v>239</v>
      </c>
      <c r="B65" s="293" t="s">
        <v>405</v>
      </c>
      <c r="C65" s="278">
        <v>0</v>
      </c>
      <c r="D65" s="278">
        <v>0</v>
      </c>
      <c r="E65" s="278">
        <v>0</v>
      </c>
      <c r="F65" s="278">
        <v>0</v>
      </c>
      <c r="G65" s="278">
        <v>0</v>
      </c>
      <c r="H65" s="278">
        <v>0</v>
      </c>
      <c r="I65" s="278">
        <v>0</v>
      </c>
      <c r="J65" s="278">
        <v>0</v>
      </c>
      <c r="K65" s="278">
        <v>0</v>
      </c>
      <c r="L65" s="278">
        <v>0</v>
      </c>
      <c r="M65" s="276">
        <f t="shared" si="2"/>
        <v>0</v>
      </c>
      <c r="N65" s="298"/>
      <c r="O65">
        <v>399</v>
      </c>
    </row>
    <row r="66" spans="1:15" customFormat="1" ht="30" x14ac:dyDescent="0.25">
      <c r="A66" s="286">
        <v>2400</v>
      </c>
      <c r="B66" s="287" t="s">
        <v>406</v>
      </c>
      <c r="C66" s="275">
        <f t="shared" ref="C66:N66" si="13">SUM(C67:C75)</f>
        <v>1867500</v>
      </c>
      <c r="D66" s="275">
        <f>SUM(D67:D75)</f>
        <v>0</v>
      </c>
      <c r="E66" s="275">
        <f t="shared" si="13"/>
        <v>0</v>
      </c>
      <c r="F66" s="275">
        <f t="shared" si="13"/>
        <v>0</v>
      </c>
      <c r="G66" s="275">
        <f t="shared" si="13"/>
        <v>0</v>
      </c>
      <c r="H66" s="275">
        <f t="shared" si="13"/>
        <v>0</v>
      </c>
      <c r="I66" s="275">
        <f t="shared" si="13"/>
        <v>0</v>
      </c>
      <c r="J66" s="275">
        <f t="shared" si="13"/>
        <v>0</v>
      </c>
      <c r="K66" s="275">
        <f t="shared" si="13"/>
        <v>0</v>
      </c>
      <c r="L66" s="275">
        <f t="shared" si="13"/>
        <v>0</v>
      </c>
      <c r="M66" s="275">
        <f t="shared" si="2"/>
        <v>1867500</v>
      </c>
      <c r="N66" s="302">
        <f t="shared" si="13"/>
        <v>0</v>
      </c>
    </row>
    <row r="67" spans="1:15" customFormat="1" ht="25.5" customHeight="1" x14ac:dyDescent="0.25">
      <c r="A67" s="299">
        <v>241</v>
      </c>
      <c r="B67" s="293" t="s">
        <v>407</v>
      </c>
      <c r="C67" s="278">
        <v>133000</v>
      </c>
      <c r="D67" s="278">
        <v>0</v>
      </c>
      <c r="E67" s="278">
        <v>0</v>
      </c>
      <c r="F67" s="278">
        <v>0</v>
      </c>
      <c r="G67" s="278">
        <v>0</v>
      </c>
      <c r="H67" s="278">
        <v>0</v>
      </c>
      <c r="I67" s="278">
        <v>0</v>
      </c>
      <c r="J67" s="278">
        <v>0</v>
      </c>
      <c r="K67" s="278">
        <v>0</v>
      </c>
      <c r="L67" s="278">
        <v>0</v>
      </c>
      <c r="M67" s="276">
        <f t="shared" si="2"/>
        <v>133000</v>
      </c>
      <c r="N67" s="298"/>
      <c r="O67">
        <v>401</v>
      </c>
    </row>
    <row r="68" spans="1:15" customFormat="1" ht="25.5" customHeight="1" x14ac:dyDescent="0.25">
      <c r="A68" s="299">
        <v>242</v>
      </c>
      <c r="B68" s="293" t="s">
        <v>408</v>
      </c>
      <c r="C68" s="278">
        <v>473000</v>
      </c>
      <c r="D68" s="278">
        <v>0</v>
      </c>
      <c r="E68" s="278">
        <v>0</v>
      </c>
      <c r="F68" s="278">
        <v>0</v>
      </c>
      <c r="G68" s="278">
        <v>0</v>
      </c>
      <c r="H68" s="278">
        <v>0</v>
      </c>
      <c r="I68" s="278">
        <v>0</v>
      </c>
      <c r="J68" s="278">
        <v>0</v>
      </c>
      <c r="K68" s="278">
        <v>0</v>
      </c>
      <c r="L68" s="278">
        <v>0</v>
      </c>
      <c r="M68" s="276">
        <f t="shared" si="2"/>
        <v>473000</v>
      </c>
      <c r="N68" s="298"/>
      <c r="O68">
        <v>402</v>
      </c>
    </row>
    <row r="69" spans="1:15" customFormat="1" ht="25.5" customHeight="1" x14ac:dyDescent="0.25">
      <c r="A69" s="299">
        <v>243</v>
      </c>
      <c r="B69" s="293" t="s">
        <v>409</v>
      </c>
      <c r="C69" s="278">
        <v>30500</v>
      </c>
      <c r="D69" s="278">
        <v>0</v>
      </c>
      <c r="E69" s="278">
        <v>0</v>
      </c>
      <c r="F69" s="278">
        <v>0</v>
      </c>
      <c r="G69" s="278">
        <v>0</v>
      </c>
      <c r="H69" s="278">
        <v>0</v>
      </c>
      <c r="I69" s="278">
        <v>0</v>
      </c>
      <c r="J69" s="278">
        <v>0</v>
      </c>
      <c r="K69" s="278">
        <v>0</v>
      </c>
      <c r="L69" s="278">
        <v>0</v>
      </c>
      <c r="M69" s="276">
        <f t="shared" si="2"/>
        <v>30500</v>
      </c>
      <c r="N69" s="298"/>
      <c r="O69">
        <v>403</v>
      </c>
    </row>
    <row r="70" spans="1:15" customFormat="1" ht="25.5" customHeight="1" x14ac:dyDescent="0.25">
      <c r="A70" s="299">
        <v>244</v>
      </c>
      <c r="B70" s="293" t="s">
        <v>410</v>
      </c>
      <c r="C70" s="278">
        <v>59000</v>
      </c>
      <c r="D70" s="278">
        <v>0</v>
      </c>
      <c r="E70" s="278">
        <v>0</v>
      </c>
      <c r="F70" s="278">
        <v>0</v>
      </c>
      <c r="G70" s="278">
        <v>0</v>
      </c>
      <c r="H70" s="278">
        <v>0</v>
      </c>
      <c r="I70" s="278">
        <v>0</v>
      </c>
      <c r="J70" s="278">
        <v>0</v>
      </c>
      <c r="K70" s="278">
        <v>0</v>
      </c>
      <c r="L70" s="278">
        <v>0</v>
      </c>
      <c r="M70" s="276">
        <f t="shared" ref="M70:M133" si="14">SUM(C70:L70)</f>
        <v>59000</v>
      </c>
      <c r="N70" s="298"/>
      <c r="O70">
        <v>404</v>
      </c>
    </row>
    <row r="71" spans="1:15" customFormat="1" ht="25.5" customHeight="1" x14ac:dyDescent="0.25">
      <c r="A71" s="299">
        <v>245</v>
      </c>
      <c r="B71" s="293" t="s">
        <v>411</v>
      </c>
      <c r="C71" s="278">
        <v>11000</v>
      </c>
      <c r="D71" s="278">
        <v>0</v>
      </c>
      <c r="E71" s="278">
        <v>0</v>
      </c>
      <c r="F71" s="278">
        <v>0</v>
      </c>
      <c r="G71" s="278">
        <v>0</v>
      </c>
      <c r="H71" s="278">
        <v>0</v>
      </c>
      <c r="I71" s="278">
        <v>0</v>
      </c>
      <c r="J71" s="278">
        <v>0</v>
      </c>
      <c r="K71" s="278">
        <v>0</v>
      </c>
      <c r="L71" s="278">
        <v>0</v>
      </c>
      <c r="M71" s="276">
        <f t="shared" si="14"/>
        <v>11000</v>
      </c>
      <c r="N71" s="298"/>
      <c r="O71">
        <v>405</v>
      </c>
    </row>
    <row r="72" spans="1:15" customFormat="1" ht="25.5" customHeight="1" x14ac:dyDescent="0.25">
      <c r="A72" s="299">
        <v>246</v>
      </c>
      <c r="B72" s="293" t="s">
        <v>412</v>
      </c>
      <c r="C72" s="278">
        <v>360000</v>
      </c>
      <c r="D72" s="278">
        <v>0</v>
      </c>
      <c r="E72" s="278">
        <v>0</v>
      </c>
      <c r="F72" s="278">
        <v>0</v>
      </c>
      <c r="G72" s="278">
        <v>0</v>
      </c>
      <c r="H72" s="278">
        <v>0</v>
      </c>
      <c r="I72" s="278">
        <v>0</v>
      </c>
      <c r="J72" s="278">
        <v>0</v>
      </c>
      <c r="K72" s="278">
        <v>0</v>
      </c>
      <c r="L72" s="278">
        <v>0</v>
      </c>
      <c r="M72" s="276">
        <f t="shared" si="14"/>
        <v>360000</v>
      </c>
      <c r="N72" s="298"/>
      <c r="O72">
        <v>406</v>
      </c>
    </row>
    <row r="73" spans="1:15" customFormat="1" ht="25.5" customHeight="1" x14ac:dyDescent="0.25">
      <c r="A73" s="299">
        <v>247</v>
      </c>
      <c r="B73" s="293" t="s">
        <v>413</v>
      </c>
      <c r="C73" s="278">
        <v>330000</v>
      </c>
      <c r="D73" s="278">
        <v>0</v>
      </c>
      <c r="E73" s="278">
        <v>0</v>
      </c>
      <c r="F73" s="278">
        <v>0</v>
      </c>
      <c r="G73" s="278">
        <v>0</v>
      </c>
      <c r="H73" s="278">
        <v>0</v>
      </c>
      <c r="I73" s="278">
        <v>0</v>
      </c>
      <c r="J73" s="278">
        <v>0</v>
      </c>
      <c r="K73" s="278">
        <v>0</v>
      </c>
      <c r="L73" s="278">
        <v>0</v>
      </c>
      <c r="M73" s="276">
        <f t="shared" si="14"/>
        <v>330000</v>
      </c>
      <c r="N73" s="298"/>
      <c r="O73">
        <v>407</v>
      </c>
    </row>
    <row r="74" spans="1:15" customFormat="1" ht="25.5" customHeight="1" x14ac:dyDescent="0.25">
      <c r="A74" s="299">
        <v>248</v>
      </c>
      <c r="B74" s="293" t="s">
        <v>414</v>
      </c>
      <c r="C74" s="278">
        <v>50000</v>
      </c>
      <c r="D74" s="278">
        <v>0</v>
      </c>
      <c r="E74" s="278">
        <v>0</v>
      </c>
      <c r="F74" s="278">
        <v>0</v>
      </c>
      <c r="G74" s="278">
        <v>0</v>
      </c>
      <c r="H74" s="278">
        <v>0</v>
      </c>
      <c r="I74" s="278">
        <v>0</v>
      </c>
      <c r="J74" s="278">
        <v>0</v>
      </c>
      <c r="K74" s="278">
        <v>0</v>
      </c>
      <c r="L74" s="278">
        <v>0</v>
      </c>
      <c r="M74" s="276">
        <f t="shared" si="14"/>
        <v>50000</v>
      </c>
      <c r="N74" s="298"/>
      <c r="O74">
        <v>499</v>
      </c>
    </row>
    <row r="75" spans="1:15" customFormat="1" ht="25.5" customHeight="1" x14ac:dyDescent="0.25">
      <c r="A75" s="299">
        <v>249</v>
      </c>
      <c r="B75" s="293" t="s">
        <v>415</v>
      </c>
      <c r="C75" s="278">
        <v>421000</v>
      </c>
      <c r="D75" s="278">
        <v>0</v>
      </c>
      <c r="E75" s="278">
        <v>0</v>
      </c>
      <c r="F75" s="278">
        <v>0</v>
      </c>
      <c r="G75" s="278">
        <v>0</v>
      </c>
      <c r="H75" s="278">
        <v>0</v>
      </c>
      <c r="I75" s="278">
        <v>0</v>
      </c>
      <c r="J75" s="278">
        <v>0</v>
      </c>
      <c r="K75" s="278">
        <v>0</v>
      </c>
      <c r="L75" s="278">
        <v>0</v>
      </c>
      <c r="M75" s="276">
        <f t="shared" si="14"/>
        <v>421000</v>
      </c>
      <c r="N75" s="298"/>
    </row>
    <row r="76" spans="1:15" customFormat="1" ht="25.5" customHeight="1" x14ac:dyDescent="0.25">
      <c r="A76" s="286">
        <v>2500</v>
      </c>
      <c r="B76" s="287" t="s">
        <v>416</v>
      </c>
      <c r="C76" s="275">
        <f t="shared" ref="C76:N76" si="15">SUM(C77:C83)</f>
        <v>1595200</v>
      </c>
      <c r="D76" s="275">
        <f>SUM(D77:D83)</f>
        <v>0</v>
      </c>
      <c r="E76" s="275">
        <f t="shared" si="15"/>
        <v>0</v>
      </c>
      <c r="F76" s="275">
        <f t="shared" si="15"/>
        <v>0</v>
      </c>
      <c r="G76" s="275">
        <f t="shared" si="15"/>
        <v>0</v>
      </c>
      <c r="H76" s="275">
        <f t="shared" si="15"/>
        <v>0</v>
      </c>
      <c r="I76" s="275">
        <f t="shared" si="15"/>
        <v>0</v>
      </c>
      <c r="J76" s="275">
        <f t="shared" si="15"/>
        <v>0</v>
      </c>
      <c r="K76" s="275">
        <f t="shared" si="15"/>
        <v>0</v>
      </c>
      <c r="L76" s="275">
        <f t="shared" si="15"/>
        <v>0</v>
      </c>
      <c r="M76" s="275">
        <f t="shared" si="14"/>
        <v>1595200</v>
      </c>
      <c r="N76" s="302">
        <f t="shared" si="15"/>
        <v>0</v>
      </c>
      <c r="O76">
        <v>501</v>
      </c>
    </row>
    <row r="77" spans="1:15" customFormat="1" ht="25.5" hidden="1" customHeight="1" x14ac:dyDescent="0.25">
      <c r="A77" s="299">
        <v>251</v>
      </c>
      <c r="B77" s="293" t="s">
        <v>417</v>
      </c>
      <c r="C77" s="278">
        <v>0</v>
      </c>
      <c r="D77" s="278">
        <v>0</v>
      </c>
      <c r="E77" s="278">
        <v>0</v>
      </c>
      <c r="F77" s="278">
        <v>0</v>
      </c>
      <c r="G77" s="278">
        <v>0</v>
      </c>
      <c r="H77" s="278">
        <v>0</v>
      </c>
      <c r="I77" s="278">
        <v>0</v>
      </c>
      <c r="J77" s="278">
        <v>0</v>
      </c>
      <c r="K77" s="278">
        <v>0</v>
      </c>
      <c r="L77" s="278">
        <v>0</v>
      </c>
      <c r="M77" s="276">
        <f t="shared" si="14"/>
        <v>0</v>
      </c>
      <c r="N77" s="298"/>
      <c r="O77">
        <v>502</v>
      </c>
    </row>
    <row r="78" spans="1:15" customFormat="1" ht="25.5" customHeight="1" x14ac:dyDescent="0.25">
      <c r="A78" s="299">
        <v>252</v>
      </c>
      <c r="B78" s="293" t="s">
        <v>418</v>
      </c>
      <c r="C78" s="278">
        <v>95200</v>
      </c>
      <c r="D78" s="278">
        <v>0</v>
      </c>
      <c r="E78" s="278">
        <v>0</v>
      </c>
      <c r="F78" s="278">
        <v>0</v>
      </c>
      <c r="G78" s="278">
        <v>0</v>
      </c>
      <c r="H78" s="278">
        <v>0</v>
      </c>
      <c r="I78" s="278">
        <v>0</v>
      </c>
      <c r="J78" s="278">
        <v>0</v>
      </c>
      <c r="K78" s="278">
        <v>0</v>
      </c>
      <c r="L78" s="278">
        <v>0</v>
      </c>
      <c r="M78" s="276">
        <f t="shared" si="14"/>
        <v>95200</v>
      </c>
      <c r="N78" s="298"/>
      <c r="O78">
        <v>503</v>
      </c>
    </row>
    <row r="79" spans="1:15" customFormat="1" ht="25.5" customHeight="1" x14ac:dyDescent="0.25">
      <c r="A79" s="299">
        <v>253</v>
      </c>
      <c r="B79" s="293" t="s">
        <v>419</v>
      </c>
      <c r="C79" s="1068">
        <v>1500000</v>
      </c>
      <c r="D79" s="278">
        <v>0</v>
      </c>
      <c r="E79" s="278">
        <v>0</v>
      </c>
      <c r="F79" s="278">
        <v>0</v>
      </c>
      <c r="G79" s="278">
        <v>0</v>
      </c>
      <c r="H79" s="278">
        <v>0</v>
      </c>
      <c r="I79" s="278">
        <v>0</v>
      </c>
      <c r="J79" s="278">
        <v>0</v>
      </c>
      <c r="K79" s="278">
        <v>0</v>
      </c>
      <c r="L79" s="278">
        <v>0</v>
      </c>
      <c r="M79" s="276">
        <f t="shared" si="14"/>
        <v>1500000</v>
      </c>
      <c r="N79" s="298"/>
      <c r="O79">
        <v>599</v>
      </c>
    </row>
    <row r="80" spans="1:15" customFormat="1" ht="25.5" hidden="1" customHeight="1" x14ac:dyDescent="0.25">
      <c r="A80" s="299">
        <v>254</v>
      </c>
      <c r="B80" s="293" t="s">
        <v>420</v>
      </c>
      <c r="C80" s="278">
        <v>0</v>
      </c>
      <c r="D80" s="278">
        <v>0</v>
      </c>
      <c r="E80" s="278">
        <v>0</v>
      </c>
      <c r="F80" s="278">
        <v>0</v>
      </c>
      <c r="G80" s="278">
        <v>0</v>
      </c>
      <c r="H80" s="278">
        <v>0</v>
      </c>
      <c r="I80" s="278">
        <v>0</v>
      </c>
      <c r="J80" s="278">
        <v>0</v>
      </c>
      <c r="K80" s="278">
        <v>0</v>
      </c>
      <c r="L80" s="278">
        <v>0</v>
      </c>
      <c r="M80" s="276">
        <f t="shared" si="14"/>
        <v>0</v>
      </c>
      <c r="N80" s="298"/>
    </row>
    <row r="81" spans="1:15" customFormat="1" ht="25.5" hidden="1" customHeight="1" x14ac:dyDescent="0.25">
      <c r="A81" s="299">
        <v>255</v>
      </c>
      <c r="B81" s="293" t="s">
        <v>421</v>
      </c>
      <c r="C81" s="278">
        <v>0</v>
      </c>
      <c r="D81" s="278">
        <v>0</v>
      </c>
      <c r="E81" s="278">
        <v>0</v>
      </c>
      <c r="F81" s="278">
        <v>0</v>
      </c>
      <c r="G81" s="278">
        <v>0</v>
      </c>
      <c r="H81" s="278">
        <v>0</v>
      </c>
      <c r="I81" s="278">
        <v>0</v>
      </c>
      <c r="J81" s="278">
        <v>0</v>
      </c>
      <c r="K81" s="278">
        <v>0</v>
      </c>
      <c r="L81" s="278">
        <v>0</v>
      </c>
      <c r="M81" s="276">
        <f t="shared" si="14"/>
        <v>0</v>
      </c>
      <c r="N81" s="298"/>
      <c r="O81">
        <v>901</v>
      </c>
    </row>
    <row r="82" spans="1:15" customFormat="1" ht="25.5" hidden="1" customHeight="1" x14ac:dyDescent="0.25">
      <c r="A82" s="299">
        <v>256</v>
      </c>
      <c r="B82" s="293" t="s">
        <v>422</v>
      </c>
      <c r="C82" s="278">
        <v>0</v>
      </c>
      <c r="D82" s="278">
        <v>0</v>
      </c>
      <c r="E82" s="278">
        <v>0</v>
      </c>
      <c r="F82" s="278">
        <v>0</v>
      </c>
      <c r="G82" s="278">
        <v>0</v>
      </c>
      <c r="H82" s="278">
        <v>0</v>
      </c>
      <c r="I82" s="278">
        <v>0</v>
      </c>
      <c r="J82" s="278">
        <v>0</v>
      </c>
      <c r="K82" s="278">
        <v>0</v>
      </c>
      <c r="L82" s="278">
        <v>0</v>
      </c>
      <c r="M82" s="276">
        <f t="shared" si="14"/>
        <v>0</v>
      </c>
      <c r="N82" s="298"/>
      <c r="O82">
        <v>902</v>
      </c>
    </row>
    <row r="83" spans="1:15" customFormat="1" ht="25.5" hidden="1" customHeight="1" x14ac:dyDescent="0.25">
      <c r="A83" s="299">
        <v>259</v>
      </c>
      <c r="B83" s="293" t="s">
        <v>423</v>
      </c>
      <c r="C83" s="278">
        <v>0</v>
      </c>
      <c r="D83" s="278">
        <v>0</v>
      </c>
      <c r="E83" s="278">
        <v>0</v>
      </c>
      <c r="F83" s="278">
        <v>0</v>
      </c>
      <c r="G83" s="278">
        <v>0</v>
      </c>
      <c r="H83" s="278">
        <v>0</v>
      </c>
      <c r="I83" s="278">
        <v>0</v>
      </c>
      <c r="J83" s="278">
        <v>0</v>
      </c>
      <c r="K83" s="278">
        <v>0</v>
      </c>
      <c r="L83" s="278">
        <v>0</v>
      </c>
      <c r="M83" s="276">
        <f t="shared" si="14"/>
        <v>0</v>
      </c>
      <c r="N83" s="298"/>
      <c r="O83">
        <v>903</v>
      </c>
    </row>
    <row r="84" spans="1:15" customFormat="1" ht="25.5" customHeight="1" x14ac:dyDescent="0.25">
      <c r="A84" s="286">
        <v>2600</v>
      </c>
      <c r="B84" s="287" t="s">
        <v>424</v>
      </c>
      <c r="C84" s="275">
        <f t="shared" ref="C84:N84" si="16">SUM(C85:C86)</f>
        <v>3144500</v>
      </c>
      <c r="D84" s="275">
        <f>SUM(D85:D86)</f>
        <v>0</v>
      </c>
      <c r="E84" s="275">
        <f t="shared" si="16"/>
        <v>0</v>
      </c>
      <c r="F84" s="275">
        <f t="shared" si="16"/>
        <v>0</v>
      </c>
      <c r="G84" s="275">
        <f t="shared" si="16"/>
        <v>0</v>
      </c>
      <c r="H84" s="275">
        <f t="shared" si="16"/>
        <v>0</v>
      </c>
      <c r="I84" s="275">
        <f t="shared" si="16"/>
        <v>0</v>
      </c>
      <c r="J84" s="275">
        <f t="shared" si="16"/>
        <v>0</v>
      </c>
      <c r="K84" s="275">
        <f t="shared" si="16"/>
        <v>0</v>
      </c>
      <c r="L84" s="275">
        <f t="shared" si="16"/>
        <v>0</v>
      </c>
      <c r="M84" s="275">
        <f t="shared" si="14"/>
        <v>3144500</v>
      </c>
      <c r="N84" s="302">
        <f t="shared" si="16"/>
        <v>0</v>
      </c>
      <c r="O84">
        <v>904</v>
      </c>
    </row>
    <row r="85" spans="1:15" customFormat="1" ht="25.5" customHeight="1" x14ac:dyDescent="0.25">
      <c r="A85" s="299">
        <v>261</v>
      </c>
      <c r="B85" s="293" t="s">
        <v>425</v>
      </c>
      <c r="C85" s="1068">
        <f>3198500-54000</f>
        <v>3144500</v>
      </c>
      <c r="D85" s="278">
        <v>0</v>
      </c>
      <c r="E85" s="278">
        <v>0</v>
      </c>
      <c r="F85" s="278">
        <v>0</v>
      </c>
      <c r="G85" s="278">
        <v>0</v>
      </c>
      <c r="H85" s="278">
        <v>0</v>
      </c>
      <c r="I85" s="278">
        <v>0</v>
      </c>
      <c r="J85" s="278">
        <v>0</v>
      </c>
      <c r="K85" s="278">
        <v>0</v>
      </c>
      <c r="L85" s="278">
        <v>0</v>
      </c>
      <c r="M85" s="276">
        <f t="shared" si="14"/>
        <v>3144500</v>
      </c>
      <c r="N85" s="298"/>
      <c r="O85">
        <v>999</v>
      </c>
    </row>
    <row r="86" spans="1:15" customFormat="1" ht="25.5" hidden="1" customHeight="1" x14ac:dyDescent="0.25">
      <c r="A86" s="299">
        <v>262</v>
      </c>
      <c r="B86" s="293" t="s">
        <v>426</v>
      </c>
      <c r="C86" s="278">
        <v>0</v>
      </c>
      <c r="D86" s="278">
        <v>0</v>
      </c>
      <c r="E86" s="278">
        <v>0</v>
      </c>
      <c r="F86" s="278">
        <v>0</v>
      </c>
      <c r="G86" s="278">
        <v>0</v>
      </c>
      <c r="H86" s="278">
        <v>0</v>
      </c>
      <c r="I86" s="278">
        <v>0</v>
      </c>
      <c r="J86" s="278">
        <v>0</v>
      </c>
      <c r="K86" s="278">
        <v>0</v>
      </c>
      <c r="L86" s="278">
        <v>0</v>
      </c>
      <c r="M86" s="276">
        <f t="shared" si="14"/>
        <v>0</v>
      </c>
      <c r="N86" s="298"/>
    </row>
    <row r="87" spans="1:15" customFormat="1" ht="30" x14ac:dyDescent="0.25">
      <c r="A87" s="286">
        <v>2700</v>
      </c>
      <c r="B87" s="287" t="s">
        <v>427</v>
      </c>
      <c r="C87" s="275">
        <f t="shared" ref="C87:N87" si="17">SUM(C88:C92)</f>
        <v>476000</v>
      </c>
      <c r="D87" s="275">
        <f>SUM(D88:D92)</f>
        <v>0</v>
      </c>
      <c r="E87" s="275">
        <f t="shared" si="17"/>
        <v>0</v>
      </c>
      <c r="F87" s="275">
        <f t="shared" si="17"/>
        <v>0</v>
      </c>
      <c r="G87" s="275">
        <f t="shared" si="17"/>
        <v>0</v>
      </c>
      <c r="H87" s="275">
        <f t="shared" si="17"/>
        <v>0</v>
      </c>
      <c r="I87" s="275">
        <f t="shared" si="17"/>
        <v>0</v>
      </c>
      <c r="J87" s="275">
        <f t="shared" si="17"/>
        <v>0</v>
      </c>
      <c r="K87" s="275">
        <f t="shared" si="17"/>
        <v>0</v>
      </c>
      <c r="L87" s="275">
        <f t="shared" si="17"/>
        <v>0</v>
      </c>
      <c r="M87" s="275">
        <f t="shared" si="14"/>
        <v>476000</v>
      </c>
      <c r="N87" s="302">
        <f t="shared" si="17"/>
        <v>0</v>
      </c>
    </row>
    <row r="88" spans="1:15" customFormat="1" ht="25.5" customHeight="1" x14ac:dyDescent="0.25">
      <c r="A88" s="299">
        <v>271</v>
      </c>
      <c r="B88" s="293" t="s">
        <v>428</v>
      </c>
      <c r="C88" s="278">
        <v>159000</v>
      </c>
      <c r="D88" s="278">
        <v>0</v>
      </c>
      <c r="E88" s="278">
        <v>0</v>
      </c>
      <c r="F88" s="278">
        <v>0</v>
      </c>
      <c r="G88" s="278">
        <v>0</v>
      </c>
      <c r="H88" s="278">
        <v>0</v>
      </c>
      <c r="I88" s="278">
        <v>0</v>
      </c>
      <c r="J88" s="278">
        <v>0</v>
      </c>
      <c r="K88" s="278">
        <v>0</v>
      </c>
      <c r="L88" s="278">
        <v>0</v>
      </c>
      <c r="M88" s="276">
        <f t="shared" si="14"/>
        <v>159000</v>
      </c>
      <c r="N88" s="298"/>
    </row>
    <row r="89" spans="1:15" customFormat="1" ht="25.5" customHeight="1" x14ac:dyDescent="0.25">
      <c r="A89" s="299">
        <v>272</v>
      </c>
      <c r="B89" s="293" t="s">
        <v>429</v>
      </c>
      <c r="C89" s="278">
        <v>190000</v>
      </c>
      <c r="D89" s="278">
        <v>0</v>
      </c>
      <c r="E89" s="278">
        <v>0</v>
      </c>
      <c r="F89" s="278">
        <v>0</v>
      </c>
      <c r="G89" s="278">
        <v>0</v>
      </c>
      <c r="H89" s="278">
        <v>0</v>
      </c>
      <c r="I89" s="278">
        <v>0</v>
      </c>
      <c r="J89" s="278">
        <v>0</v>
      </c>
      <c r="K89" s="278">
        <v>0</v>
      </c>
      <c r="L89" s="278">
        <v>0</v>
      </c>
      <c r="M89" s="276">
        <f t="shared" si="14"/>
        <v>190000</v>
      </c>
      <c r="N89" s="298"/>
    </row>
    <row r="90" spans="1:15" customFormat="1" ht="25.5" customHeight="1" x14ac:dyDescent="0.25">
      <c r="A90" s="299">
        <v>273</v>
      </c>
      <c r="B90" s="293" t="s">
        <v>430</v>
      </c>
      <c r="C90" s="278">
        <v>101000</v>
      </c>
      <c r="D90" s="278">
        <v>0</v>
      </c>
      <c r="E90" s="278">
        <v>0</v>
      </c>
      <c r="F90" s="278">
        <v>0</v>
      </c>
      <c r="G90" s="278">
        <v>0</v>
      </c>
      <c r="H90" s="278">
        <v>0</v>
      </c>
      <c r="I90" s="278">
        <v>0</v>
      </c>
      <c r="J90" s="278">
        <v>0</v>
      </c>
      <c r="K90" s="278">
        <v>0</v>
      </c>
      <c r="L90" s="278">
        <v>0</v>
      </c>
      <c r="M90" s="276">
        <f t="shared" si="14"/>
        <v>101000</v>
      </c>
      <c r="N90" s="298"/>
    </row>
    <row r="91" spans="1:15" customFormat="1" ht="25.5" customHeight="1" x14ac:dyDescent="0.25">
      <c r="A91" s="299">
        <v>274</v>
      </c>
      <c r="B91" s="293" t="s">
        <v>431</v>
      </c>
      <c r="C91" s="278">
        <v>21000</v>
      </c>
      <c r="D91" s="278">
        <v>0</v>
      </c>
      <c r="E91" s="278">
        <v>0</v>
      </c>
      <c r="F91" s="278">
        <v>0</v>
      </c>
      <c r="G91" s="278">
        <v>0</v>
      </c>
      <c r="H91" s="278">
        <v>0</v>
      </c>
      <c r="I91" s="278">
        <v>0</v>
      </c>
      <c r="J91" s="278">
        <v>0</v>
      </c>
      <c r="K91" s="278">
        <v>0</v>
      </c>
      <c r="L91" s="278">
        <v>0</v>
      </c>
      <c r="M91" s="276">
        <f t="shared" si="14"/>
        <v>21000</v>
      </c>
      <c r="N91" s="298"/>
    </row>
    <row r="92" spans="1:15" customFormat="1" ht="25.5" customHeight="1" x14ac:dyDescent="0.25">
      <c r="A92" s="299">
        <v>275</v>
      </c>
      <c r="B92" s="293" t="s">
        <v>432</v>
      </c>
      <c r="C92" s="278">
        <v>5000</v>
      </c>
      <c r="D92" s="278">
        <v>0</v>
      </c>
      <c r="E92" s="278">
        <v>0</v>
      </c>
      <c r="F92" s="278">
        <v>0</v>
      </c>
      <c r="G92" s="278">
        <v>0</v>
      </c>
      <c r="H92" s="278">
        <v>0</v>
      </c>
      <c r="I92" s="278">
        <v>0</v>
      </c>
      <c r="J92" s="278">
        <v>0</v>
      </c>
      <c r="K92" s="278">
        <v>0</v>
      </c>
      <c r="L92" s="278">
        <v>0</v>
      </c>
      <c r="M92" s="276">
        <f t="shared" si="14"/>
        <v>5000</v>
      </c>
      <c r="N92" s="298"/>
    </row>
    <row r="93" spans="1:15" customFormat="1" ht="25.5" hidden="1" customHeight="1" x14ac:dyDescent="0.25">
      <c r="A93" s="286">
        <v>2800</v>
      </c>
      <c r="B93" s="287" t="s">
        <v>433</v>
      </c>
      <c r="C93" s="275">
        <f t="shared" ref="C93:N93" si="18">SUM(C94:C96)</f>
        <v>0</v>
      </c>
      <c r="D93" s="275">
        <f>SUM(D94:D96)</f>
        <v>0</v>
      </c>
      <c r="E93" s="275">
        <f t="shared" si="18"/>
        <v>0</v>
      </c>
      <c r="F93" s="275">
        <f t="shared" si="18"/>
        <v>0</v>
      </c>
      <c r="G93" s="275">
        <f t="shared" si="18"/>
        <v>0</v>
      </c>
      <c r="H93" s="275">
        <f t="shared" si="18"/>
        <v>0</v>
      </c>
      <c r="I93" s="275">
        <f t="shared" si="18"/>
        <v>0</v>
      </c>
      <c r="J93" s="275">
        <f t="shared" si="18"/>
        <v>0</v>
      </c>
      <c r="K93" s="275">
        <f t="shared" si="18"/>
        <v>0</v>
      </c>
      <c r="L93" s="275">
        <f t="shared" si="18"/>
        <v>0</v>
      </c>
      <c r="M93" s="275">
        <f t="shared" si="14"/>
        <v>0</v>
      </c>
      <c r="N93" s="302">
        <f t="shared" si="18"/>
        <v>0</v>
      </c>
    </row>
    <row r="94" spans="1:15" customFormat="1" ht="25.5" hidden="1" customHeight="1" x14ac:dyDescent="0.25">
      <c r="A94" s="299">
        <v>281</v>
      </c>
      <c r="B94" s="293" t="s">
        <v>434</v>
      </c>
      <c r="C94" s="278">
        <v>0</v>
      </c>
      <c r="D94" s="278">
        <v>0</v>
      </c>
      <c r="E94" s="278">
        <v>0</v>
      </c>
      <c r="F94" s="278">
        <v>0</v>
      </c>
      <c r="G94" s="278">
        <v>0</v>
      </c>
      <c r="H94" s="278">
        <v>0</v>
      </c>
      <c r="I94" s="278">
        <v>0</v>
      </c>
      <c r="J94" s="278">
        <v>0</v>
      </c>
      <c r="K94" s="278">
        <v>0</v>
      </c>
      <c r="L94" s="278">
        <v>0</v>
      </c>
      <c r="M94" s="276">
        <f t="shared" si="14"/>
        <v>0</v>
      </c>
      <c r="N94" s="298"/>
    </row>
    <row r="95" spans="1:15" customFormat="1" ht="25.5" hidden="1" customHeight="1" x14ac:dyDescent="0.25">
      <c r="A95" s="299">
        <v>282</v>
      </c>
      <c r="B95" s="293" t="s">
        <v>435</v>
      </c>
      <c r="C95" s="278">
        <v>0</v>
      </c>
      <c r="D95" s="278">
        <v>0</v>
      </c>
      <c r="E95" s="278">
        <v>0</v>
      </c>
      <c r="F95" s="278">
        <v>0</v>
      </c>
      <c r="G95" s="278">
        <v>0</v>
      </c>
      <c r="H95" s="278">
        <v>0</v>
      </c>
      <c r="I95" s="278">
        <v>0</v>
      </c>
      <c r="J95" s="278">
        <v>0</v>
      </c>
      <c r="K95" s="278">
        <v>0</v>
      </c>
      <c r="L95" s="278">
        <v>0</v>
      </c>
      <c r="M95" s="276">
        <f t="shared" si="14"/>
        <v>0</v>
      </c>
      <c r="N95" s="298"/>
    </row>
    <row r="96" spans="1:15" customFormat="1" ht="25.5" hidden="1" customHeight="1" x14ac:dyDescent="0.25">
      <c r="A96" s="299">
        <v>283</v>
      </c>
      <c r="B96" s="293" t="s">
        <v>436</v>
      </c>
      <c r="C96" s="278">
        <v>0</v>
      </c>
      <c r="D96" s="278">
        <v>0</v>
      </c>
      <c r="E96" s="278">
        <v>0</v>
      </c>
      <c r="F96" s="278">
        <v>0</v>
      </c>
      <c r="G96" s="278">
        <v>0</v>
      </c>
      <c r="H96" s="278">
        <v>0</v>
      </c>
      <c r="I96" s="278">
        <v>0</v>
      </c>
      <c r="J96" s="278">
        <v>0</v>
      </c>
      <c r="K96" s="278">
        <v>0</v>
      </c>
      <c r="L96" s="278">
        <v>0</v>
      </c>
      <c r="M96" s="276">
        <f t="shared" si="14"/>
        <v>0</v>
      </c>
      <c r="N96" s="298"/>
    </row>
    <row r="97" spans="1:14" customFormat="1" ht="25.5" customHeight="1" x14ac:dyDescent="0.25">
      <c r="A97" s="286">
        <v>2900</v>
      </c>
      <c r="B97" s="287" t="s">
        <v>437</v>
      </c>
      <c r="C97" s="275">
        <f t="shared" ref="C97:N97" si="19">SUM(C98:C106)</f>
        <v>1734000</v>
      </c>
      <c r="D97" s="275">
        <f>SUM(D98:D106)</f>
        <v>0</v>
      </c>
      <c r="E97" s="275">
        <f t="shared" si="19"/>
        <v>0</v>
      </c>
      <c r="F97" s="275">
        <f t="shared" si="19"/>
        <v>0</v>
      </c>
      <c r="G97" s="275">
        <f t="shared" si="19"/>
        <v>0</v>
      </c>
      <c r="H97" s="275">
        <f t="shared" si="19"/>
        <v>0</v>
      </c>
      <c r="I97" s="275">
        <f t="shared" si="19"/>
        <v>0</v>
      </c>
      <c r="J97" s="275">
        <f t="shared" si="19"/>
        <v>0</v>
      </c>
      <c r="K97" s="275">
        <f t="shared" si="19"/>
        <v>0</v>
      </c>
      <c r="L97" s="275">
        <f t="shared" si="19"/>
        <v>0</v>
      </c>
      <c r="M97" s="275">
        <f t="shared" si="14"/>
        <v>1734000</v>
      </c>
      <c r="N97" s="302">
        <f t="shared" si="19"/>
        <v>0</v>
      </c>
    </row>
    <row r="98" spans="1:14" customFormat="1" ht="25.5" customHeight="1" x14ac:dyDescent="0.25">
      <c r="A98" s="299">
        <v>291</v>
      </c>
      <c r="B98" s="293" t="s">
        <v>438</v>
      </c>
      <c r="C98" s="278">
        <v>166200</v>
      </c>
      <c r="D98" s="278">
        <v>0</v>
      </c>
      <c r="E98" s="278">
        <v>0</v>
      </c>
      <c r="F98" s="278">
        <v>0</v>
      </c>
      <c r="G98" s="278">
        <v>0</v>
      </c>
      <c r="H98" s="278">
        <v>0</v>
      </c>
      <c r="I98" s="278">
        <v>0</v>
      </c>
      <c r="J98" s="278">
        <v>0</v>
      </c>
      <c r="K98" s="278">
        <v>0</v>
      </c>
      <c r="L98" s="278">
        <v>0</v>
      </c>
      <c r="M98" s="276">
        <f t="shared" si="14"/>
        <v>166200</v>
      </c>
      <c r="N98" s="298"/>
    </row>
    <row r="99" spans="1:14" customFormat="1" ht="25.5" hidden="1" customHeight="1" x14ac:dyDescent="0.25">
      <c r="A99" s="299">
        <v>292</v>
      </c>
      <c r="B99" s="293" t="s">
        <v>439</v>
      </c>
      <c r="C99" s="278">
        <v>0</v>
      </c>
      <c r="D99" s="278">
        <v>0</v>
      </c>
      <c r="E99" s="278">
        <v>0</v>
      </c>
      <c r="F99" s="278">
        <v>0</v>
      </c>
      <c r="G99" s="278">
        <v>0</v>
      </c>
      <c r="H99" s="278">
        <v>0</v>
      </c>
      <c r="I99" s="278">
        <v>0</v>
      </c>
      <c r="J99" s="278">
        <v>0</v>
      </c>
      <c r="K99" s="278">
        <v>0</v>
      </c>
      <c r="L99" s="278">
        <v>0</v>
      </c>
      <c r="M99" s="276">
        <f t="shared" si="14"/>
        <v>0</v>
      </c>
      <c r="N99" s="298"/>
    </row>
    <row r="100" spans="1:14" customFormat="1" ht="38.25" hidden="1" customHeight="1" x14ac:dyDescent="0.25">
      <c r="A100" s="299">
        <v>293</v>
      </c>
      <c r="B100" s="293" t="s">
        <v>440</v>
      </c>
      <c r="C100" s="278">
        <v>0</v>
      </c>
      <c r="D100" s="278">
        <v>0</v>
      </c>
      <c r="E100" s="278">
        <v>0</v>
      </c>
      <c r="F100" s="278">
        <v>0</v>
      </c>
      <c r="G100" s="278">
        <v>0</v>
      </c>
      <c r="H100" s="278">
        <v>0</v>
      </c>
      <c r="I100" s="278">
        <v>0</v>
      </c>
      <c r="J100" s="278">
        <v>0</v>
      </c>
      <c r="K100" s="278">
        <v>0</v>
      </c>
      <c r="L100" s="278">
        <v>0</v>
      </c>
      <c r="M100" s="276">
        <f t="shared" si="14"/>
        <v>0</v>
      </c>
      <c r="N100" s="298"/>
    </row>
    <row r="101" spans="1:14" customFormat="1" ht="25.5" x14ac:dyDescent="0.25">
      <c r="A101" s="299">
        <v>294</v>
      </c>
      <c r="B101" s="293" t="s">
        <v>441</v>
      </c>
      <c r="C101" s="278">
        <v>52000</v>
      </c>
      <c r="D101" s="278">
        <v>0</v>
      </c>
      <c r="E101" s="278">
        <v>0</v>
      </c>
      <c r="F101" s="278">
        <v>0</v>
      </c>
      <c r="G101" s="278">
        <v>0</v>
      </c>
      <c r="H101" s="278">
        <v>0</v>
      </c>
      <c r="I101" s="278">
        <v>0</v>
      </c>
      <c r="J101" s="278">
        <v>0</v>
      </c>
      <c r="K101" s="278">
        <v>0</v>
      </c>
      <c r="L101" s="278">
        <v>0</v>
      </c>
      <c r="M101" s="276">
        <f t="shared" si="14"/>
        <v>52000</v>
      </c>
      <c r="N101" s="298"/>
    </row>
    <row r="102" spans="1:14" customFormat="1" ht="42" hidden="1" customHeight="1" x14ac:dyDescent="0.25">
      <c r="A102" s="299">
        <v>295</v>
      </c>
      <c r="B102" s="293" t="s">
        <v>442</v>
      </c>
      <c r="C102" s="278">
        <v>0</v>
      </c>
      <c r="D102" s="278">
        <v>0</v>
      </c>
      <c r="E102" s="278">
        <v>0</v>
      </c>
      <c r="F102" s="278">
        <v>0</v>
      </c>
      <c r="G102" s="278">
        <v>0</v>
      </c>
      <c r="H102" s="278">
        <v>0</v>
      </c>
      <c r="I102" s="278">
        <v>0</v>
      </c>
      <c r="J102" s="278">
        <v>0</v>
      </c>
      <c r="K102" s="278">
        <v>0</v>
      </c>
      <c r="L102" s="278">
        <v>0</v>
      </c>
      <c r="M102" s="276">
        <f t="shared" si="14"/>
        <v>0</v>
      </c>
      <c r="N102" s="298"/>
    </row>
    <row r="103" spans="1:14" customFormat="1" ht="26.25" customHeight="1" x14ac:dyDescent="0.25">
      <c r="A103" s="299">
        <v>296</v>
      </c>
      <c r="B103" s="293" t="s">
        <v>443</v>
      </c>
      <c r="C103" s="278">
        <v>992000</v>
      </c>
      <c r="D103" s="278">
        <v>0</v>
      </c>
      <c r="E103" s="278">
        <v>0</v>
      </c>
      <c r="F103" s="278">
        <v>0</v>
      </c>
      <c r="G103" s="278">
        <v>0</v>
      </c>
      <c r="H103" s="278">
        <v>0</v>
      </c>
      <c r="I103" s="278">
        <v>0</v>
      </c>
      <c r="J103" s="278">
        <v>0</v>
      </c>
      <c r="K103" s="278">
        <v>0</v>
      </c>
      <c r="L103" s="278">
        <v>0</v>
      </c>
      <c r="M103" s="276">
        <f t="shared" si="14"/>
        <v>992000</v>
      </c>
      <c r="N103" s="298"/>
    </row>
    <row r="104" spans="1:14" customFormat="1" ht="25.5" hidden="1" x14ac:dyDescent="0.25">
      <c r="A104" s="299">
        <v>297</v>
      </c>
      <c r="B104" s="293" t="s">
        <v>444</v>
      </c>
      <c r="C104" s="278">
        <v>0</v>
      </c>
      <c r="D104" s="278">
        <v>0</v>
      </c>
      <c r="E104" s="278">
        <v>0</v>
      </c>
      <c r="F104" s="278">
        <v>0</v>
      </c>
      <c r="G104" s="278">
        <v>0</v>
      </c>
      <c r="H104" s="278">
        <v>0</v>
      </c>
      <c r="I104" s="278">
        <v>0</v>
      </c>
      <c r="J104" s="278">
        <v>0</v>
      </c>
      <c r="K104" s="278">
        <v>0</v>
      </c>
      <c r="L104" s="278">
        <v>0</v>
      </c>
      <c r="M104" s="276">
        <f t="shared" si="14"/>
        <v>0</v>
      </c>
      <c r="N104" s="298"/>
    </row>
    <row r="105" spans="1:14" customFormat="1" ht="30" customHeight="1" x14ac:dyDescent="0.25">
      <c r="A105" s="299">
        <v>298</v>
      </c>
      <c r="B105" s="293" t="s">
        <v>445</v>
      </c>
      <c r="C105" s="278">
        <v>523800</v>
      </c>
      <c r="D105" s="278">
        <v>0</v>
      </c>
      <c r="E105" s="278">
        <v>0</v>
      </c>
      <c r="F105" s="278">
        <v>0</v>
      </c>
      <c r="G105" s="278">
        <v>0</v>
      </c>
      <c r="H105" s="278">
        <v>0</v>
      </c>
      <c r="I105" s="278">
        <v>0</v>
      </c>
      <c r="J105" s="278">
        <v>0</v>
      </c>
      <c r="K105" s="278">
        <v>0</v>
      </c>
      <c r="L105" s="278">
        <v>0</v>
      </c>
      <c r="M105" s="276">
        <f t="shared" si="14"/>
        <v>523800</v>
      </c>
      <c r="N105" s="298"/>
    </row>
    <row r="106" spans="1:14" customFormat="1" ht="25.5" hidden="1" customHeight="1" x14ac:dyDescent="0.25">
      <c r="A106" s="299">
        <v>299</v>
      </c>
      <c r="B106" s="293" t="s">
        <v>446</v>
      </c>
      <c r="C106" s="278">
        <v>0</v>
      </c>
      <c r="D106" s="278">
        <v>0</v>
      </c>
      <c r="E106" s="278">
        <v>0</v>
      </c>
      <c r="F106" s="278">
        <v>0</v>
      </c>
      <c r="G106" s="278">
        <v>0</v>
      </c>
      <c r="H106" s="278">
        <v>0</v>
      </c>
      <c r="I106" s="278">
        <v>0</v>
      </c>
      <c r="J106" s="278">
        <v>0</v>
      </c>
      <c r="K106" s="278">
        <v>0</v>
      </c>
      <c r="L106" s="278">
        <v>0</v>
      </c>
      <c r="M106" s="276">
        <f t="shared" si="14"/>
        <v>0</v>
      </c>
      <c r="N106" s="298"/>
    </row>
    <row r="107" spans="1:14" s="131" customFormat="1" ht="25.5" customHeight="1" x14ac:dyDescent="0.25">
      <c r="A107" s="284">
        <v>3000</v>
      </c>
      <c r="B107" s="285" t="s">
        <v>64</v>
      </c>
      <c r="C107" s="274">
        <f t="shared" ref="C107:N107" si="20">C108+C118+C128+C138+C148+C158+C166+C176+C182</f>
        <v>5248694</v>
      </c>
      <c r="D107" s="274">
        <f>D108+D118+D128+D138+D148+D158+D166+D176+D182</f>
        <v>0</v>
      </c>
      <c r="E107" s="274">
        <f t="shared" si="20"/>
        <v>0</v>
      </c>
      <c r="F107" s="274">
        <f t="shared" si="20"/>
        <v>2248266</v>
      </c>
      <c r="G107" s="274">
        <f t="shared" si="20"/>
        <v>0</v>
      </c>
      <c r="H107" s="274">
        <f t="shared" si="20"/>
        <v>0</v>
      </c>
      <c r="I107" s="274">
        <f t="shared" si="20"/>
        <v>0</v>
      </c>
      <c r="J107" s="274">
        <f t="shared" si="20"/>
        <v>0</v>
      </c>
      <c r="K107" s="274">
        <f t="shared" si="20"/>
        <v>0</v>
      </c>
      <c r="L107" s="274">
        <f t="shared" si="20"/>
        <v>0</v>
      </c>
      <c r="M107" s="274">
        <f t="shared" si="14"/>
        <v>7496960</v>
      </c>
      <c r="N107" s="305">
        <f t="shared" si="20"/>
        <v>0</v>
      </c>
    </row>
    <row r="108" spans="1:14" customFormat="1" ht="25.5" customHeight="1" x14ac:dyDescent="0.25">
      <c r="A108" s="286">
        <v>3100</v>
      </c>
      <c r="B108" s="287" t="s">
        <v>447</v>
      </c>
      <c r="C108" s="275">
        <f>SUM(C109:C117)</f>
        <v>516474</v>
      </c>
      <c r="D108" s="275">
        <f>SUM(D109:D117)</f>
        <v>0</v>
      </c>
      <c r="E108" s="275">
        <f t="shared" ref="E108:N108" si="21">SUM(E109:E117)</f>
        <v>0</v>
      </c>
      <c r="F108" s="275">
        <f t="shared" si="21"/>
        <v>2248266</v>
      </c>
      <c r="G108" s="275">
        <f t="shared" si="21"/>
        <v>0</v>
      </c>
      <c r="H108" s="275">
        <f t="shared" si="21"/>
        <v>0</v>
      </c>
      <c r="I108" s="275">
        <f t="shared" si="21"/>
        <v>0</v>
      </c>
      <c r="J108" s="275">
        <f t="shared" si="21"/>
        <v>0</v>
      </c>
      <c r="K108" s="275">
        <f t="shared" si="21"/>
        <v>0</v>
      </c>
      <c r="L108" s="275">
        <f t="shared" si="21"/>
        <v>0</v>
      </c>
      <c r="M108" s="275">
        <f t="shared" si="14"/>
        <v>2764740</v>
      </c>
      <c r="N108" s="302">
        <f t="shared" si="21"/>
        <v>0</v>
      </c>
    </row>
    <row r="109" spans="1:14" customFormat="1" ht="25.5" customHeight="1" x14ac:dyDescent="0.25">
      <c r="A109" s="299">
        <v>311</v>
      </c>
      <c r="B109" s="293" t="s">
        <v>448</v>
      </c>
      <c r="C109" s="278">
        <v>238670</v>
      </c>
      <c r="D109" s="278">
        <v>0</v>
      </c>
      <c r="E109" s="278">
        <v>0</v>
      </c>
      <c r="F109" s="278">
        <v>2248266</v>
      </c>
      <c r="G109" s="278">
        <v>0</v>
      </c>
      <c r="H109" s="278">
        <v>0</v>
      </c>
      <c r="I109" s="278">
        <v>0</v>
      </c>
      <c r="J109" s="278">
        <v>0</v>
      </c>
      <c r="K109" s="278">
        <v>0</v>
      </c>
      <c r="L109" s="278">
        <v>0</v>
      </c>
      <c r="M109" s="276">
        <f t="shared" si="14"/>
        <v>2486936</v>
      </c>
      <c r="N109" s="298"/>
    </row>
    <row r="110" spans="1:14" customFormat="1" ht="25.5" customHeight="1" x14ac:dyDescent="0.25">
      <c r="A110" s="299">
        <v>312</v>
      </c>
      <c r="B110" s="293" t="s">
        <v>449</v>
      </c>
      <c r="C110" s="278">
        <v>60000</v>
      </c>
      <c r="D110" s="278">
        <v>0</v>
      </c>
      <c r="E110" s="278">
        <v>0</v>
      </c>
      <c r="F110" s="278">
        <v>0</v>
      </c>
      <c r="G110" s="278">
        <v>0</v>
      </c>
      <c r="H110" s="278">
        <v>0</v>
      </c>
      <c r="I110" s="278">
        <v>0</v>
      </c>
      <c r="J110" s="278">
        <v>0</v>
      </c>
      <c r="K110" s="278">
        <v>0</v>
      </c>
      <c r="L110" s="278">
        <v>0</v>
      </c>
      <c r="M110" s="276">
        <f t="shared" si="14"/>
        <v>60000</v>
      </c>
      <c r="N110" s="298"/>
    </row>
    <row r="111" spans="1:14" customFormat="1" ht="25.5" customHeight="1" x14ac:dyDescent="0.25">
      <c r="A111" s="299">
        <v>313</v>
      </c>
      <c r="B111" s="293" t="s">
        <v>450</v>
      </c>
      <c r="C111" s="278">
        <v>27000</v>
      </c>
      <c r="D111" s="278">
        <v>0</v>
      </c>
      <c r="E111" s="278">
        <v>0</v>
      </c>
      <c r="F111" s="278">
        <v>0</v>
      </c>
      <c r="G111" s="278">
        <v>0</v>
      </c>
      <c r="H111" s="278">
        <v>0</v>
      </c>
      <c r="I111" s="278">
        <v>0</v>
      </c>
      <c r="J111" s="278">
        <v>0</v>
      </c>
      <c r="K111" s="278">
        <v>0</v>
      </c>
      <c r="L111" s="278">
        <v>0</v>
      </c>
      <c r="M111" s="276">
        <f t="shared" si="14"/>
        <v>27000</v>
      </c>
      <c r="N111" s="298"/>
    </row>
    <row r="112" spans="1:14" customFormat="1" ht="25.5" customHeight="1" x14ac:dyDescent="0.25">
      <c r="A112" s="299">
        <v>314</v>
      </c>
      <c r="B112" s="293" t="s">
        <v>451</v>
      </c>
      <c r="C112" s="278">
        <v>93600</v>
      </c>
      <c r="D112" s="278">
        <v>0</v>
      </c>
      <c r="E112" s="278">
        <v>0</v>
      </c>
      <c r="F112" s="278">
        <v>0</v>
      </c>
      <c r="G112" s="278">
        <v>0</v>
      </c>
      <c r="H112" s="278">
        <v>0</v>
      </c>
      <c r="I112" s="278">
        <v>0</v>
      </c>
      <c r="J112" s="278">
        <v>0</v>
      </c>
      <c r="K112" s="278">
        <v>0</v>
      </c>
      <c r="L112" s="278">
        <v>0</v>
      </c>
      <c r="M112" s="276">
        <f t="shared" si="14"/>
        <v>93600</v>
      </c>
      <c r="N112" s="298"/>
    </row>
    <row r="113" spans="1:14" customFormat="1" ht="25.5" customHeight="1" x14ac:dyDescent="0.25">
      <c r="A113" s="299">
        <v>315</v>
      </c>
      <c r="B113" s="293" t="s">
        <v>452</v>
      </c>
      <c r="C113" s="278">
        <v>82564</v>
      </c>
      <c r="D113" s="278">
        <v>0</v>
      </c>
      <c r="E113" s="278">
        <v>0</v>
      </c>
      <c r="F113" s="278">
        <v>0</v>
      </c>
      <c r="G113" s="278">
        <v>0</v>
      </c>
      <c r="H113" s="278">
        <v>0</v>
      </c>
      <c r="I113" s="278">
        <v>0</v>
      </c>
      <c r="J113" s="278">
        <v>0</v>
      </c>
      <c r="K113" s="278">
        <v>0</v>
      </c>
      <c r="L113" s="278">
        <v>0</v>
      </c>
      <c r="M113" s="276">
        <f t="shared" si="14"/>
        <v>82564</v>
      </c>
      <c r="N113" s="298"/>
    </row>
    <row r="114" spans="1:14" customFormat="1" ht="25.5" hidden="1" customHeight="1" x14ac:dyDescent="0.25">
      <c r="A114" s="299">
        <v>316</v>
      </c>
      <c r="B114" s="293" t="s">
        <v>453</v>
      </c>
      <c r="C114" s="278">
        <v>0</v>
      </c>
      <c r="D114" s="278">
        <v>0</v>
      </c>
      <c r="E114" s="278">
        <v>0</v>
      </c>
      <c r="F114" s="278">
        <v>0</v>
      </c>
      <c r="G114" s="278">
        <v>0</v>
      </c>
      <c r="H114" s="278">
        <v>0</v>
      </c>
      <c r="I114" s="278">
        <v>0</v>
      </c>
      <c r="J114" s="278">
        <v>0</v>
      </c>
      <c r="K114" s="278">
        <v>0</v>
      </c>
      <c r="L114" s="278">
        <v>0</v>
      </c>
      <c r="M114" s="276">
        <f t="shared" si="14"/>
        <v>0</v>
      </c>
      <c r="N114" s="298"/>
    </row>
    <row r="115" spans="1:14" customFormat="1" ht="35.25" customHeight="1" x14ac:dyDescent="0.25">
      <c r="A115" s="299">
        <v>317</v>
      </c>
      <c r="B115" s="293" t="s">
        <v>454</v>
      </c>
      <c r="C115" s="278">
        <v>2400</v>
      </c>
      <c r="D115" s="278">
        <v>0</v>
      </c>
      <c r="E115" s="278">
        <v>0</v>
      </c>
      <c r="F115" s="278">
        <v>0</v>
      </c>
      <c r="G115" s="278">
        <v>0</v>
      </c>
      <c r="H115" s="278">
        <v>0</v>
      </c>
      <c r="I115" s="278">
        <v>0</v>
      </c>
      <c r="J115" s="278">
        <v>0</v>
      </c>
      <c r="K115" s="278">
        <v>0</v>
      </c>
      <c r="L115" s="278">
        <v>0</v>
      </c>
      <c r="M115" s="276">
        <f t="shared" si="14"/>
        <v>2400</v>
      </c>
      <c r="N115" s="298"/>
    </row>
    <row r="116" spans="1:14" customFormat="1" ht="25.5" customHeight="1" x14ac:dyDescent="0.25">
      <c r="A116" s="299">
        <v>318</v>
      </c>
      <c r="B116" s="293" t="s">
        <v>455</v>
      </c>
      <c r="C116" s="278">
        <v>12240</v>
      </c>
      <c r="D116" s="278">
        <v>0</v>
      </c>
      <c r="E116" s="278">
        <v>0</v>
      </c>
      <c r="F116" s="278">
        <v>0</v>
      </c>
      <c r="G116" s="278">
        <v>0</v>
      </c>
      <c r="H116" s="278">
        <v>0</v>
      </c>
      <c r="I116" s="278">
        <v>0</v>
      </c>
      <c r="J116" s="278">
        <v>0</v>
      </c>
      <c r="K116" s="278">
        <v>0</v>
      </c>
      <c r="L116" s="278">
        <v>0</v>
      </c>
      <c r="M116" s="276">
        <f t="shared" si="14"/>
        <v>12240</v>
      </c>
      <c r="N116" s="298"/>
    </row>
    <row r="117" spans="1:14" customFormat="1" ht="25.5" hidden="1" customHeight="1" x14ac:dyDescent="0.25">
      <c r="A117" s="299">
        <v>319</v>
      </c>
      <c r="B117" s="293" t="s">
        <v>456</v>
      </c>
      <c r="C117" s="278">
        <v>0</v>
      </c>
      <c r="D117" s="278">
        <v>0</v>
      </c>
      <c r="E117" s="278">
        <v>0</v>
      </c>
      <c r="F117" s="278">
        <v>0</v>
      </c>
      <c r="G117" s="278">
        <v>0</v>
      </c>
      <c r="H117" s="278">
        <v>0</v>
      </c>
      <c r="I117" s="278">
        <v>0</v>
      </c>
      <c r="J117" s="278">
        <v>0</v>
      </c>
      <c r="K117" s="278">
        <v>0</v>
      </c>
      <c r="L117" s="278">
        <v>0</v>
      </c>
      <c r="M117" s="276">
        <f t="shared" si="14"/>
        <v>0</v>
      </c>
      <c r="N117" s="298"/>
    </row>
    <row r="118" spans="1:14" customFormat="1" ht="25.5" customHeight="1" x14ac:dyDescent="0.25">
      <c r="A118" s="286">
        <v>3200</v>
      </c>
      <c r="B118" s="287" t="s">
        <v>457</v>
      </c>
      <c r="C118" s="275">
        <f t="shared" ref="C118:N118" si="22">SUM(C119:C127)</f>
        <v>605000</v>
      </c>
      <c r="D118" s="275">
        <f>SUM(D119:D127)</f>
        <v>0</v>
      </c>
      <c r="E118" s="275">
        <f t="shared" si="22"/>
        <v>0</v>
      </c>
      <c r="F118" s="275">
        <f t="shared" si="22"/>
        <v>0</v>
      </c>
      <c r="G118" s="275">
        <f t="shared" si="22"/>
        <v>0</v>
      </c>
      <c r="H118" s="275">
        <f t="shared" si="22"/>
        <v>0</v>
      </c>
      <c r="I118" s="275">
        <f t="shared" si="22"/>
        <v>0</v>
      </c>
      <c r="J118" s="275">
        <f t="shared" si="22"/>
        <v>0</v>
      </c>
      <c r="K118" s="275">
        <f t="shared" si="22"/>
        <v>0</v>
      </c>
      <c r="L118" s="275">
        <f t="shared" si="22"/>
        <v>0</v>
      </c>
      <c r="M118" s="275">
        <f t="shared" si="14"/>
        <v>605000</v>
      </c>
      <c r="N118" s="302">
        <f t="shared" si="22"/>
        <v>0</v>
      </c>
    </row>
    <row r="119" spans="1:14" ht="25.5" customHeight="1" x14ac:dyDescent="0.25">
      <c r="A119" s="299">
        <v>321</v>
      </c>
      <c r="B119" s="293" t="s">
        <v>458</v>
      </c>
      <c r="C119" s="278">
        <v>110000</v>
      </c>
      <c r="D119" s="278">
        <v>0</v>
      </c>
      <c r="E119" s="278">
        <v>0</v>
      </c>
      <c r="F119" s="278">
        <v>0</v>
      </c>
      <c r="G119" s="278">
        <v>0</v>
      </c>
      <c r="H119" s="278">
        <v>0</v>
      </c>
      <c r="I119" s="278">
        <v>0</v>
      </c>
      <c r="J119" s="278">
        <v>0</v>
      </c>
      <c r="K119" s="278">
        <v>0</v>
      </c>
      <c r="L119" s="278">
        <v>0</v>
      </c>
      <c r="M119" s="222">
        <f t="shared" si="14"/>
        <v>110000</v>
      </c>
      <c r="N119" s="306"/>
    </row>
    <row r="120" spans="1:14" ht="25.5" customHeight="1" x14ac:dyDescent="0.25">
      <c r="A120" s="299">
        <v>322</v>
      </c>
      <c r="B120" s="293" t="s">
        <v>459</v>
      </c>
      <c r="C120" s="278">
        <v>120000</v>
      </c>
      <c r="D120" s="278">
        <v>0</v>
      </c>
      <c r="E120" s="278">
        <v>0</v>
      </c>
      <c r="F120" s="278">
        <v>0</v>
      </c>
      <c r="G120" s="278">
        <v>0</v>
      </c>
      <c r="H120" s="278">
        <v>0</v>
      </c>
      <c r="I120" s="278">
        <v>0</v>
      </c>
      <c r="J120" s="278">
        <v>0</v>
      </c>
      <c r="K120" s="278">
        <v>0</v>
      </c>
      <c r="L120" s="278">
        <v>0</v>
      </c>
      <c r="M120" s="222">
        <f t="shared" si="14"/>
        <v>120000</v>
      </c>
      <c r="N120" s="306"/>
    </row>
    <row r="121" spans="1:14" ht="25.5" x14ac:dyDescent="0.25">
      <c r="A121" s="299">
        <v>323</v>
      </c>
      <c r="B121" s="293" t="s">
        <v>460</v>
      </c>
      <c r="C121" s="278">
        <v>15000</v>
      </c>
      <c r="D121" s="278">
        <v>0</v>
      </c>
      <c r="E121" s="278">
        <v>0</v>
      </c>
      <c r="F121" s="278">
        <v>0</v>
      </c>
      <c r="G121" s="278">
        <v>0</v>
      </c>
      <c r="H121" s="278">
        <v>0</v>
      </c>
      <c r="I121" s="278">
        <v>0</v>
      </c>
      <c r="J121" s="278">
        <v>0</v>
      </c>
      <c r="K121" s="278">
        <v>0</v>
      </c>
      <c r="L121" s="278">
        <v>0</v>
      </c>
      <c r="M121" s="222">
        <f t="shared" si="14"/>
        <v>15000</v>
      </c>
      <c r="N121" s="306"/>
    </row>
    <row r="122" spans="1:14" ht="30" hidden="1" customHeight="1" x14ac:dyDescent="0.25">
      <c r="A122" s="299">
        <v>324</v>
      </c>
      <c r="B122" s="293" t="s">
        <v>461</v>
      </c>
      <c r="C122" s="278">
        <v>0</v>
      </c>
      <c r="D122" s="278">
        <v>0</v>
      </c>
      <c r="E122" s="278">
        <v>0</v>
      </c>
      <c r="F122" s="278">
        <v>0</v>
      </c>
      <c r="G122" s="278">
        <v>0</v>
      </c>
      <c r="H122" s="278">
        <v>0</v>
      </c>
      <c r="I122" s="278">
        <v>0</v>
      </c>
      <c r="J122" s="278">
        <v>0</v>
      </c>
      <c r="K122" s="278">
        <v>0</v>
      </c>
      <c r="L122" s="278">
        <v>0</v>
      </c>
      <c r="M122" s="222">
        <f t="shared" si="14"/>
        <v>0</v>
      </c>
      <c r="N122" s="306"/>
    </row>
    <row r="123" spans="1:14" ht="25.5" hidden="1" customHeight="1" x14ac:dyDescent="0.25">
      <c r="A123" s="299">
        <v>325</v>
      </c>
      <c r="B123" s="293" t="s">
        <v>462</v>
      </c>
      <c r="C123" s="278">
        <v>0</v>
      </c>
      <c r="D123" s="278">
        <v>0</v>
      </c>
      <c r="E123" s="278">
        <v>0</v>
      </c>
      <c r="F123" s="278">
        <v>0</v>
      </c>
      <c r="G123" s="278">
        <v>0</v>
      </c>
      <c r="H123" s="278">
        <v>0</v>
      </c>
      <c r="I123" s="278">
        <v>0</v>
      </c>
      <c r="J123" s="278">
        <v>0</v>
      </c>
      <c r="K123" s="278">
        <v>0</v>
      </c>
      <c r="L123" s="278">
        <v>0</v>
      </c>
      <c r="M123" s="222">
        <f t="shared" si="14"/>
        <v>0</v>
      </c>
      <c r="N123" s="306"/>
    </row>
    <row r="124" spans="1:14" ht="25.5" customHeight="1" x14ac:dyDescent="0.25">
      <c r="A124" s="299">
        <v>326</v>
      </c>
      <c r="B124" s="293" t="s">
        <v>463</v>
      </c>
      <c r="C124" s="278">
        <v>360000</v>
      </c>
      <c r="D124" s="278">
        <v>0</v>
      </c>
      <c r="E124" s="278">
        <v>0</v>
      </c>
      <c r="F124" s="278">
        <v>0</v>
      </c>
      <c r="G124" s="278">
        <v>0</v>
      </c>
      <c r="H124" s="278">
        <v>0</v>
      </c>
      <c r="I124" s="278">
        <v>0</v>
      </c>
      <c r="J124" s="278">
        <v>0</v>
      </c>
      <c r="K124" s="278">
        <v>0</v>
      </c>
      <c r="L124" s="278">
        <v>0</v>
      </c>
      <c r="M124" s="222">
        <f t="shared" si="14"/>
        <v>360000</v>
      </c>
      <c r="N124" s="306"/>
    </row>
    <row r="125" spans="1:14" ht="25.5" hidden="1" customHeight="1" x14ac:dyDescent="0.25">
      <c r="A125" s="299">
        <v>327</v>
      </c>
      <c r="B125" s="293" t="s">
        <v>464</v>
      </c>
      <c r="C125" s="278">
        <v>0</v>
      </c>
      <c r="D125" s="278">
        <v>0</v>
      </c>
      <c r="E125" s="278">
        <v>0</v>
      </c>
      <c r="F125" s="278">
        <v>0</v>
      </c>
      <c r="G125" s="278">
        <v>0</v>
      </c>
      <c r="H125" s="278">
        <v>0</v>
      </c>
      <c r="I125" s="278">
        <v>0</v>
      </c>
      <c r="J125" s="278">
        <v>0</v>
      </c>
      <c r="K125" s="278">
        <v>0</v>
      </c>
      <c r="L125" s="278">
        <v>0</v>
      </c>
      <c r="M125" s="222">
        <f t="shared" si="14"/>
        <v>0</v>
      </c>
      <c r="N125" s="306"/>
    </row>
    <row r="126" spans="1:14" ht="25.5" hidden="1" customHeight="1" x14ac:dyDescent="0.25">
      <c r="A126" s="299">
        <v>328</v>
      </c>
      <c r="B126" s="293" t="s">
        <v>465</v>
      </c>
      <c r="C126" s="278">
        <v>0</v>
      </c>
      <c r="D126" s="278">
        <v>0</v>
      </c>
      <c r="E126" s="278">
        <v>0</v>
      </c>
      <c r="F126" s="278">
        <v>0</v>
      </c>
      <c r="G126" s="278">
        <v>0</v>
      </c>
      <c r="H126" s="278">
        <v>0</v>
      </c>
      <c r="I126" s="278">
        <v>0</v>
      </c>
      <c r="J126" s="278">
        <v>0</v>
      </c>
      <c r="K126" s="278">
        <v>0</v>
      </c>
      <c r="L126" s="278">
        <v>0</v>
      </c>
      <c r="M126" s="222">
        <f t="shared" si="14"/>
        <v>0</v>
      </c>
      <c r="N126" s="306"/>
    </row>
    <row r="127" spans="1:14" ht="25.5" hidden="1" customHeight="1" x14ac:dyDescent="0.25">
      <c r="A127" s="299">
        <v>329</v>
      </c>
      <c r="B127" s="293" t="s">
        <v>466</v>
      </c>
      <c r="C127" s="278">
        <v>0</v>
      </c>
      <c r="D127" s="278">
        <v>0</v>
      </c>
      <c r="E127" s="278">
        <v>0</v>
      </c>
      <c r="F127" s="278">
        <v>0</v>
      </c>
      <c r="G127" s="278">
        <v>0</v>
      </c>
      <c r="H127" s="278">
        <v>0</v>
      </c>
      <c r="I127" s="278">
        <v>0</v>
      </c>
      <c r="J127" s="278">
        <v>0</v>
      </c>
      <c r="K127" s="278">
        <v>0</v>
      </c>
      <c r="L127" s="278">
        <v>0</v>
      </c>
      <c r="M127" s="222">
        <f t="shared" si="14"/>
        <v>0</v>
      </c>
      <c r="N127" s="306"/>
    </row>
    <row r="128" spans="1:14" customFormat="1" ht="30" x14ac:dyDescent="0.25">
      <c r="A128" s="286">
        <v>3300</v>
      </c>
      <c r="B128" s="287" t="s">
        <v>467</v>
      </c>
      <c r="C128" s="275">
        <f t="shared" ref="C128:N128" si="23">SUM(C129:C137)</f>
        <v>1073000</v>
      </c>
      <c r="D128" s="275">
        <f>SUM(D129:D137)</f>
        <v>0</v>
      </c>
      <c r="E128" s="275">
        <f t="shared" si="23"/>
        <v>0</v>
      </c>
      <c r="F128" s="275">
        <f t="shared" si="23"/>
        <v>0</v>
      </c>
      <c r="G128" s="275">
        <f t="shared" si="23"/>
        <v>0</v>
      </c>
      <c r="H128" s="275">
        <f t="shared" si="23"/>
        <v>0</v>
      </c>
      <c r="I128" s="275">
        <f t="shared" si="23"/>
        <v>0</v>
      </c>
      <c r="J128" s="275">
        <f t="shared" si="23"/>
        <v>0</v>
      </c>
      <c r="K128" s="275">
        <f t="shared" si="23"/>
        <v>0</v>
      </c>
      <c r="L128" s="275">
        <f t="shared" si="23"/>
        <v>0</v>
      </c>
      <c r="M128" s="275">
        <f t="shared" si="14"/>
        <v>1073000</v>
      </c>
      <c r="N128" s="302">
        <f t="shared" si="23"/>
        <v>0</v>
      </c>
    </row>
    <row r="129" spans="1:14" customFormat="1" ht="25.5" customHeight="1" x14ac:dyDescent="0.25">
      <c r="A129" s="299">
        <v>331</v>
      </c>
      <c r="B129" s="292" t="s">
        <v>468</v>
      </c>
      <c r="C129" s="278">
        <v>900000</v>
      </c>
      <c r="D129" s="278">
        <v>0</v>
      </c>
      <c r="E129" s="278">
        <v>0</v>
      </c>
      <c r="F129" s="278">
        <v>0</v>
      </c>
      <c r="G129" s="278">
        <v>0</v>
      </c>
      <c r="H129" s="278">
        <v>0</v>
      </c>
      <c r="I129" s="278">
        <v>0</v>
      </c>
      <c r="J129" s="278">
        <v>0</v>
      </c>
      <c r="K129" s="278">
        <v>0</v>
      </c>
      <c r="L129" s="278">
        <v>0</v>
      </c>
      <c r="M129" s="276">
        <f t="shared" si="14"/>
        <v>900000</v>
      </c>
      <c r="N129" s="298"/>
    </row>
    <row r="130" spans="1:14" customFormat="1" ht="30.75" customHeight="1" x14ac:dyDescent="0.25">
      <c r="A130" s="299">
        <v>332</v>
      </c>
      <c r="B130" s="293" t="s">
        <v>469</v>
      </c>
      <c r="C130" s="278">
        <v>100000</v>
      </c>
      <c r="D130" s="278">
        <v>0</v>
      </c>
      <c r="E130" s="278">
        <v>0</v>
      </c>
      <c r="F130" s="278">
        <v>0</v>
      </c>
      <c r="G130" s="278">
        <v>0</v>
      </c>
      <c r="H130" s="278">
        <v>0</v>
      </c>
      <c r="I130" s="278">
        <v>0</v>
      </c>
      <c r="J130" s="278">
        <v>0</v>
      </c>
      <c r="K130" s="278">
        <v>0</v>
      </c>
      <c r="L130" s="278">
        <v>0</v>
      </c>
      <c r="M130" s="276">
        <f t="shared" si="14"/>
        <v>100000</v>
      </c>
      <c r="N130" s="298"/>
    </row>
    <row r="131" spans="1:14" customFormat="1" ht="33" hidden="1" customHeight="1" x14ac:dyDescent="0.25">
      <c r="A131" s="299">
        <v>333</v>
      </c>
      <c r="B131" s="293" t="s">
        <v>470</v>
      </c>
      <c r="C131" s="278">
        <v>0</v>
      </c>
      <c r="D131" s="278">
        <v>0</v>
      </c>
      <c r="E131" s="278">
        <v>0</v>
      </c>
      <c r="F131" s="278">
        <v>0</v>
      </c>
      <c r="G131" s="278">
        <v>0</v>
      </c>
      <c r="H131" s="278">
        <v>0</v>
      </c>
      <c r="I131" s="278">
        <v>0</v>
      </c>
      <c r="J131" s="278">
        <v>0</v>
      </c>
      <c r="K131" s="278">
        <v>0</v>
      </c>
      <c r="L131" s="278">
        <v>0</v>
      </c>
      <c r="M131" s="276">
        <f t="shared" si="14"/>
        <v>0</v>
      </c>
      <c r="N131" s="298"/>
    </row>
    <row r="132" spans="1:14" customFormat="1" ht="25.5" customHeight="1" x14ac:dyDescent="0.25">
      <c r="A132" s="299">
        <v>334</v>
      </c>
      <c r="B132" s="293" t="s">
        <v>471</v>
      </c>
      <c r="C132" s="278">
        <v>73000</v>
      </c>
      <c r="D132" s="278">
        <v>0</v>
      </c>
      <c r="E132" s="278">
        <v>0</v>
      </c>
      <c r="F132" s="278">
        <v>0</v>
      </c>
      <c r="G132" s="278">
        <v>0</v>
      </c>
      <c r="H132" s="278">
        <v>0</v>
      </c>
      <c r="I132" s="278">
        <v>0</v>
      </c>
      <c r="J132" s="278">
        <v>0</v>
      </c>
      <c r="K132" s="278">
        <v>0</v>
      </c>
      <c r="L132" s="278">
        <v>0</v>
      </c>
      <c r="M132" s="276">
        <f t="shared" si="14"/>
        <v>73000</v>
      </c>
      <c r="N132" s="298"/>
    </row>
    <row r="133" spans="1:14" customFormat="1" ht="25.5" hidden="1" customHeight="1" x14ac:dyDescent="0.25">
      <c r="A133" s="299">
        <v>335</v>
      </c>
      <c r="B133" s="293" t="s">
        <v>472</v>
      </c>
      <c r="C133" s="278">
        <v>0</v>
      </c>
      <c r="D133" s="278">
        <v>0</v>
      </c>
      <c r="E133" s="278">
        <v>0</v>
      </c>
      <c r="F133" s="278">
        <v>0</v>
      </c>
      <c r="G133" s="278">
        <v>0</v>
      </c>
      <c r="H133" s="278">
        <v>0</v>
      </c>
      <c r="I133" s="278">
        <v>0</v>
      </c>
      <c r="J133" s="278">
        <v>0</v>
      </c>
      <c r="K133" s="278">
        <v>0</v>
      </c>
      <c r="L133" s="278">
        <v>0</v>
      </c>
      <c r="M133" s="276">
        <f t="shared" si="14"/>
        <v>0</v>
      </c>
      <c r="N133" s="298"/>
    </row>
    <row r="134" spans="1:14" customFormat="1" ht="25.5" hidden="1" x14ac:dyDescent="0.25">
      <c r="A134" s="299">
        <v>336</v>
      </c>
      <c r="B134" s="293" t="s">
        <v>473</v>
      </c>
      <c r="C134" s="278">
        <v>0</v>
      </c>
      <c r="D134" s="278">
        <v>0</v>
      </c>
      <c r="E134" s="278">
        <v>0</v>
      </c>
      <c r="F134" s="278">
        <v>0</v>
      </c>
      <c r="G134" s="278">
        <v>0</v>
      </c>
      <c r="H134" s="278">
        <v>0</v>
      </c>
      <c r="I134" s="278">
        <v>0</v>
      </c>
      <c r="J134" s="278">
        <v>0</v>
      </c>
      <c r="K134" s="278">
        <v>0</v>
      </c>
      <c r="L134" s="278">
        <v>0</v>
      </c>
      <c r="M134" s="276">
        <f t="shared" ref="M134:M197" si="24">SUM(C134:L134)</f>
        <v>0</v>
      </c>
      <c r="N134" s="298"/>
    </row>
    <row r="135" spans="1:14" customFormat="1" ht="25.5" hidden="1" customHeight="1" x14ac:dyDescent="0.25">
      <c r="A135" s="299">
        <v>337</v>
      </c>
      <c r="B135" s="293" t="s">
        <v>474</v>
      </c>
      <c r="C135" s="278">
        <v>0</v>
      </c>
      <c r="D135" s="278">
        <v>0</v>
      </c>
      <c r="E135" s="278">
        <v>0</v>
      </c>
      <c r="F135" s="278">
        <v>0</v>
      </c>
      <c r="G135" s="278">
        <v>0</v>
      </c>
      <c r="H135" s="278">
        <v>0</v>
      </c>
      <c r="I135" s="278">
        <v>0</v>
      </c>
      <c r="J135" s="278">
        <v>0</v>
      </c>
      <c r="K135" s="278">
        <v>0</v>
      </c>
      <c r="L135" s="278">
        <v>0</v>
      </c>
      <c r="M135" s="276">
        <f t="shared" si="24"/>
        <v>0</v>
      </c>
      <c r="N135" s="298"/>
    </row>
    <row r="136" spans="1:14" customFormat="1" ht="25.5" hidden="1" customHeight="1" x14ac:dyDescent="0.25">
      <c r="A136" s="299">
        <v>338</v>
      </c>
      <c r="B136" s="293" t="s">
        <v>475</v>
      </c>
      <c r="C136" s="278">
        <v>0</v>
      </c>
      <c r="D136" s="278">
        <v>0</v>
      </c>
      <c r="E136" s="278">
        <v>0</v>
      </c>
      <c r="F136" s="278">
        <v>0</v>
      </c>
      <c r="G136" s="278">
        <v>0</v>
      </c>
      <c r="H136" s="278">
        <v>0</v>
      </c>
      <c r="I136" s="278">
        <v>0</v>
      </c>
      <c r="J136" s="278">
        <v>0</v>
      </c>
      <c r="K136" s="278">
        <v>0</v>
      </c>
      <c r="L136" s="278">
        <v>0</v>
      </c>
      <c r="M136" s="276">
        <f t="shared" si="24"/>
        <v>0</v>
      </c>
      <c r="N136" s="298"/>
    </row>
    <row r="137" spans="1:14" customFormat="1" ht="25.5" hidden="1" customHeight="1" x14ac:dyDescent="0.25">
      <c r="A137" s="299">
        <v>339</v>
      </c>
      <c r="B137" s="293" t="s">
        <v>476</v>
      </c>
      <c r="C137" s="278">
        <v>0</v>
      </c>
      <c r="D137" s="278">
        <v>0</v>
      </c>
      <c r="E137" s="278">
        <v>0</v>
      </c>
      <c r="F137" s="278">
        <v>0</v>
      </c>
      <c r="G137" s="278">
        <v>0</v>
      </c>
      <c r="H137" s="278">
        <v>0</v>
      </c>
      <c r="I137" s="278">
        <v>0</v>
      </c>
      <c r="J137" s="278">
        <v>0</v>
      </c>
      <c r="K137" s="278">
        <v>0</v>
      </c>
      <c r="L137" s="278">
        <v>0</v>
      </c>
      <c r="M137" s="276">
        <f t="shared" si="24"/>
        <v>0</v>
      </c>
      <c r="N137" s="298"/>
    </row>
    <row r="138" spans="1:14" customFormat="1" ht="25.5" customHeight="1" x14ac:dyDescent="0.25">
      <c r="A138" s="286">
        <v>3400</v>
      </c>
      <c r="B138" s="287" t="s">
        <v>477</v>
      </c>
      <c r="C138" s="275">
        <f t="shared" ref="C138:N138" si="25">SUM(C139:C147)</f>
        <v>252000</v>
      </c>
      <c r="D138" s="275">
        <f>SUM(D139:D147)</f>
        <v>0</v>
      </c>
      <c r="E138" s="275">
        <f t="shared" si="25"/>
        <v>0</v>
      </c>
      <c r="F138" s="275">
        <f t="shared" si="25"/>
        <v>0</v>
      </c>
      <c r="G138" s="275">
        <f t="shared" si="25"/>
        <v>0</v>
      </c>
      <c r="H138" s="275">
        <f t="shared" si="25"/>
        <v>0</v>
      </c>
      <c r="I138" s="275">
        <f t="shared" si="25"/>
        <v>0</v>
      </c>
      <c r="J138" s="275">
        <f t="shared" si="25"/>
        <v>0</v>
      </c>
      <c r="K138" s="275">
        <f t="shared" si="25"/>
        <v>0</v>
      </c>
      <c r="L138" s="275">
        <f t="shared" si="25"/>
        <v>0</v>
      </c>
      <c r="M138" s="275">
        <f t="shared" si="24"/>
        <v>252000</v>
      </c>
      <c r="N138" s="302">
        <f t="shared" si="25"/>
        <v>0</v>
      </c>
    </row>
    <row r="139" spans="1:14" customFormat="1" ht="25.5" customHeight="1" x14ac:dyDescent="0.25">
      <c r="A139" s="299">
        <v>341</v>
      </c>
      <c r="B139" s="293" t="s">
        <v>478</v>
      </c>
      <c r="C139" s="278">
        <v>42000</v>
      </c>
      <c r="D139" s="278">
        <v>0</v>
      </c>
      <c r="E139" s="278">
        <v>0</v>
      </c>
      <c r="F139" s="278">
        <v>0</v>
      </c>
      <c r="G139" s="278">
        <v>0</v>
      </c>
      <c r="H139" s="278">
        <v>0</v>
      </c>
      <c r="I139" s="278">
        <v>0</v>
      </c>
      <c r="J139" s="278">
        <v>0</v>
      </c>
      <c r="K139" s="278">
        <v>0</v>
      </c>
      <c r="L139" s="278">
        <v>0</v>
      </c>
      <c r="M139" s="276">
        <f t="shared" si="24"/>
        <v>42000</v>
      </c>
      <c r="N139" s="298"/>
    </row>
    <row r="140" spans="1:14" customFormat="1" ht="25.5" hidden="1" customHeight="1" x14ac:dyDescent="0.25">
      <c r="A140" s="299">
        <v>342</v>
      </c>
      <c r="B140" s="293" t="s">
        <v>479</v>
      </c>
      <c r="C140" s="278">
        <v>0</v>
      </c>
      <c r="D140" s="278">
        <v>0</v>
      </c>
      <c r="E140" s="278">
        <v>0</v>
      </c>
      <c r="F140" s="278">
        <v>0</v>
      </c>
      <c r="G140" s="278">
        <v>0</v>
      </c>
      <c r="H140" s="278">
        <v>0</v>
      </c>
      <c r="I140" s="278">
        <v>0</v>
      </c>
      <c r="J140" s="278">
        <v>0</v>
      </c>
      <c r="K140" s="278">
        <v>0</v>
      </c>
      <c r="L140" s="278">
        <v>0</v>
      </c>
      <c r="M140" s="276">
        <f t="shared" si="24"/>
        <v>0</v>
      </c>
      <c r="N140" s="298"/>
    </row>
    <row r="141" spans="1:14" customFormat="1" ht="25.5" hidden="1" customHeight="1" x14ac:dyDescent="0.25">
      <c r="A141" s="299">
        <v>343</v>
      </c>
      <c r="B141" s="293" t="s">
        <v>480</v>
      </c>
      <c r="C141" s="278">
        <v>0</v>
      </c>
      <c r="D141" s="278">
        <v>0</v>
      </c>
      <c r="E141" s="278">
        <v>0</v>
      </c>
      <c r="F141" s="278">
        <v>0</v>
      </c>
      <c r="G141" s="278">
        <v>0</v>
      </c>
      <c r="H141" s="278">
        <v>0</v>
      </c>
      <c r="I141" s="278">
        <v>0</v>
      </c>
      <c r="J141" s="278">
        <v>0</v>
      </c>
      <c r="K141" s="278">
        <v>0</v>
      </c>
      <c r="L141" s="278">
        <v>0</v>
      </c>
      <c r="M141" s="276">
        <f t="shared" si="24"/>
        <v>0</v>
      </c>
      <c r="N141" s="298"/>
    </row>
    <row r="142" spans="1:14" customFormat="1" ht="25.5" customHeight="1" x14ac:dyDescent="0.25">
      <c r="A142" s="299">
        <v>344</v>
      </c>
      <c r="B142" s="293" t="s">
        <v>481</v>
      </c>
      <c r="C142" s="278">
        <v>30000</v>
      </c>
      <c r="D142" s="278">
        <v>0</v>
      </c>
      <c r="E142" s="278">
        <v>0</v>
      </c>
      <c r="F142" s="278">
        <v>0</v>
      </c>
      <c r="G142" s="278">
        <v>0</v>
      </c>
      <c r="H142" s="278">
        <v>0</v>
      </c>
      <c r="I142" s="278">
        <v>0</v>
      </c>
      <c r="J142" s="278">
        <v>0</v>
      </c>
      <c r="K142" s="278">
        <v>0</v>
      </c>
      <c r="L142" s="278">
        <v>0</v>
      </c>
      <c r="M142" s="276">
        <f t="shared" si="24"/>
        <v>30000</v>
      </c>
      <c r="N142" s="298"/>
    </row>
    <row r="143" spans="1:14" customFormat="1" ht="25.5" customHeight="1" x14ac:dyDescent="0.25">
      <c r="A143" s="299">
        <v>345</v>
      </c>
      <c r="B143" s="293" t="s">
        <v>482</v>
      </c>
      <c r="C143" s="278">
        <v>180000</v>
      </c>
      <c r="D143" s="278">
        <v>0</v>
      </c>
      <c r="E143" s="278">
        <v>0</v>
      </c>
      <c r="F143" s="278">
        <v>0</v>
      </c>
      <c r="G143" s="278">
        <v>0</v>
      </c>
      <c r="H143" s="278">
        <v>0</v>
      </c>
      <c r="I143" s="278">
        <v>0</v>
      </c>
      <c r="J143" s="278">
        <v>0</v>
      </c>
      <c r="K143" s="278">
        <v>0</v>
      </c>
      <c r="L143" s="278">
        <v>0</v>
      </c>
      <c r="M143" s="276">
        <f t="shared" si="24"/>
        <v>180000</v>
      </c>
      <c r="N143" s="298"/>
    </row>
    <row r="144" spans="1:14" customFormat="1" ht="25.5" hidden="1" customHeight="1" x14ac:dyDescent="0.25">
      <c r="A144" s="299">
        <v>346</v>
      </c>
      <c r="B144" s="293" t="s">
        <v>483</v>
      </c>
      <c r="C144" s="278">
        <v>0</v>
      </c>
      <c r="D144" s="278">
        <v>0</v>
      </c>
      <c r="E144" s="278">
        <v>0</v>
      </c>
      <c r="F144" s="278">
        <v>0</v>
      </c>
      <c r="G144" s="278">
        <v>0</v>
      </c>
      <c r="H144" s="278">
        <v>0</v>
      </c>
      <c r="I144" s="278">
        <v>0</v>
      </c>
      <c r="J144" s="278">
        <v>0</v>
      </c>
      <c r="K144" s="278">
        <v>0</v>
      </c>
      <c r="L144" s="278">
        <v>0</v>
      </c>
      <c r="M144" s="276">
        <f t="shared" si="24"/>
        <v>0</v>
      </c>
      <c r="N144" s="298"/>
    </row>
    <row r="145" spans="1:14" customFormat="1" ht="25.5" hidden="1" customHeight="1" x14ac:dyDescent="0.25">
      <c r="A145" s="299">
        <v>347</v>
      </c>
      <c r="B145" s="293" t="s">
        <v>484</v>
      </c>
      <c r="C145" s="278">
        <v>0</v>
      </c>
      <c r="D145" s="278">
        <v>0</v>
      </c>
      <c r="E145" s="278">
        <v>0</v>
      </c>
      <c r="F145" s="278">
        <v>0</v>
      </c>
      <c r="G145" s="278">
        <v>0</v>
      </c>
      <c r="H145" s="278">
        <v>0</v>
      </c>
      <c r="I145" s="278">
        <v>0</v>
      </c>
      <c r="J145" s="278">
        <v>0</v>
      </c>
      <c r="K145" s="278">
        <v>0</v>
      </c>
      <c r="L145" s="278">
        <v>0</v>
      </c>
      <c r="M145" s="276">
        <f t="shared" si="24"/>
        <v>0</v>
      </c>
      <c r="N145" s="298"/>
    </row>
    <row r="146" spans="1:14" customFormat="1" ht="25.5" hidden="1" customHeight="1" x14ac:dyDescent="0.25">
      <c r="A146" s="299">
        <v>348</v>
      </c>
      <c r="B146" s="293" t="s">
        <v>485</v>
      </c>
      <c r="C146" s="278">
        <v>0</v>
      </c>
      <c r="D146" s="278">
        <v>0</v>
      </c>
      <c r="E146" s="278">
        <v>0</v>
      </c>
      <c r="F146" s="278">
        <v>0</v>
      </c>
      <c r="G146" s="278">
        <v>0</v>
      </c>
      <c r="H146" s="278">
        <v>0</v>
      </c>
      <c r="I146" s="278">
        <v>0</v>
      </c>
      <c r="J146" s="278">
        <v>0</v>
      </c>
      <c r="K146" s="278">
        <v>0</v>
      </c>
      <c r="L146" s="278">
        <v>0</v>
      </c>
      <c r="M146" s="276">
        <f t="shared" si="24"/>
        <v>0</v>
      </c>
      <c r="N146" s="298"/>
    </row>
    <row r="147" spans="1:14" customFormat="1" ht="25.5" hidden="1" customHeight="1" x14ac:dyDescent="0.25">
      <c r="A147" s="299">
        <v>349</v>
      </c>
      <c r="B147" s="293" t="s">
        <v>486</v>
      </c>
      <c r="C147" s="278">
        <v>0</v>
      </c>
      <c r="D147" s="278">
        <v>0</v>
      </c>
      <c r="E147" s="278">
        <v>0</v>
      </c>
      <c r="F147" s="278">
        <v>0</v>
      </c>
      <c r="G147" s="278">
        <v>0</v>
      </c>
      <c r="H147" s="278">
        <v>0</v>
      </c>
      <c r="I147" s="278">
        <v>0</v>
      </c>
      <c r="J147" s="278">
        <v>0</v>
      </c>
      <c r="K147" s="278">
        <v>0</v>
      </c>
      <c r="L147" s="278">
        <v>0</v>
      </c>
      <c r="M147" s="276">
        <f t="shared" si="24"/>
        <v>0</v>
      </c>
      <c r="N147" s="298"/>
    </row>
    <row r="148" spans="1:14" customFormat="1" ht="30" x14ac:dyDescent="0.25">
      <c r="A148" s="286">
        <v>3500</v>
      </c>
      <c r="B148" s="287" t="s">
        <v>487</v>
      </c>
      <c r="C148" s="275">
        <f t="shared" ref="C148:N148" si="26">SUM(C149:C157)</f>
        <v>1260100</v>
      </c>
      <c r="D148" s="275">
        <f>SUM(D149:D157)</f>
        <v>0</v>
      </c>
      <c r="E148" s="275">
        <f t="shared" si="26"/>
        <v>0</v>
      </c>
      <c r="F148" s="275">
        <f t="shared" si="26"/>
        <v>0</v>
      </c>
      <c r="G148" s="275">
        <f t="shared" si="26"/>
        <v>0</v>
      </c>
      <c r="H148" s="275">
        <f t="shared" si="26"/>
        <v>0</v>
      </c>
      <c r="I148" s="275">
        <f t="shared" si="26"/>
        <v>0</v>
      </c>
      <c r="J148" s="275">
        <f t="shared" si="26"/>
        <v>0</v>
      </c>
      <c r="K148" s="275">
        <f t="shared" si="26"/>
        <v>0</v>
      </c>
      <c r="L148" s="275">
        <f t="shared" si="26"/>
        <v>0</v>
      </c>
      <c r="M148" s="275">
        <f t="shared" si="24"/>
        <v>1260100</v>
      </c>
      <c r="N148" s="302">
        <f t="shared" si="26"/>
        <v>0</v>
      </c>
    </row>
    <row r="149" spans="1:14" customFormat="1" ht="25.5" customHeight="1" x14ac:dyDescent="0.25">
      <c r="A149" s="299">
        <v>351</v>
      </c>
      <c r="B149" s="293" t="s">
        <v>488</v>
      </c>
      <c r="C149" s="278">
        <v>66000</v>
      </c>
      <c r="D149" s="278">
        <v>0</v>
      </c>
      <c r="E149" s="278">
        <v>0</v>
      </c>
      <c r="F149" s="278">
        <v>0</v>
      </c>
      <c r="G149" s="278">
        <v>0</v>
      </c>
      <c r="H149" s="278">
        <v>0</v>
      </c>
      <c r="I149" s="278">
        <v>0</v>
      </c>
      <c r="J149" s="278">
        <v>0</v>
      </c>
      <c r="K149" s="278">
        <v>0</v>
      </c>
      <c r="L149" s="278">
        <v>0</v>
      </c>
      <c r="M149" s="276">
        <f t="shared" si="24"/>
        <v>66000</v>
      </c>
      <c r="N149" s="298"/>
    </row>
    <row r="150" spans="1:14" customFormat="1" ht="34.5" customHeight="1" x14ac:dyDescent="0.25">
      <c r="A150" s="299">
        <v>352</v>
      </c>
      <c r="B150" s="293" t="s">
        <v>489</v>
      </c>
      <c r="C150" s="278">
        <v>39600</v>
      </c>
      <c r="D150" s="278">
        <v>0</v>
      </c>
      <c r="E150" s="278">
        <v>0</v>
      </c>
      <c r="F150" s="278">
        <v>0</v>
      </c>
      <c r="G150" s="278">
        <v>0</v>
      </c>
      <c r="H150" s="278">
        <v>0</v>
      </c>
      <c r="I150" s="278">
        <v>0</v>
      </c>
      <c r="J150" s="278">
        <v>0</v>
      </c>
      <c r="K150" s="278">
        <v>0</v>
      </c>
      <c r="L150" s="278">
        <v>0</v>
      </c>
      <c r="M150" s="276">
        <f t="shared" si="24"/>
        <v>39600</v>
      </c>
      <c r="N150" s="298"/>
    </row>
    <row r="151" spans="1:14" customFormat="1" ht="33" customHeight="1" x14ac:dyDescent="0.25">
      <c r="A151" s="299">
        <v>353</v>
      </c>
      <c r="B151" s="293" t="s">
        <v>490</v>
      </c>
      <c r="C151" s="278">
        <v>90500</v>
      </c>
      <c r="D151" s="278">
        <v>0</v>
      </c>
      <c r="E151" s="278">
        <v>0</v>
      </c>
      <c r="F151" s="278">
        <v>0</v>
      </c>
      <c r="G151" s="278">
        <v>0</v>
      </c>
      <c r="H151" s="278">
        <v>0</v>
      </c>
      <c r="I151" s="278">
        <v>0</v>
      </c>
      <c r="J151" s="278">
        <v>0</v>
      </c>
      <c r="K151" s="278">
        <v>0</v>
      </c>
      <c r="L151" s="278">
        <v>0</v>
      </c>
      <c r="M151" s="276">
        <f t="shared" si="24"/>
        <v>90500</v>
      </c>
      <c r="N151" s="298"/>
    </row>
    <row r="152" spans="1:14" customFormat="1" ht="29.25" hidden="1" customHeight="1" x14ac:dyDescent="0.25">
      <c r="A152" s="299">
        <v>354</v>
      </c>
      <c r="B152" s="293" t="s">
        <v>491</v>
      </c>
      <c r="C152" s="278">
        <v>0</v>
      </c>
      <c r="D152" s="278">
        <v>0</v>
      </c>
      <c r="E152" s="278">
        <v>0</v>
      </c>
      <c r="F152" s="278">
        <v>0</v>
      </c>
      <c r="G152" s="278">
        <v>0</v>
      </c>
      <c r="H152" s="278">
        <v>0</v>
      </c>
      <c r="I152" s="278">
        <v>0</v>
      </c>
      <c r="J152" s="278">
        <v>0</v>
      </c>
      <c r="K152" s="278">
        <v>0</v>
      </c>
      <c r="L152" s="278">
        <v>0</v>
      </c>
      <c r="M152" s="276">
        <f t="shared" si="24"/>
        <v>0</v>
      </c>
      <c r="N152" s="298"/>
    </row>
    <row r="153" spans="1:14" customFormat="1" ht="25.5" customHeight="1" x14ac:dyDescent="0.25">
      <c r="A153" s="299">
        <v>355</v>
      </c>
      <c r="B153" s="293" t="s">
        <v>492</v>
      </c>
      <c r="C153" s="278">
        <v>700000</v>
      </c>
      <c r="D153" s="278">
        <v>0</v>
      </c>
      <c r="E153" s="278">
        <v>0</v>
      </c>
      <c r="F153" s="278">
        <v>0</v>
      </c>
      <c r="G153" s="278">
        <v>0</v>
      </c>
      <c r="H153" s="278">
        <v>0</v>
      </c>
      <c r="I153" s="278">
        <v>0</v>
      </c>
      <c r="J153" s="278">
        <v>0</v>
      </c>
      <c r="K153" s="278">
        <v>0</v>
      </c>
      <c r="L153" s="278">
        <v>0</v>
      </c>
      <c r="M153" s="276">
        <f t="shared" si="24"/>
        <v>700000</v>
      </c>
      <c r="N153" s="298"/>
    </row>
    <row r="154" spans="1:14" customFormat="1" ht="15" hidden="1" x14ac:dyDescent="0.25">
      <c r="A154" s="299">
        <v>356</v>
      </c>
      <c r="B154" s="293" t="s">
        <v>493</v>
      </c>
      <c r="C154" s="278">
        <v>0</v>
      </c>
      <c r="D154" s="278">
        <v>0</v>
      </c>
      <c r="E154" s="278">
        <v>0</v>
      </c>
      <c r="F154" s="278">
        <v>0</v>
      </c>
      <c r="G154" s="278">
        <v>0</v>
      </c>
      <c r="H154" s="278">
        <v>0</v>
      </c>
      <c r="I154" s="278">
        <v>0</v>
      </c>
      <c r="J154" s="278">
        <v>0</v>
      </c>
      <c r="K154" s="278">
        <v>0</v>
      </c>
      <c r="L154" s="278">
        <v>0</v>
      </c>
      <c r="M154" s="276">
        <f t="shared" si="24"/>
        <v>0</v>
      </c>
      <c r="N154" s="298"/>
    </row>
    <row r="155" spans="1:14" customFormat="1" ht="25.5" x14ac:dyDescent="0.25">
      <c r="A155" s="299">
        <v>357</v>
      </c>
      <c r="B155" s="293" t="s">
        <v>494</v>
      </c>
      <c r="C155" s="278">
        <v>350000</v>
      </c>
      <c r="D155" s="278">
        <v>0</v>
      </c>
      <c r="E155" s="278">
        <v>0</v>
      </c>
      <c r="F155" s="278">
        <v>0</v>
      </c>
      <c r="G155" s="278">
        <v>0</v>
      </c>
      <c r="H155" s="278">
        <v>0</v>
      </c>
      <c r="I155" s="278">
        <v>0</v>
      </c>
      <c r="J155" s="278">
        <v>0</v>
      </c>
      <c r="K155" s="278">
        <v>0</v>
      </c>
      <c r="L155" s="278">
        <v>0</v>
      </c>
      <c r="M155" s="276">
        <f t="shared" si="24"/>
        <v>350000</v>
      </c>
      <c r="N155" s="298"/>
    </row>
    <row r="156" spans="1:14" customFormat="1" ht="25.5" customHeight="1" x14ac:dyDescent="0.25">
      <c r="A156" s="299">
        <v>358</v>
      </c>
      <c r="B156" s="293" t="s">
        <v>495</v>
      </c>
      <c r="C156" s="278">
        <v>12000</v>
      </c>
      <c r="D156" s="278">
        <v>0</v>
      </c>
      <c r="E156" s="278">
        <v>0</v>
      </c>
      <c r="F156" s="278">
        <v>0</v>
      </c>
      <c r="G156" s="278">
        <v>0</v>
      </c>
      <c r="H156" s="278">
        <v>0</v>
      </c>
      <c r="I156" s="278">
        <v>0</v>
      </c>
      <c r="J156" s="278">
        <v>0</v>
      </c>
      <c r="K156" s="278">
        <v>0</v>
      </c>
      <c r="L156" s="278">
        <v>0</v>
      </c>
      <c r="M156" s="276">
        <f t="shared" si="24"/>
        <v>12000</v>
      </c>
      <c r="N156" s="298"/>
    </row>
    <row r="157" spans="1:14" customFormat="1" ht="25.5" customHeight="1" x14ac:dyDescent="0.25">
      <c r="A157" s="299">
        <v>359</v>
      </c>
      <c r="B157" s="293" t="s">
        <v>496</v>
      </c>
      <c r="C157" s="278">
        <v>2000</v>
      </c>
      <c r="D157" s="278">
        <v>0</v>
      </c>
      <c r="E157" s="278">
        <v>0</v>
      </c>
      <c r="F157" s="278">
        <v>0</v>
      </c>
      <c r="G157" s="278">
        <v>0</v>
      </c>
      <c r="H157" s="278">
        <v>0</v>
      </c>
      <c r="I157" s="278">
        <v>0</v>
      </c>
      <c r="J157" s="278">
        <v>0</v>
      </c>
      <c r="K157" s="278">
        <v>0</v>
      </c>
      <c r="L157" s="278">
        <v>0</v>
      </c>
      <c r="M157" s="276">
        <f t="shared" si="24"/>
        <v>2000</v>
      </c>
      <c r="N157" s="298"/>
    </row>
    <row r="158" spans="1:14" customFormat="1" ht="25.5" customHeight="1" x14ac:dyDescent="0.25">
      <c r="A158" s="286">
        <v>3600</v>
      </c>
      <c r="B158" s="287" t="s">
        <v>497</v>
      </c>
      <c r="C158" s="275">
        <f t="shared" ref="C158:N158" si="27">SUM(C159:C165)</f>
        <v>324000</v>
      </c>
      <c r="D158" s="275">
        <f>SUM(D159:D165)</f>
        <v>0</v>
      </c>
      <c r="E158" s="275">
        <f t="shared" si="27"/>
        <v>0</v>
      </c>
      <c r="F158" s="275">
        <f t="shared" si="27"/>
        <v>0</v>
      </c>
      <c r="G158" s="275">
        <f t="shared" si="27"/>
        <v>0</v>
      </c>
      <c r="H158" s="275">
        <f t="shared" si="27"/>
        <v>0</v>
      </c>
      <c r="I158" s="275">
        <f t="shared" si="27"/>
        <v>0</v>
      </c>
      <c r="J158" s="275">
        <f t="shared" si="27"/>
        <v>0</v>
      </c>
      <c r="K158" s="275">
        <f t="shared" si="27"/>
        <v>0</v>
      </c>
      <c r="L158" s="275">
        <f t="shared" si="27"/>
        <v>0</v>
      </c>
      <c r="M158" s="275">
        <f t="shared" si="24"/>
        <v>324000</v>
      </c>
      <c r="N158" s="302">
        <f t="shared" si="27"/>
        <v>0</v>
      </c>
    </row>
    <row r="159" spans="1:14" customFormat="1" ht="29.25" customHeight="1" x14ac:dyDescent="0.25">
      <c r="A159" s="299">
        <v>361</v>
      </c>
      <c r="B159" s="293" t="s">
        <v>498</v>
      </c>
      <c r="C159" s="278">
        <v>253000</v>
      </c>
      <c r="D159" s="278">
        <v>0</v>
      </c>
      <c r="E159" s="278">
        <v>0</v>
      </c>
      <c r="F159" s="278">
        <v>0</v>
      </c>
      <c r="G159" s="278">
        <v>0</v>
      </c>
      <c r="H159" s="278">
        <v>0</v>
      </c>
      <c r="I159" s="278">
        <v>0</v>
      </c>
      <c r="J159" s="278">
        <v>0</v>
      </c>
      <c r="K159" s="278">
        <v>0</v>
      </c>
      <c r="L159" s="278">
        <v>0</v>
      </c>
      <c r="M159" s="276">
        <f t="shared" si="24"/>
        <v>253000</v>
      </c>
      <c r="N159" s="298"/>
    </row>
    <row r="160" spans="1:14" customFormat="1" ht="34.5" hidden="1" customHeight="1" x14ac:dyDescent="0.25">
      <c r="A160" s="299">
        <v>362</v>
      </c>
      <c r="B160" s="293" t="s">
        <v>499</v>
      </c>
      <c r="C160" s="278">
        <v>0</v>
      </c>
      <c r="D160" s="278">
        <v>0</v>
      </c>
      <c r="E160" s="278">
        <v>0</v>
      </c>
      <c r="F160" s="278">
        <v>0</v>
      </c>
      <c r="G160" s="278">
        <v>0</v>
      </c>
      <c r="H160" s="278">
        <v>0</v>
      </c>
      <c r="I160" s="278">
        <v>0</v>
      </c>
      <c r="J160" s="278">
        <v>0</v>
      </c>
      <c r="K160" s="278">
        <v>0</v>
      </c>
      <c r="L160" s="278">
        <v>0</v>
      </c>
      <c r="M160" s="276">
        <f t="shared" si="24"/>
        <v>0</v>
      </c>
      <c r="N160" s="298"/>
    </row>
    <row r="161" spans="1:14" customFormat="1" ht="29.25" customHeight="1" x14ac:dyDescent="0.25">
      <c r="A161" s="299">
        <v>363</v>
      </c>
      <c r="B161" s="293" t="s">
        <v>500</v>
      </c>
      <c r="C161" s="278">
        <v>24000</v>
      </c>
      <c r="D161" s="278">
        <v>0</v>
      </c>
      <c r="E161" s="278">
        <v>0</v>
      </c>
      <c r="F161" s="278">
        <v>0</v>
      </c>
      <c r="G161" s="278">
        <v>0</v>
      </c>
      <c r="H161" s="278">
        <v>0</v>
      </c>
      <c r="I161" s="278">
        <v>0</v>
      </c>
      <c r="J161" s="278">
        <v>0</v>
      </c>
      <c r="K161" s="278">
        <v>0</v>
      </c>
      <c r="L161" s="278">
        <v>0</v>
      </c>
      <c r="M161" s="276">
        <f t="shared" si="24"/>
        <v>24000</v>
      </c>
      <c r="N161" s="298"/>
    </row>
    <row r="162" spans="1:14" customFormat="1" ht="25.5" customHeight="1" x14ac:dyDescent="0.25">
      <c r="A162" s="299">
        <v>364</v>
      </c>
      <c r="B162" s="293" t="s">
        <v>501</v>
      </c>
      <c r="C162" s="278">
        <v>5000</v>
      </c>
      <c r="D162" s="278">
        <v>0</v>
      </c>
      <c r="E162" s="278">
        <v>0</v>
      </c>
      <c r="F162" s="278">
        <v>0</v>
      </c>
      <c r="G162" s="278">
        <v>0</v>
      </c>
      <c r="H162" s="278">
        <v>0</v>
      </c>
      <c r="I162" s="278">
        <v>0</v>
      </c>
      <c r="J162" s="278">
        <v>0</v>
      </c>
      <c r="K162" s="278">
        <v>0</v>
      </c>
      <c r="L162" s="278">
        <v>0</v>
      </c>
      <c r="M162" s="276">
        <f t="shared" si="24"/>
        <v>5000</v>
      </c>
      <c r="N162" s="298"/>
    </row>
    <row r="163" spans="1:14" customFormat="1" ht="25.5" customHeight="1" x14ac:dyDescent="0.25">
      <c r="A163" s="299">
        <v>365</v>
      </c>
      <c r="B163" s="293" t="s">
        <v>502</v>
      </c>
      <c r="C163" s="278">
        <v>30000</v>
      </c>
      <c r="D163" s="278">
        <v>0</v>
      </c>
      <c r="E163" s="278">
        <v>0</v>
      </c>
      <c r="F163" s="278">
        <v>0</v>
      </c>
      <c r="G163" s="278">
        <v>0</v>
      </c>
      <c r="H163" s="278">
        <v>0</v>
      </c>
      <c r="I163" s="278">
        <v>0</v>
      </c>
      <c r="J163" s="278">
        <v>0</v>
      </c>
      <c r="K163" s="278">
        <v>0</v>
      </c>
      <c r="L163" s="278">
        <v>0</v>
      </c>
      <c r="M163" s="276">
        <f t="shared" si="24"/>
        <v>30000</v>
      </c>
      <c r="N163" s="298"/>
    </row>
    <row r="164" spans="1:14" customFormat="1" ht="25.5" x14ac:dyDescent="0.25">
      <c r="A164" s="299">
        <v>366</v>
      </c>
      <c r="B164" s="293" t="s">
        <v>503</v>
      </c>
      <c r="C164" s="278">
        <v>12000</v>
      </c>
      <c r="D164" s="278">
        <v>0</v>
      </c>
      <c r="E164" s="278">
        <v>0</v>
      </c>
      <c r="F164" s="278">
        <v>0</v>
      </c>
      <c r="G164" s="278">
        <v>0</v>
      </c>
      <c r="H164" s="278">
        <v>0</v>
      </c>
      <c r="I164" s="278">
        <v>0</v>
      </c>
      <c r="J164" s="278">
        <v>0</v>
      </c>
      <c r="K164" s="278">
        <v>0</v>
      </c>
      <c r="L164" s="278">
        <v>0</v>
      </c>
      <c r="M164" s="276">
        <f t="shared" si="24"/>
        <v>12000</v>
      </c>
      <c r="N164" s="298"/>
    </row>
    <row r="165" spans="1:14" customFormat="1" ht="25.5" hidden="1" customHeight="1" x14ac:dyDescent="0.25">
      <c r="A165" s="299">
        <v>369</v>
      </c>
      <c r="B165" s="293" t="s">
        <v>504</v>
      </c>
      <c r="C165" s="278">
        <v>0</v>
      </c>
      <c r="D165" s="278">
        <v>0</v>
      </c>
      <c r="E165" s="278">
        <v>0</v>
      </c>
      <c r="F165" s="278">
        <v>0</v>
      </c>
      <c r="G165" s="278">
        <v>0</v>
      </c>
      <c r="H165" s="278">
        <v>0</v>
      </c>
      <c r="I165" s="278">
        <v>0</v>
      </c>
      <c r="J165" s="278">
        <v>0</v>
      </c>
      <c r="K165" s="278">
        <v>0</v>
      </c>
      <c r="L165" s="278">
        <v>0</v>
      </c>
      <c r="M165" s="276">
        <f t="shared" si="24"/>
        <v>0</v>
      </c>
      <c r="N165" s="298"/>
    </row>
    <row r="166" spans="1:14" customFormat="1" ht="25.5" customHeight="1" x14ac:dyDescent="0.25">
      <c r="A166" s="286">
        <v>3700</v>
      </c>
      <c r="B166" s="287" t="s">
        <v>505</v>
      </c>
      <c r="C166" s="275">
        <f t="shared" ref="C166:N166" si="28">SUM(C167:C175)</f>
        <v>877820</v>
      </c>
      <c r="D166" s="275">
        <f>SUM(D167:D175)</f>
        <v>0</v>
      </c>
      <c r="E166" s="275">
        <f t="shared" si="28"/>
        <v>0</v>
      </c>
      <c r="F166" s="275">
        <f t="shared" si="28"/>
        <v>0</v>
      </c>
      <c r="G166" s="275">
        <f t="shared" si="28"/>
        <v>0</v>
      </c>
      <c r="H166" s="275">
        <f t="shared" si="28"/>
        <v>0</v>
      </c>
      <c r="I166" s="275">
        <f t="shared" si="28"/>
        <v>0</v>
      </c>
      <c r="J166" s="275">
        <f t="shared" si="28"/>
        <v>0</v>
      </c>
      <c r="K166" s="275">
        <f t="shared" si="28"/>
        <v>0</v>
      </c>
      <c r="L166" s="275">
        <f t="shared" si="28"/>
        <v>0</v>
      </c>
      <c r="M166" s="275">
        <f t="shared" si="24"/>
        <v>877820</v>
      </c>
      <c r="N166" s="302">
        <f t="shared" si="28"/>
        <v>0</v>
      </c>
    </row>
    <row r="167" spans="1:14" customFormat="1" ht="25.5" customHeight="1" x14ac:dyDescent="0.25">
      <c r="A167" s="299">
        <v>371</v>
      </c>
      <c r="B167" s="293" t="s">
        <v>506</v>
      </c>
      <c r="C167" s="278">
        <v>96000</v>
      </c>
      <c r="D167" s="278">
        <v>0</v>
      </c>
      <c r="E167" s="278">
        <v>0</v>
      </c>
      <c r="F167" s="278">
        <v>0</v>
      </c>
      <c r="G167" s="278">
        <v>0</v>
      </c>
      <c r="H167" s="278">
        <v>0</v>
      </c>
      <c r="I167" s="278">
        <v>0</v>
      </c>
      <c r="J167" s="278">
        <v>0</v>
      </c>
      <c r="K167" s="278">
        <v>0</v>
      </c>
      <c r="L167" s="278">
        <v>0</v>
      </c>
      <c r="M167" s="276">
        <f t="shared" si="24"/>
        <v>96000</v>
      </c>
      <c r="N167" s="298"/>
    </row>
    <row r="168" spans="1:14" customFormat="1" ht="25.5" customHeight="1" x14ac:dyDescent="0.25">
      <c r="A168" s="299">
        <v>372</v>
      </c>
      <c r="B168" s="293" t="s">
        <v>507</v>
      </c>
      <c r="C168" s="278">
        <v>172400</v>
      </c>
      <c r="D168" s="278">
        <v>0</v>
      </c>
      <c r="E168" s="278">
        <v>0</v>
      </c>
      <c r="F168" s="278">
        <v>0</v>
      </c>
      <c r="G168" s="278">
        <v>0</v>
      </c>
      <c r="H168" s="278">
        <v>0</v>
      </c>
      <c r="I168" s="278">
        <v>0</v>
      </c>
      <c r="J168" s="278">
        <v>0</v>
      </c>
      <c r="K168" s="278">
        <v>0</v>
      </c>
      <c r="L168" s="278">
        <v>0</v>
      </c>
      <c r="M168" s="276">
        <f t="shared" si="24"/>
        <v>172400</v>
      </c>
      <c r="N168" s="298"/>
    </row>
    <row r="169" spans="1:14" customFormat="1" ht="25.5" hidden="1" customHeight="1" x14ac:dyDescent="0.25">
      <c r="A169" s="299">
        <v>373</v>
      </c>
      <c r="B169" s="293" t="s">
        <v>508</v>
      </c>
      <c r="C169" s="278">
        <v>0</v>
      </c>
      <c r="D169" s="278">
        <v>0</v>
      </c>
      <c r="E169" s="278">
        <v>0</v>
      </c>
      <c r="F169" s="278">
        <v>0</v>
      </c>
      <c r="G169" s="278">
        <v>0</v>
      </c>
      <c r="H169" s="278">
        <v>0</v>
      </c>
      <c r="I169" s="278">
        <v>0</v>
      </c>
      <c r="J169" s="278">
        <v>0</v>
      </c>
      <c r="K169" s="278">
        <v>0</v>
      </c>
      <c r="L169" s="278">
        <v>0</v>
      </c>
      <c r="M169" s="276">
        <f t="shared" si="24"/>
        <v>0</v>
      </c>
      <c r="N169" s="298"/>
    </row>
    <row r="170" spans="1:14" customFormat="1" ht="25.5" hidden="1" customHeight="1" x14ac:dyDescent="0.25">
      <c r="A170" s="299">
        <v>374</v>
      </c>
      <c r="B170" s="293" t="s">
        <v>509</v>
      </c>
      <c r="C170" s="278">
        <v>0</v>
      </c>
      <c r="D170" s="278">
        <v>0</v>
      </c>
      <c r="E170" s="278">
        <v>0</v>
      </c>
      <c r="F170" s="278">
        <v>0</v>
      </c>
      <c r="G170" s="278">
        <v>0</v>
      </c>
      <c r="H170" s="278">
        <v>0</v>
      </c>
      <c r="I170" s="278">
        <v>0</v>
      </c>
      <c r="J170" s="278">
        <v>0</v>
      </c>
      <c r="K170" s="278">
        <v>0</v>
      </c>
      <c r="L170" s="278">
        <v>0</v>
      </c>
      <c r="M170" s="276">
        <f t="shared" si="24"/>
        <v>0</v>
      </c>
      <c r="N170" s="298"/>
    </row>
    <row r="171" spans="1:14" customFormat="1" ht="25.5" customHeight="1" x14ac:dyDescent="0.25">
      <c r="A171" s="299">
        <v>375</v>
      </c>
      <c r="B171" s="293" t="s">
        <v>510</v>
      </c>
      <c r="C171" s="1068">
        <f>564420-36000</f>
        <v>528420</v>
      </c>
      <c r="D171" s="278">
        <v>0</v>
      </c>
      <c r="E171" s="278">
        <v>0</v>
      </c>
      <c r="F171" s="278">
        <v>0</v>
      </c>
      <c r="G171" s="278">
        <v>0</v>
      </c>
      <c r="H171" s="278">
        <v>0</v>
      </c>
      <c r="I171" s="278">
        <v>0</v>
      </c>
      <c r="J171" s="278">
        <v>0</v>
      </c>
      <c r="K171" s="278">
        <v>0</v>
      </c>
      <c r="L171" s="278">
        <v>0</v>
      </c>
      <c r="M171" s="276">
        <f t="shared" si="24"/>
        <v>528420</v>
      </c>
      <c r="N171" s="298"/>
    </row>
    <row r="172" spans="1:14" customFormat="1" ht="25.5" customHeight="1" x14ac:dyDescent="0.25">
      <c r="A172" s="299">
        <v>376</v>
      </c>
      <c r="B172" s="293" t="s">
        <v>511</v>
      </c>
      <c r="C172" s="278">
        <v>21000</v>
      </c>
      <c r="D172" s="278">
        <v>0</v>
      </c>
      <c r="E172" s="278">
        <v>0</v>
      </c>
      <c r="F172" s="278">
        <v>0</v>
      </c>
      <c r="G172" s="278">
        <v>0</v>
      </c>
      <c r="H172" s="278">
        <v>0</v>
      </c>
      <c r="I172" s="278">
        <v>0</v>
      </c>
      <c r="J172" s="278">
        <v>0</v>
      </c>
      <c r="K172" s="278">
        <v>0</v>
      </c>
      <c r="L172" s="278">
        <v>0</v>
      </c>
      <c r="M172" s="276">
        <f t="shared" si="24"/>
        <v>21000</v>
      </c>
      <c r="N172" s="298"/>
    </row>
    <row r="173" spans="1:14" customFormat="1" ht="25.5" hidden="1" customHeight="1" x14ac:dyDescent="0.25">
      <c r="A173" s="299">
        <v>377</v>
      </c>
      <c r="B173" s="293" t="s">
        <v>512</v>
      </c>
      <c r="C173" s="278">
        <v>0</v>
      </c>
      <c r="D173" s="278">
        <v>0</v>
      </c>
      <c r="E173" s="278">
        <v>0</v>
      </c>
      <c r="F173" s="278">
        <v>0</v>
      </c>
      <c r="G173" s="278">
        <v>0</v>
      </c>
      <c r="H173" s="278">
        <v>0</v>
      </c>
      <c r="I173" s="278">
        <v>0</v>
      </c>
      <c r="J173" s="278">
        <v>0</v>
      </c>
      <c r="K173" s="278">
        <v>0</v>
      </c>
      <c r="L173" s="278">
        <v>0</v>
      </c>
      <c r="M173" s="276">
        <f t="shared" si="24"/>
        <v>0</v>
      </c>
      <c r="N173" s="298"/>
    </row>
    <row r="174" spans="1:14" customFormat="1" ht="25.5" hidden="1" customHeight="1" x14ac:dyDescent="0.25">
      <c r="A174" s="299">
        <v>378</v>
      </c>
      <c r="B174" s="293" t="s">
        <v>513</v>
      </c>
      <c r="C174" s="278">
        <v>0</v>
      </c>
      <c r="D174" s="278">
        <v>0</v>
      </c>
      <c r="E174" s="278">
        <v>0</v>
      </c>
      <c r="F174" s="278">
        <v>0</v>
      </c>
      <c r="G174" s="278">
        <v>0</v>
      </c>
      <c r="H174" s="278">
        <v>0</v>
      </c>
      <c r="I174" s="278">
        <v>0</v>
      </c>
      <c r="J174" s="278">
        <v>0</v>
      </c>
      <c r="K174" s="278">
        <v>0</v>
      </c>
      <c r="L174" s="278">
        <v>0</v>
      </c>
      <c r="M174" s="276">
        <f t="shared" si="24"/>
        <v>0</v>
      </c>
      <c r="N174" s="298"/>
    </row>
    <row r="175" spans="1:14" customFormat="1" ht="25.5" customHeight="1" x14ac:dyDescent="0.25">
      <c r="A175" s="299">
        <v>379</v>
      </c>
      <c r="B175" s="293" t="s">
        <v>514</v>
      </c>
      <c r="C175" s="278">
        <v>60000</v>
      </c>
      <c r="D175" s="278">
        <v>0</v>
      </c>
      <c r="E175" s="278">
        <v>0</v>
      </c>
      <c r="F175" s="278">
        <v>0</v>
      </c>
      <c r="G175" s="278">
        <v>0</v>
      </c>
      <c r="H175" s="278">
        <v>0</v>
      </c>
      <c r="I175" s="278">
        <v>0</v>
      </c>
      <c r="J175" s="278">
        <v>0</v>
      </c>
      <c r="K175" s="278">
        <v>0</v>
      </c>
      <c r="L175" s="278">
        <v>0</v>
      </c>
      <c r="M175" s="276">
        <f t="shared" si="24"/>
        <v>60000</v>
      </c>
      <c r="N175" s="298"/>
    </row>
    <row r="176" spans="1:14" customFormat="1" ht="25.5" customHeight="1" x14ac:dyDescent="0.25">
      <c r="A176" s="286">
        <v>3800</v>
      </c>
      <c r="B176" s="287" t="s">
        <v>515</v>
      </c>
      <c r="C176" s="275">
        <f t="shared" ref="C176:N176" si="29">SUM(C177:C181)</f>
        <v>328300</v>
      </c>
      <c r="D176" s="275">
        <f>SUM(D177:D181)</f>
        <v>0</v>
      </c>
      <c r="E176" s="275">
        <f t="shared" si="29"/>
        <v>0</v>
      </c>
      <c r="F176" s="275">
        <f t="shared" si="29"/>
        <v>0</v>
      </c>
      <c r="G176" s="275">
        <f t="shared" si="29"/>
        <v>0</v>
      </c>
      <c r="H176" s="275">
        <f t="shared" si="29"/>
        <v>0</v>
      </c>
      <c r="I176" s="275">
        <f t="shared" si="29"/>
        <v>0</v>
      </c>
      <c r="J176" s="275">
        <f t="shared" si="29"/>
        <v>0</v>
      </c>
      <c r="K176" s="275">
        <f t="shared" si="29"/>
        <v>0</v>
      </c>
      <c r="L176" s="275">
        <f t="shared" si="29"/>
        <v>0</v>
      </c>
      <c r="M176" s="275">
        <f t="shared" si="24"/>
        <v>328300</v>
      </c>
      <c r="N176" s="302">
        <f t="shared" si="29"/>
        <v>0</v>
      </c>
    </row>
    <row r="177" spans="1:14" customFormat="1" ht="25.5" customHeight="1" x14ac:dyDescent="0.25">
      <c r="A177" s="299">
        <v>381</v>
      </c>
      <c r="B177" s="293" t="s">
        <v>516</v>
      </c>
      <c r="C177" s="278">
        <v>80000</v>
      </c>
      <c r="D177" s="278">
        <v>0</v>
      </c>
      <c r="E177" s="278">
        <v>0</v>
      </c>
      <c r="F177" s="278">
        <v>0</v>
      </c>
      <c r="G177" s="278">
        <v>0</v>
      </c>
      <c r="H177" s="278">
        <v>0</v>
      </c>
      <c r="I177" s="278">
        <v>0</v>
      </c>
      <c r="J177" s="278">
        <v>0</v>
      </c>
      <c r="K177" s="278">
        <v>0</v>
      </c>
      <c r="L177" s="278">
        <v>0</v>
      </c>
      <c r="M177" s="276">
        <f t="shared" si="24"/>
        <v>80000</v>
      </c>
      <c r="N177" s="298"/>
    </row>
    <row r="178" spans="1:14" customFormat="1" ht="25.5" customHeight="1" x14ac:dyDescent="0.25">
      <c r="A178" s="299">
        <v>382</v>
      </c>
      <c r="B178" s="293" t="s">
        <v>517</v>
      </c>
      <c r="C178" s="278">
        <v>218000</v>
      </c>
      <c r="D178" s="278">
        <v>0</v>
      </c>
      <c r="E178" s="278">
        <v>0</v>
      </c>
      <c r="F178" s="278">
        <v>0</v>
      </c>
      <c r="G178" s="278">
        <v>0</v>
      </c>
      <c r="H178" s="278">
        <v>0</v>
      </c>
      <c r="I178" s="278">
        <v>0</v>
      </c>
      <c r="J178" s="278">
        <v>0</v>
      </c>
      <c r="K178" s="278">
        <v>0</v>
      </c>
      <c r="L178" s="278">
        <v>0</v>
      </c>
      <c r="M178" s="276">
        <f t="shared" si="24"/>
        <v>218000</v>
      </c>
      <c r="N178" s="298"/>
    </row>
    <row r="179" spans="1:14" customFormat="1" ht="25.5" customHeight="1" x14ac:dyDescent="0.25">
      <c r="A179" s="299">
        <v>383</v>
      </c>
      <c r="B179" s="293" t="s">
        <v>518</v>
      </c>
      <c r="C179" s="278">
        <v>30300</v>
      </c>
      <c r="D179" s="278">
        <v>0</v>
      </c>
      <c r="E179" s="278">
        <v>0</v>
      </c>
      <c r="F179" s="278">
        <v>0</v>
      </c>
      <c r="G179" s="278">
        <v>0</v>
      </c>
      <c r="H179" s="278">
        <v>0</v>
      </c>
      <c r="I179" s="278">
        <v>0</v>
      </c>
      <c r="J179" s="278">
        <v>0</v>
      </c>
      <c r="K179" s="278">
        <v>0</v>
      </c>
      <c r="L179" s="278">
        <v>0</v>
      </c>
      <c r="M179" s="276">
        <f t="shared" si="24"/>
        <v>30300</v>
      </c>
      <c r="N179" s="298"/>
    </row>
    <row r="180" spans="1:14" customFormat="1" ht="25.5" hidden="1" customHeight="1" x14ac:dyDescent="0.25">
      <c r="A180" s="299">
        <v>384</v>
      </c>
      <c r="B180" s="293" t="s">
        <v>519</v>
      </c>
      <c r="C180" s="278">
        <v>0</v>
      </c>
      <c r="D180" s="278">
        <v>0</v>
      </c>
      <c r="E180" s="278">
        <v>0</v>
      </c>
      <c r="F180" s="278">
        <v>0</v>
      </c>
      <c r="G180" s="278">
        <v>0</v>
      </c>
      <c r="H180" s="278">
        <v>0</v>
      </c>
      <c r="I180" s="278">
        <v>0</v>
      </c>
      <c r="J180" s="278">
        <v>0</v>
      </c>
      <c r="K180" s="278">
        <v>0</v>
      </c>
      <c r="L180" s="278">
        <v>0</v>
      </c>
      <c r="M180" s="276">
        <f t="shared" si="24"/>
        <v>0</v>
      </c>
      <c r="N180" s="298"/>
    </row>
    <row r="181" spans="1:14" customFormat="1" ht="25.5" hidden="1" customHeight="1" x14ac:dyDescent="0.25">
      <c r="A181" s="299">
        <v>385</v>
      </c>
      <c r="B181" s="293" t="s">
        <v>520</v>
      </c>
      <c r="C181" s="278">
        <v>0</v>
      </c>
      <c r="D181" s="278">
        <v>0</v>
      </c>
      <c r="E181" s="278">
        <v>0</v>
      </c>
      <c r="F181" s="278">
        <v>0</v>
      </c>
      <c r="G181" s="278">
        <v>0</v>
      </c>
      <c r="H181" s="278">
        <v>0</v>
      </c>
      <c r="I181" s="278">
        <v>0</v>
      </c>
      <c r="J181" s="278">
        <v>0</v>
      </c>
      <c r="K181" s="278">
        <v>0</v>
      </c>
      <c r="L181" s="278">
        <v>0</v>
      </c>
      <c r="M181" s="276">
        <f t="shared" si="24"/>
        <v>0</v>
      </c>
      <c r="N181" s="298"/>
    </row>
    <row r="182" spans="1:14" customFormat="1" ht="25.5" customHeight="1" x14ac:dyDescent="0.25">
      <c r="A182" s="286">
        <v>3900</v>
      </c>
      <c r="B182" s="287" t="s">
        <v>521</v>
      </c>
      <c r="C182" s="275">
        <f t="shared" ref="C182:N182" si="30">SUM(C183:C191)</f>
        <v>12000</v>
      </c>
      <c r="D182" s="275">
        <f>SUM(D183:D191)</f>
        <v>0</v>
      </c>
      <c r="E182" s="275">
        <f t="shared" si="30"/>
        <v>0</v>
      </c>
      <c r="F182" s="275">
        <f t="shared" si="30"/>
        <v>0</v>
      </c>
      <c r="G182" s="275">
        <f t="shared" si="30"/>
        <v>0</v>
      </c>
      <c r="H182" s="275">
        <f t="shared" si="30"/>
        <v>0</v>
      </c>
      <c r="I182" s="275">
        <f t="shared" si="30"/>
        <v>0</v>
      </c>
      <c r="J182" s="275">
        <f t="shared" si="30"/>
        <v>0</v>
      </c>
      <c r="K182" s="275">
        <f t="shared" si="30"/>
        <v>0</v>
      </c>
      <c r="L182" s="275">
        <f t="shared" si="30"/>
        <v>0</v>
      </c>
      <c r="M182" s="275">
        <f t="shared" si="24"/>
        <v>12000</v>
      </c>
      <c r="N182" s="302">
        <f t="shared" si="30"/>
        <v>0</v>
      </c>
    </row>
    <row r="183" spans="1:14" customFormat="1" ht="25.5" hidden="1" customHeight="1" x14ac:dyDescent="0.25">
      <c r="A183" s="299">
        <v>391</v>
      </c>
      <c r="B183" s="293" t="s">
        <v>522</v>
      </c>
      <c r="C183" s="278">
        <v>0</v>
      </c>
      <c r="D183" s="278">
        <v>0</v>
      </c>
      <c r="E183" s="278">
        <v>0</v>
      </c>
      <c r="F183" s="278">
        <v>0</v>
      </c>
      <c r="G183" s="278">
        <v>0</v>
      </c>
      <c r="H183" s="278">
        <v>0</v>
      </c>
      <c r="I183" s="278">
        <v>0</v>
      </c>
      <c r="J183" s="278">
        <v>0</v>
      </c>
      <c r="K183" s="278">
        <v>0</v>
      </c>
      <c r="L183" s="278">
        <v>0</v>
      </c>
      <c r="M183" s="276">
        <f t="shared" si="24"/>
        <v>0</v>
      </c>
      <c r="N183" s="298"/>
    </row>
    <row r="184" spans="1:14" customFormat="1" ht="25.5" hidden="1" customHeight="1" x14ac:dyDescent="0.25">
      <c r="A184" s="299">
        <v>392</v>
      </c>
      <c r="B184" s="293" t="s">
        <v>523</v>
      </c>
      <c r="C184" s="278">
        <v>0</v>
      </c>
      <c r="D184" s="278">
        <v>0</v>
      </c>
      <c r="E184" s="278">
        <v>0</v>
      </c>
      <c r="F184" s="278">
        <v>0</v>
      </c>
      <c r="G184" s="278">
        <v>0</v>
      </c>
      <c r="H184" s="278">
        <v>0</v>
      </c>
      <c r="I184" s="278">
        <v>0</v>
      </c>
      <c r="J184" s="278">
        <v>0</v>
      </c>
      <c r="K184" s="278">
        <v>0</v>
      </c>
      <c r="L184" s="278">
        <v>0</v>
      </c>
      <c r="M184" s="276">
        <f t="shared" si="24"/>
        <v>0</v>
      </c>
      <c r="N184" s="298"/>
    </row>
    <row r="185" spans="1:14" customFormat="1" ht="25.5" hidden="1" customHeight="1" x14ac:dyDescent="0.25">
      <c r="A185" s="299">
        <v>393</v>
      </c>
      <c r="B185" s="293" t="s">
        <v>524</v>
      </c>
      <c r="C185" s="278">
        <v>0</v>
      </c>
      <c r="D185" s="278">
        <v>0</v>
      </c>
      <c r="E185" s="278">
        <v>0</v>
      </c>
      <c r="F185" s="278">
        <v>0</v>
      </c>
      <c r="G185" s="278">
        <v>0</v>
      </c>
      <c r="H185" s="278">
        <v>0</v>
      </c>
      <c r="I185" s="278">
        <v>0</v>
      </c>
      <c r="J185" s="278">
        <v>0</v>
      </c>
      <c r="K185" s="278">
        <v>0</v>
      </c>
      <c r="L185" s="278">
        <v>0</v>
      </c>
      <c r="M185" s="276">
        <f t="shared" si="24"/>
        <v>0</v>
      </c>
      <c r="N185" s="298"/>
    </row>
    <row r="186" spans="1:14" customFormat="1" ht="25.5" hidden="1" customHeight="1" x14ac:dyDescent="0.25">
      <c r="A186" s="299">
        <v>394</v>
      </c>
      <c r="B186" s="293" t="s">
        <v>525</v>
      </c>
      <c r="C186" s="278">
        <v>0</v>
      </c>
      <c r="D186" s="278">
        <v>0</v>
      </c>
      <c r="E186" s="278">
        <v>0</v>
      </c>
      <c r="F186" s="278">
        <v>0</v>
      </c>
      <c r="G186" s="278">
        <v>0</v>
      </c>
      <c r="H186" s="278">
        <v>0</v>
      </c>
      <c r="I186" s="278">
        <v>0</v>
      </c>
      <c r="J186" s="278">
        <v>0</v>
      </c>
      <c r="K186" s="278">
        <v>0</v>
      </c>
      <c r="L186" s="278">
        <v>0</v>
      </c>
      <c r="M186" s="276">
        <f t="shared" si="24"/>
        <v>0</v>
      </c>
      <c r="N186" s="298"/>
    </row>
    <row r="187" spans="1:14" customFormat="1" ht="25.5" customHeight="1" x14ac:dyDescent="0.25">
      <c r="A187" s="299">
        <v>395</v>
      </c>
      <c r="B187" s="293" t="s">
        <v>526</v>
      </c>
      <c r="C187" s="278">
        <v>12000</v>
      </c>
      <c r="D187" s="278">
        <v>0</v>
      </c>
      <c r="E187" s="278">
        <v>0</v>
      </c>
      <c r="F187" s="278">
        <v>0</v>
      </c>
      <c r="G187" s="278">
        <v>0</v>
      </c>
      <c r="H187" s="278">
        <v>0</v>
      </c>
      <c r="I187" s="278">
        <v>0</v>
      </c>
      <c r="J187" s="278">
        <v>0</v>
      </c>
      <c r="K187" s="278">
        <v>0</v>
      </c>
      <c r="L187" s="278">
        <v>0</v>
      </c>
      <c r="M187" s="276">
        <f t="shared" si="24"/>
        <v>12000</v>
      </c>
      <c r="N187" s="298"/>
    </row>
    <row r="188" spans="1:14" customFormat="1" ht="25.5" hidden="1" customHeight="1" x14ac:dyDescent="0.25">
      <c r="A188" s="299">
        <v>396</v>
      </c>
      <c r="B188" s="293" t="s">
        <v>527</v>
      </c>
      <c r="C188" s="278">
        <v>0</v>
      </c>
      <c r="D188" s="278">
        <v>0</v>
      </c>
      <c r="E188" s="278">
        <v>0</v>
      </c>
      <c r="F188" s="278">
        <v>0</v>
      </c>
      <c r="G188" s="278">
        <v>0</v>
      </c>
      <c r="H188" s="278">
        <v>0</v>
      </c>
      <c r="I188" s="278">
        <v>0</v>
      </c>
      <c r="J188" s="278">
        <v>0</v>
      </c>
      <c r="K188" s="278">
        <v>0</v>
      </c>
      <c r="L188" s="278">
        <v>0</v>
      </c>
      <c r="M188" s="276">
        <f t="shared" si="24"/>
        <v>0</v>
      </c>
      <c r="N188" s="298"/>
    </row>
    <row r="189" spans="1:14" customFormat="1" ht="25.5" hidden="1" customHeight="1" x14ac:dyDescent="0.25">
      <c r="A189" s="299">
        <v>397</v>
      </c>
      <c r="B189" s="293" t="s">
        <v>528</v>
      </c>
      <c r="C189" s="278">
        <v>0</v>
      </c>
      <c r="D189" s="278">
        <v>0</v>
      </c>
      <c r="E189" s="278">
        <v>0</v>
      </c>
      <c r="F189" s="278">
        <v>0</v>
      </c>
      <c r="G189" s="278">
        <v>0</v>
      </c>
      <c r="H189" s="278">
        <v>0</v>
      </c>
      <c r="I189" s="278">
        <v>0</v>
      </c>
      <c r="J189" s="278">
        <v>0</v>
      </c>
      <c r="K189" s="278">
        <v>0</v>
      </c>
      <c r="L189" s="278">
        <v>0</v>
      </c>
      <c r="M189" s="276">
        <f t="shared" si="24"/>
        <v>0</v>
      </c>
      <c r="N189" s="298"/>
    </row>
    <row r="190" spans="1:14" customFormat="1" ht="25.5" hidden="1" x14ac:dyDescent="0.25">
      <c r="A190" s="299">
        <v>398</v>
      </c>
      <c r="B190" s="293" t="s">
        <v>529</v>
      </c>
      <c r="C190" s="278">
        <v>0</v>
      </c>
      <c r="D190" s="278">
        <v>0</v>
      </c>
      <c r="E190" s="278">
        <v>0</v>
      </c>
      <c r="F190" s="278">
        <v>0</v>
      </c>
      <c r="G190" s="278">
        <v>0</v>
      </c>
      <c r="H190" s="278">
        <v>0</v>
      </c>
      <c r="I190" s="278">
        <v>0</v>
      </c>
      <c r="J190" s="278">
        <v>0</v>
      </c>
      <c r="K190" s="278">
        <v>0</v>
      </c>
      <c r="L190" s="278">
        <v>0</v>
      </c>
      <c r="M190" s="276">
        <f t="shared" si="24"/>
        <v>0</v>
      </c>
      <c r="N190" s="298"/>
    </row>
    <row r="191" spans="1:14" customFormat="1" ht="25.5" hidden="1" customHeight="1" x14ac:dyDescent="0.25">
      <c r="A191" s="299">
        <v>399</v>
      </c>
      <c r="B191" s="293" t="s">
        <v>530</v>
      </c>
      <c r="C191" s="278">
        <v>0</v>
      </c>
      <c r="D191" s="278">
        <v>0</v>
      </c>
      <c r="E191" s="278">
        <v>0</v>
      </c>
      <c r="F191" s="278">
        <v>0</v>
      </c>
      <c r="G191" s="278">
        <v>0</v>
      </c>
      <c r="H191" s="278">
        <v>0</v>
      </c>
      <c r="I191" s="278">
        <v>0</v>
      </c>
      <c r="J191" s="278">
        <v>0</v>
      </c>
      <c r="K191" s="278">
        <v>0</v>
      </c>
      <c r="L191" s="278">
        <v>0</v>
      </c>
      <c r="M191" s="276">
        <f t="shared" si="24"/>
        <v>0</v>
      </c>
      <c r="N191" s="298"/>
    </row>
    <row r="192" spans="1:14" customFormat="1" ht="31.5" x14ac:dyDescent="0.25">
      <c r="A192" s="284">
        <v>4000</v>
      </c>
      <c r="B192" s="285" t="s">
        <v>531</v>
      </c>
      <c r="C192" s="274">
        <f t="shared" ref="C192:N192" si="31">C193+C203+C209+C219+C228+C232+C247+C239+C241</f>
        <v>3023918</v>
      </c>
      <c r="D192" s="274">
        <f>D193+D203+D209+D219+D228+D232+D247+D239+D241</f>
        <v>0</v>
      </c>
      <c r="E192" s="274">
        <f t="shared" si="31"/>
        <v>990000</v>
      </c>
      <c r="F192" s="274">
        <f t="shared" si="31"/>
        <v>0</v>
      </c>
      <c r="G192" s="274">
        <f t="shared" si="31"/>
        <v>0</v>
      </c>
      <c r="H192" s="274">
        <f t="shared" si="31"/>
        <v>0</v>
      </c>
      <c r="I192" s="274">
        <f t="shared" si="31"/>
        <v>0</v>
      </c>
      <c r="J192" s="274">
        <f t="shared" si="31"/>
        <v>0</v>
      </c>
      <c r="K192" s="274">
        <f t="shared" si="31"/>
        <v>0</v>
      </c>
      <c r="L192" s="274">
        <f t="shared" si="31"/>
        <v>0</v>
      </c>
      <c r="M192" s="274">
        <f t="shared" si="24"/>
        <v>4013918</v>
      </c>
      <c r="N192" s="304">
        <f t="shared" si="31"/>
        <v>0</v>
      </c>
    </row>
    <row r="193" spans="1:14" customFormat="1" ht="30" hidden="1" x14ac:dyDescent="0.25">
      <c r="A193" s="303">
        <v>4100</v>
      </c>
      <c r="B193" s="294" t="s">
        <v>319</v>
      </c>
      <c r="C193" s="275">
        <f>SUM(C194:C202)</f>
        <v>0</v>
      </c>
      <c r="D193" s="275">
        <f>SUM(D194:D202)</f>
        <v>0</v>
      </c>
      <c r="E193" s="275">
        <f t="shared" ref="E193:N193" si="32">SUM(E194:E202)</f>
        <v>0</v>
      </c>
      <c r="F193" s="275">
        <f t="shared" si="32"/>
        <v>0</v>
      </c>
      <c r="G193" s="275">
        <f t="shared" si="32"/>
        <v>0</v>
      </c>
      <c r="H193" s="275">
        <f t="shared" si="32"/>
        <v>0</v>
      </c>
      <c r="I193" s="275">
        <f t="shared" si="32"/>
        <v>0</v>
      </c>
      <c r="J193" s="275">
        <f t="shared" si="32"/>
        <v>0</v>
      </c>
      <c r="K193" s="275">
        <f t="shared" si="32"/>
        <v>0</v>
      </c>
      <c r="L193" s="275">
        <f t="shared" si="32"/>
        <v>0</v>
      </c>
      <c r="M193" s="275">
        <f t="shared" si="24"/>
        <v>0</v>
      </c>
      <c r="N193" s="302">
        <f t="shared" si="32"/>
        <v>0</v>
      </c>
    </row>
    <row r="194" spans="1:14" customFormat="1" ht="25.5" hidden="1" customHeight="1" x14ac:dyDescent="0.25">
      <c r="A194" s="299">
        <v>411</v>
      </c>
      <c r="B194" s="293" t="s">
        <v>532</v>
      </c>
      <c r="C194" s="279">
        <v>0</v>
      </c>
      <c r="D194" s="279">
        <v>0</v>
      </c>
      <c r="E194" s="279">
        <v>0</v>
      </c>
      <c r="F194" s="279">
        <v>0</v>
      </c>
      <c r="G194" s="279">
        <v>0</v>
      </c>
      <c r="H194" s="279">
        <v>0</v>
      </c>
      <c r="I194" s="279">
        <v>0</v>
      </c>
      <c r="J194" s="279">
        <v>0</v>
      </c>
      <c r="K194" s="279">
        <v>0</v>
      </c>
      <c r="L194" s="279">
        <v>0</v>
      </c>
      <c r="M194" s="276">
        <f t="shared" si="24"/>
        <v>0</v>
      </c>
      <c r="N194" s="298"/>
    </row>
    <row r="195" spans="1:14" customFormat="1" ht="25.5" hidden="1" customHeight="1" x14ac:dyDescent="0.25">
      <c r="A195" s="299">
        <v>412</v>
      </c>
      <c r="B195" s="293" t="s">
        <v>533</v>
      </c>
      <c r="C195" s="279">
        <v>0</v>
      </c>
      <c r="D195" s="279">
        <v>0</v>
      </c>
      <c r="E195" s="279">
        <v>0</v>
      </c>
      <c r="F195" s="279">
        <v>0</v>
      </c>
      <c r="G195" s="279">
        <v>0</v>
      </c>
      <c r="H195" s="279">
        <v>0</v>
      </c>
      <c r="I195" s="279">
        <v>0</v>
      </c>
      <c r="J195" s="279">
        <v>0</v>
      </c>
      <c r="K195" s="279">
        <v>0</v>
      </c>
      <c r="L195" s="279">
        <v>0</v>
      </c>
      <c r="M195" s="276">
        <f t="shared" si="24"/>
        <v>0</v>
      </c>
      <c r="N195" s="298"/>
    </row>
    <row r="196" spans="1:14" customFormat="1" ht="25.5" hidden="1" customHeight="1" x14ac:dyDescent="0.25">
      <c r="A196" s="299">
        <v>413</v>
      </c>
      <c r="B196" s="293" t="s">
        <v>534</v>
      </c>
      <c r="C196" s="279">
        <v>0</v>
      </c>
      <c r="D196" s="279">
        <v>0</v>
      </c>
      <c r="E196" s="279">
        <v>0</v>
      </c>
      <c r="F196" s="279">
        <v>0</v>
      </c>
      <c r="G196" s="279">
        <v>0</v>
      </c>
      <c r="H196" s="279">
        <v>0</v>
      </c>
      <c r="I196" s="279">
        <v>0</v>
      </c>
      <c r="J196" s="279">
        <v>0</v>
      </c>
      <c r="K196" s="279">
        <v>0</v>
      </c>
      <c r="L196" s="279">
        <v>0</v>
      </c>
      <c r="M196" s="276">
        <f t="shared" si="24"/>
        <v>0</v>
      </c>
      <c r="N196" s="298"/>
    </row>
    <row r="197" spans="1:14" customFormat="1" ht="25.5" hidden="1" customHeight="1" x14ac:dyDescent="0.25">
      <c r="A197" s="299">
        <v>414</v>
      </c>
      <c r="B197" s="293" t="s">
        <v>535</v>
      </c>
      <c r="C197" s="278">
        <v>0</v>
      </c>
      <c r="D197" s="278">
        <v>0</v>
      </c>
      <c r="E197" s="278">
        <v>0</v>
      </c>
      <c r="F197" s="278">
        <v>0</v>
      </c>
      <c r="G197" s="278">
        <v>0</v>
      </c>
      <c r="H197" s="278">
        <v>0</v>
      </c>
      <c r="I197" s="278">
        <v>0</v>
      </c>
      <c r="J197" s="278">
        <v>0</v>
      </c>
      <c r="K197" s="278">
        <v>0</v>
      </c>
      <c r="L197" s="278">
        <v>0</v>
      </c>
      <c r="M197" s="276">
        <f t="shared" si="24"/>
        <v>0</v>
      </c>
      <c r="N197" s="298"/>
    </row>
    <row r="198" spans="1:14" customFormat="1" ht="42" hidden="1" customHeight="1" x14ac:dyDescent="0.25">
      <c r="A198" s="299">
        <v>415</v>
      </c>
      <c r="B198" s="293" t="s">
        <v>536</v>
      </c>
      <c r="C198" s="278">
        <v>0</v>
      </c>
      <c r="D198" s="278">
        <v>0</v>
      </c>
      <c r="E198" s="278">
        <v>0</v>
      </c>
      <c r="F198" s="278">
        <v>0</v>
      </c>
      <c r="G198" s="278">
        <v>0</v>
      </c>
      <c r="H198" s="278">
        <v>0</v>
      </c>
      <c r="I198" s="278">
        <v>0</v>
      </c>
      <c r="J198" s="278">
        <v>0</v>
      </c>
      <c r="K198" s="278">
        <v>0</v>
      </c>
      <c r="L198" s="278">
        <v>0</v>
      </c>
      <c r="M198" s="276">
        <f t="shared" ref="M198:M261" si="33">SUM(C198:L198)</f>
        <v>0</v>
      </c>
      <c r="N198" s="298"/>
    </row>
    <row r="199" spans="1:14" customFormat="1" ht="36.75" hidden="1" customHeight="1" x14ac:dyDescent="0.25">
      <c r="A199" s="299">
        <v>416</v>
      </c>
      <c r="B199" s="293" t="s">
        <v>537</v>
      </c>
      <c r="C199" s="278">
        <v>0</v>
      </c>
      <c r="D199" s="278">
        <v>0</v>
      </c>
      <c r="E199" s="278">
        <v>0</v>
      </c>
      <c r="F199" s="278">
        <v>0</v>
      </c>
      <c r="G199" s="278">
        <v>0</v>
      </c>
      <c r="H199" s="278">
        <v>0</v>
      </c>
      <c r="I199" s="278">
        <v>0</v>
      </c>
      <c r="J199" s="278">
        <v>0</v>
      </c>
      <c r="K199" s="278">
        <v>0</v>
      </c>
      <c r="L199" s="278">
        <v>0</v>
      </c>
      <c r="M199" s="276">
        <f t="shared" si="33"/>
        <v>0</v>
      </c>
      <c r="N199" s="298"/>
    </row>
    <row r="200" spans="1:14" customFormat="1" ht="42" hidden="1" customHeight="1" x14ac:dyDescent="0.25">
      <c r="A200" s="299">
        <v>417</v>
      </c>
      <c r="B200" s="293" t="s">
        <v>538</v>
      </c>
      <c r="C200" s="278">
        <v>0</v>
      </c>
      <c r="D200" s="278">
        <v>0</v>
      </c>
      <c r="E200" s="278">
        <v>0</v>
      </c>
      <c r="F200" s="278">
        <v>0</v>
      </c>
      <c r="G200" s="278">
        <v>0</v>
      </c>
      <c r="H200" s="278">
        <v>0</v>
      </c>
      <c r="I200" s="278">
        <v>0</v>
      </c>
      <c r="J200" s="278">
        <v>0</v>
      </c>
      <c r="K200" s="278">
        <v>0</v>
      </c>
      <c r="L200" s="278">
        <v>0</v>
      </c>
      <c r="M200" s="276">
        <f t="shared" si="33"/>
        <v>0</v>
      </c>
      <c r="N200" s="298"/>
    </row>
    <row r="201" spans="1:14" customFormat="1" ht="34.5" hidden="1" customHeight="1" x14ac:dyDescent="0.25">
      <c r="A201" s="299">
        <v>418</v>
      </c>
      <c r="B201" s="293" t="s">
        <v>539</v>
      </c>
      <c r="C201" s="278">
        <v>0</v>
      </c>
      <c r="D201" s="278">
        <v>0</v>
      </c>
      <c r="E201" s="278">
        <v>0</v>
      </c>
      <c r="F201" s="278">
        <v>0</v>
      </c>
      <c r="G201" s="278">
        <v>0</v>
      </c>
      <c r="H201" s="278">
        <v>0</v>
      </c>
      <c r="I201" s="278">
        <v>0</v>
      </c>
      <c r="J201" s="278">
        <v>0</v>
      </c>
      <c r="K201" s="278">
        <v>0</v>
      </c>
      <c r="L201" s="278">
        <v>0</v>
      </c>
      <c r="M201" s="276">
        <f t="shared" si="33"/>
        <v>0</v>
      </c>
      <c r="N201" s="298"/>
    </row>
    <row r="202" spans="1:14" customFormat="1" ht="34.5" hidden="1" customHeight="1" x14ac:dyDescent="0.25">
      <c r="A202" s="299">
        <v>419</v>
      </c>
      <c r="B202" s="293" t="s">
        <v>540</v>
      </c>
      <c r="C202" s="278">
        <v>0</v>
      </c>
      <c r="D202" s="278">
        <v>0</v>
      </c>
      <c r="E202" s="278">
        <v>0</v>
      </c>
      <c r="F202" s="278">
        <v>0</v>
      </c>
      <c r="G202" s="278">
        <v>0</v>
      </c>
      <c r="H202" s="278">
        <v>0</v>
      </c>
      <c r="I202" s="278">
        <v>0</v>
      </c>
      <c r="J202" s="278">
        <v>0</v>
      </c>
      <c r="K202" s="278">
        <v>0</v>
      </c>
      <c r="L202" s="278">
        <v>0</v>
      </c>
      <c r="M202" s="276">
        <f t="shared" si="33"/>
        <v>0</v>
      </c>
      <c r="N202" s="298"/>
    </row>
    <row r="203" spans="1:14" customFormat="1" ht="25.5" hidden="1" customHeight="1" x14ac:dyDescent="0.25">
      <c r="A203" s="286">
        <v>4200</v>
      </c>
      <c r="B203" s="287" t="s">
        <v>541</v>
      </c>
      <c r="C203" s="275">
        <f t="shared" ref="C203:L203" si="34">SUM(C204:C208)</f>
        <v>0</v>
      </c>
      <c r="D203" s="275">
        <f>SUM(D204:D208)</f>
        <v>0</v>
      </c>
      <c r="E203" s="275">
        <f t="shared" si="34"/>
        <v>0</v>
      </c>
      <c r="F203" s="275">
        <f t="shared" si="34"/>
        <v>0</v>
      </c>
      <c r="G203" s="275">
        <f t="shared" si="34"/>
        <v>0</v>
      </c>
      <c r="H203" s="275">
        <f t="shared" si="34"/>
        <v>0</v>
      </c>
      <c r="I203" s="275">
        <f t="shared" si="34"/>
        <v>0</v>
      </c>
      <c r="J203" s="275">
        <f t="shared" si="34"/>
        <v>0</v>
      </c>
      <c r="K203" s="275">
        <f t="shared" si="34"/>
        <v>0</v>
      </c>
      <c r="L203" s="275">
        <f t="shared" si="34"/>
        <v>0</v>
      </c>
      <c r="M203" s="275">
        <f t="shared" si="33"/>
        <v>0</v>
      </c>
      <c r="N203" s="301"/>
    </row>
    <row r="204" spans="1:14" customFormat="1" ht="25.5" hidden="1" x14ac:dyDescent="0.25">
      <c r="A204" s="299">
        <v>421</v>
      </c>
      <c r="B204" s="293" t="s">
        <v>542</v>
      </c>
      <c r="C204" s="278">
        <v>0</v>
      </c>
      <c r="D204" s="278">
        <v>0</v>
      </c>
      <c r="E204" s="278">
        <v>0</v>
      </c>
      <c r="F204" s="278">
        <v>0</v>
      </c>
      <c r="G204" s="278">
        <v>0</v>
      </c>
      <c r="H204" s="278">
        <v>0</v>
      </c>
      <c r="I204" s="278">
        <v>0</v>
      </c>
      <c r="J204" s="278">
        <v>0</v>
      </c>
      <c r="K204" s="278">
        <v>0</v>
      </c>
      <c r="L204" s="278">
        <v>0</v>
      </c>
      <c r="M204" s="276">
        <f t="shared" si="33"/>
        <v>0</v>
      </c>
      <c r="N204" s="298"/>
    </row>
    <row r="205" spans="1:14" customFormat="1" ht="26.25" hidden="1" customHeight="1" x14ac:dyDescent="0.25">
      <c r="A205" s="299">
        <v>422</v>
      </c>
      <c r="B205" s="293" t="s">
        <v>543</v>
      </c>
      <c r="C205" s="278">
        <v>0</v>
      </c>
      <c r="D205" s="278">
        <v>0</v>
      </c>
      <c r="E205" s="278">
        <v>0</v>
      </c>
      <c r="F205" s="278">
        <v>0</v>
      </c>
      <c r="G205" s="278">
        <v>0</v>
      </c>
      <c r="H205" s="278">
        <v>0</v>
      </c>
      <c r="I205" s="278">
        <v>0</v>
      </c>
      <c r="J205" s="278">
        <v>0</v>
      </c>
      <c r="K205" s="278">
        <v>0</v>
      </c>
      <c r="L205" s="278">
        <v>0</v>
      </c>
      <c r="M205" s="276">
        <f t="shared" si="33"/>
        <v>0</v>
      </c>
      <c r="N205" s="298"/>
    </row>
    <row r="206" spans="1:14" customFormat="1" ht="25.5" hidden="1" x14ac:dyDescent="0.25">
      <c r="A206" s="299">
        <v>423</v>
      </c>
      <c r="B206" s="293" t="s">
        <v>544</v>
      </c>
      <c r="C206" s="278">
        <v>0</v>
      </c>
      <c r="D206" s="278">
        <v>0</v>
      </c>
      <c r="E206" s="278">
        <v>0</v>
      </c>
      <c r="F206" s="278">
        <v>0</v>
      </c>
      <c r="G206" s="278">
        <v>0</v>
      </c>
      <c r="H206" s="278">
        <v>0</v>
      </c>
      <c r="I206" s="278">
        <v>0</v>
      </c>
      <c r="J206" s="278">
        <v>0</v>
      </c>
      <c r="K206" s="278">
        <v>0</v>
      </c>
      <c r="L206" s="278">
        <v>0</v>
      </c>
      <c r="M206" s="276">
        <f t="shared" si="33"/>
        <v>0</v>
      </c>
      <c r="N206" s="298"/>
    </row>
    <row r="207" spans="1:14" customFormat="1" ht="25.5" hidden="1" customHeight="1" x14ac:dyDescent="0.25">
      <c r="A207" s="299">
        <v>424</v>
      </c>
      <c r="B207" s="293" t="s">
        <v>545</v>
      </c>
      <c r="C207" s="278">
        <v>0</v>
      </c>
      <c r="D207" s="278">
        <v>0</v>
      </c>
      <c r="E207" s="278">
        <v>0</v>
      </c>
      <c r="F207" s="278">
        <v>0</v>
      </c>
      <c r="G207" s="278">
        <v>0</v>
      </c>
      <c r="H207" s="278">
        <v>0</v>
      </c>
      <c r="I207" s="278">
        <v>0</v>
      </c>
      <c r="J207" s="278">
        <v>0</v>
      </c>
      <c r="K207" s="278">
        <v>0</v>
      </c>
      <c r="L207" s="278">
        <v>0</v>
      </c>
      <c r="M207" s="276">
        <f t="shared" si="33"/>
        <v>0</v>
      </c>
      <c r="N207" s="298"/>
    </row>
    <row r="208" spans="1:14" customFormat="1" ht="25.5" hidden="1" x14ac:dyDescent="0.25">
      <c r="A208" s="299">
        <v>425</v>
      </c>
      <c r="B208" s="293" t="s">
        <v>546</v>
      </c>
      <c r="C208" s="278">
        <v>0</v>
      </c>
      <c r="D208" s="278">
        <v>0</v>
      </c>
      <c r="E208" s="278">
        <v>0</v>
      </c>
      <c r="F208" s="278">
        <v>0</v>
      </c>
      <c r="G208" s="278">
        <v>0</v>
      </c>
      <c r="H208" s="278">
        <v>0</v>
      </c>
      <c r="I208" s="278">
        <v>0</v>
      </c>
      <c r="J208" s="278">
        <v>0</v>
      </c>
      <c r="K208" s="278">
        <v>0</v>
      </c>
      <c r="L208" s="278">
        <v>0</v>
      </c>
      <c r="M208" s="276">
        <f t="shared" si="33"/>
        <v>0</v>
      </c>
      <c r="N208" s="298"/>
    </row>
    <row r="209" spans="1:14" customFormat="1" ht="25.5" hidden="1" customHeight="1" x14ac:dyDescent="0.25">
      <c r="A209" s="286">
        <v>4300</v>
      </c>
      <c r="B209" s="287" t="s">
        <v>322</v>
      </c>
      <c r="C209" s="275">
        <f t="shared" ref="C209:N209" si="35">SUM(C210:C218)</f>
        <v>0</v>
      </c>
      <c r="D209" s="275">
        <f>SUM(D210:D218)</f>
        <v>0</v>
      </c>
      <c r="E209" s="275">
        <f t="shared" si="35"/>
        <v>0</v>
      </c>
      <c r="F209" s="275">
        <f t="shared" si="35"/>
        <v>0</v>
      </c>
      <c r="G209" s="275">
        <f t="shared" si="35"/>
        <v>0</v>
      </c>
      <c r="H209" s="275">
        <f t="shared" si="35"/>
        <v>0</v>
      </c>
      <c r="I209" s="275">
        <f t="shared" si="35"/>
        <v>0</v>
      </c>
      <c r="J209" s="275">
        <f t="shared" si="35"/>
        <v>0</v>
      </c>
      <c r="K209" s="275">
        <f t="shared" si="35"/>
        <v>0</v>
      </c>
      <c r="L209" s="275">
        <f t="shared" si="35"/>
        <v>0</v>
      </c>
      <c r="M209" s="275">
        <f t="shared" si="33"/>
        <v>0</v>
      </c>
      <c r="N209" s="302">
        <f t="shared" si="35"/>
        <v>0</v>
      </c>
    </row>
    <row r="210" spans="1:14" customFormat="1" ht="25.5" hidden="1" customHeight="1" x14ac:dyDescent="0.25">
      <c r="A210" s="299">
        <v>431</v>
      </c>
      <c r="B210" s="293" t="s">
        <v>547</v>
      </c>
      <c r="C210" s="278">
        <v>0</v>
      </c>
      <c r="D210" s="278">
        <v>0</v>
      </c>
      <c r="E210" s="278">
        <v>0</v>
      </c>
      <c r="F210" s="278">
        <v>0</v>
      </c>
      <c r="G210" s="278">
        <v>0</v>
      </c>
      <c r="H210" s="278">
        <v>0</v>
      </c>
      <c r="I210" s="278">
        <v>0</v>
      </c>
      <c r="J210" s="278">
        <v>0</v>
      </c>
      <c r="K210" s="278">
        <v>0</v>
      </c>
      <c r="L210" s="278">
        <v>0</v>
      </c>
      <c r="M210" s="276">
        <f t="shared" si="33"/>
        <v>0</v>
      </c>
      <c r="N210" s="298"/>
    </row>
    <row r="211" spans="1:14" customFormat="1" ht="25.5" hidden="1" customHeight="1" x14ac:dyDescent="0.25">
      <c r="A211" s="299">
        <v>432</v>
      </c>
      <c r="B211" s="293" t="s">
        <v>548</v>
      </c>
      <c r="C211" s="278">
        <v>0</v>
      </c>
      <c r="D211" s="278">
        <v>0</v>
      </c>
      <c r="E211" s="278">
        <v>0</v>
      </c>
      <c r="F211" s="278">
        <v>0</v>
      </c>
      <c r="G211" s="278">
        <v>0</v>
      </c>
      <c r="H211" s="278">
        <v>0</v>
      </c>
      <c r="I211" s="278">
        <v>0</v>
      </c>
      <c r="J211" s="278">
        <v>0</v>
      </c>
      <c r="K211" s="278">
        <v>0</v>
      </c>
      <c r="L211" s="278">
        <v>0</v>
      </c>
      <c r="M211" s="276">
        <f t="shared" si="33"/>
        <v>0</v>
      </c>
      <c r="N211" s="298"/>
    </row>
    <row r="212" spans="1:14" customFormat="1" ht="25.5" hidden="1" customHeight="1" x14ac:dyDescent="0.25">
      <c r="A212" s="299">
        <v>433</v>
      </c>
      <c r="B212" s="293" t="s">
        <v>549</v>
      </c>
      <c r="C212" s="278">
        <v>0</v>
      </c>
      <c r="D212" s="278">
        <v>0</v>
      </c>
      <c r="E212" s="278">
        <v>0</v>
      </c>
      <c r="F212" s="278">
        <v>0</v>
      </c>
      <c r="G212" s="278">
        <v>0</v>
      </c>
      <c r="H212" s="278">
        <v>0</v>
      </c>
      <c r="I212" s="278">
        <v>0</v>
      </c>
      <c r="J212" s="278">
        <v>0</v>
      </c>
      <c r="K212" s="278">
        <v>0</v>
      </c>
      <c r="L212" s="278">
        <v>0</v>
      </c>
      <c r="M212" s="276">
        <f t="shared" si="33"/>
        <v>0</v>
      </c>
      <c r="N212" s="298"/>
    </row>
    <row r="213" spans="1:14" customFormat="1" ht="25.5" hidden="1" customHeight="1" x14ac:dyDescent="0.25">
      <c r="A213" s="299">
        <v>434</v>
      </c>
      <c r="B213" s="293" t="s">
        <v>550</v>
      </c>
      <c r="C213" s="278">
        <v>0</v>
      </c>
      <c r="D213" s="278">
        <v>0</v>
      </c>
      <c r="E213" s="278">
        <v>0</v>
      </c>
      <c r="F213" s="278">
        <v>0</v>
      </c>
      <c r="G213" s="278">
        <v>0</v>
      </c>
      <c r="H213" s="278">
        <v>0</v>
      </c>
      <c r="I213" s="278">
        <v>0</v>
      </c>
      <c r="J213" s="278">
        <v>0</v>
      </c>
      <c r="K213" s="278">
        <v>0</v>
      </c>
      <c r="L213" s="278">
        <v>0</v>
      </c>
      <c r="M213" s="276">
        <f t="shared" si="33"/>
        <v>0</v>
      </c>
      <c r="N213" s="298"/>
    </row>
    <row r="214" spans="1:14" customFormat="1" ht="25.5" hidden="1" customHeight="1" x14ac:dyDescent="0.25">
      <c r="A214" s="299">
        <v>435</v>
      </c>
      <c r="B214" s="293" t="s">
        <v>551</v>
      </c>
      <c r="C214" s="278">
        <v>0</v>
      </c>
      <c r="D214" s="278">
        <v>0</v>
      </c>
      <c r="E214" s="278">
        <v>0</v>
      </c>
      <c r="F214" s="278">
        <v>0</v>
      </c>
      <c r="G214" s="278">
        <v>0</v>
      </c>
      <c r="H214" s="278">
        <v>0</v>
      </c>
      <c r="I214" s="278">
        <v>0</v>
      </c>
      <c r="J214" s="278">
        <v>0</v>
      </c>
      <c r="K214" s="278">
        <v>0</v>
      </c>
      <c r="L214" s="278">
        <v>0</v>
      </c>
      <c r="M214" s="276">
        <f t="shared" si="33"/>
        <v>0</v>
      </c>
      <c r="N214" s="298"/>
    </row>
    <row r="215" spans="1:14" customFormat="1" ht="25.5" hidden="1" customHeight="1" x14ac:dyDescent="0.25">
      <c r="A215" s="299">
        <v>436</v>
      </c>
      <c r="B215" s="293" t="s">
        <v>552</v>
      </c>
      <c r="C215" s="278">
        <v>0</v>
      </c>
      <c r="D215" s="278">
        <v>0</v>
      </c>
      <c r="E215" s="278">
        <v>0</v>
      </c>
      <c r="F215" s="278">
        <v>0</v>
      </c>
      <c r="G215" s="278">
        <v>0</v>
      </c>
      <c r="H215" s="278">
        <v>0</v>
      </c>
      <c r="I215" s="278">
        <v>0</v>
      </c>
      <c r="J215" s="278">
        <v>0</v>
      </c>
      <c r="K215" s="278">
        <v>0</v>
      </c>
      <c r="L215" s="278">
        <v>0</v>
      </c>
      <c r="M215" s="276">
        <f t="shared" si="33"/>
        <v>0</v>
      </c>
      <c r="N215" s="298"/>
    </row>
    <row r="216" spans="1:14" customFormat="1" ht="25.5" hidden="1" customHeight="1" x14ac:dyDescent="0.25">
      <c r="A216" s="299">
        <v>437</v>
      </c>
      <c r="B216" s="293" t="s">
        <v>553</v>
      </c>
      <c r="C216" s="278">
        <v>0</v>
      </c>
      <c r="D216" s="278">
        <v>0</v>
      </c>
      <c r="E216" s="278">
        <v>0</v>
      </c>
      <c r="F216" s="278">
        <v>0</v>
      </c>
      <c r="G216" s="278">
        <v>0</v>
      </c>
      <c r="H216" s="278">
        <v>0</v>
      </c>
      <c r="I216" s="278">
        <v>0</v>
      </c>
      <c r="J216" s="278">
        <v>0</v>
      </c>
      <c r="K216" s="278">
        <v>0</v>
      </c>
      <c r="L216" s="278">
        <v>0</v>
      </c>
      <c r="M216" s="276">
        <f t="shared" si="33"/>
        <v>0</v>
      </c>
      <c r="N216" s="298"/>
    </row>
    <row r="217" spans="1:14" customFormat="1" ht="25.5" hidden="1" customHeight="1" x14ac:dyDescent="0.25">
      <c r="A217" s="299">
        <v>438</v>
      </c>
      <c r="B217" s="293" t="s">
        <v>554</v>
      </c>
      <c r="C217" s="278">
        <v>0</v>
      </c>
      <c r="D217" s="278">
        <v>0</v>
      </c>
      <c r="E217" s="278">
        <v>0</v>
      </c>
      <c r="F217" s="278">
        <v>0</v>
      </c>
      <c r="G217" s="278">
        <v>0</v>
      </c>
      <c r="H217" s="278">
        <v>0</v>
      </c>
      <c r="I217" s="278">
        <v>0</v>
      </c>
      <c r="J217" s="278">
        <v>0</v>
      </c>
      <c r="K217" s="278">
        <v>0</v>
      </c>
      <c r="L217" s="278">
        <v>0</v>
      </c>
      <c r="M217" s="276">
        <f t="shared" si="33"/>
        <v>0</v>
      </c>
      <c r="N217" s="298"/>
    </row>
    <row r="218" spans="1:14" customFormat="1" ht="25.5" hidden="1" customHeight="1" x14ac:dyDescent="0.25">
      <c r="A218" s="299">
        <v>439</v>
      </c>
      <c r="B218" s="293" t="s">
        <v>555</v>
      </c>
      <c r="C218" s="278">
        <v>0</v>
      </c>
      <c r="D218" s="278">
        <v>0</v>
      </c>
      <c r="E218" s="278">
        <v>0</v>
      </c>
      <c r="F218" s="278">
        <v>0</v>
      </c>
      <c r="G218" s="278">
        <v>0</v>
      </c>
      <c r="H218" s="278">
        <v>0</v>
      </c>
      <c r="I218" s="278">
        <v>0</v>
      </c>
      <c r="J218" s="278">
        <v>0</v>
      </c>
      <c r="K218" s="278">
        <v>0</v>
      </c>
      <c r="L218" s="278">
        <v>0</v>
      </c>
      <c r="M218" s="276">
        <f t="shared" si="33"/>
        <v>0</v>
      </c>
      <c r="N218" s="298"/>
    </row>
    <row r="219" spans="1:14" customFormat="1" ht="25.5" customHeight="1" x14ac:dyDescent="0.25">
      <c r="A219" s="286">
        <v>4400</v>
      </c>
      <c r="B219" s="287" t="s">
        <v>325</v>
      </c>
      <c r="C219" s="275">
        <f t="shared" ref="C219:N219" si="36">SUM(C220:C227)</f>
        <v>2950000</v>
      </c>
      <c r="D219" s="275">
        <f>SUM(D220:D227)</f>
        <v>0</v>
      </c>
      <c r="E219" s="275">
        <f t="shared" si="36"/>
        <v>990000</v>
      </c>
      <c r="F219" s="275">
        <f t="shared" si="36"/>
        <v>0</v>
      </c>
      <c r="G219" s="275">
        <f t="shared" si="36"/>
        <v>0</v>
      </c>
      <c r="H219" s="275">
        <f t="shared" si="36"/>
        <v>0</v>
      </c>
      <c r="I219" s="275">
        <f t="shared" si="36"/>
        <v>0</v>
      </c>
      <c r="J219" s="275">
        <f t="shared" si="36"/>
        <v>0</v>
      </c>
      <c r="K219" s="275">
        <f t="shared" si="36"/>
        <v>0</v>
      </c>
      <c r="L219" s="275">
        <f t="shared" si="36"/>
        <v>0</v>
      </c>
      <c r="M219" s="275">
        <f t="shared" si="33"/>
        <v>3940000</v>
      </c>
      <c r="N219" s="302">
        <f t="shared" si="36"/>
        <v>0</v>
      </c>
    </row>
    <row r="220" spans="1:14" customFormat="1" ht="25.5" customHeight="1" x14ac:dyDescent="0.25">
      <c r="A220" s="299">
        <v>441</v>
      </c>
      <c r="B220" s="293" t="s">
        <v>556</v>
      </c>
      <c r="C220" s="278">
        <v>0</v>
      </c>
      <c r="D220" s="278">
        <v>0</v>
      </c>
      <c r="E220" s="278">
        <v>990000</v>
      </c>
      <c r="F220" s="278">
        <v>0</v>
      </c>
      <c r="G220" s="278">
        <v>0</v>
      </c>
      <c r="H220" s="278">
        <v>0</v>
      </c>
      <c r="I220" s="278">
        <v>0</v>
      </c>
      <c r="J220" s="278">
        <v>0</v>
      </c>
      <c r="K220" s="278">
        <v>0</v>
      </c>
      <c r="L220" s="278">
        <v>0</v>
      </c>
      <c r="M220" s="276">
        <f t="shared" si="33"/>
        <v>990000</v>
      </c>
      <c r="N220" s="298"/>
    </row>
    <row r="221" spans="1:14" customFormat="1" ht="25.5" customHeight="1" x14ac:dyDescent="0.25">
      <c r="A221" s="299">
        <v>442</v>
      </c>
      <c r="B221" s="293" t="s">
        <v>557</v>
      </c>
      <c r="C221" s="278">
        <v>120000</v>
      </c>
      <c r="D221" s="278">
        <v>0</v>
      </c>
      <c r="E221" s="278">
        <v>0</v>
      </c>
      <c r="F221" s="278">
        <v>0</v>
      </c>
      <c r="G221" s="278">
        <v>0</v>
      </c>
      <c r="H221" s="278">
        <v>0</v>
      </c>
      <c r="I221" s="278">
        <v>0</v>
      </c>
      <c r="J221" s="278">
        <v>0</v>
      </c>
      <c r="K221" s="278">
        <v>0</v>
      </c>
      <c r="L221" s="278">
        <v>0</v>
      </c>
      <c r="M221" s="276">
        <f t="shared" si="33"/>
        <v>120000</v>
      </c>
      <c r="N221" s="298"/>
    </row>
    <row r="222" spans="1:14" customFormat="1" ht="25.5" hidden="1" customHeight="1" x14ac:dyDescent="0.25">
      <c r="A222" s="299">
        <v>443</v>
      </c>
      <c r="B222" s="293" t="s">
        <v>558</v>
      </c>
      <c r="C222" s="278">
        <v>0</v>
      </c>
      <c r="D222" s="278">
        <v>0</v>
      </c>
      <c r="E222" s="278">
        <v>0</v>
      </c>
      <c r="F222" s="278">
        <v>0</v>
      </c>
      <c r="G222" s="278">
        <v>0</v>
      </c>
      <c r="H222" s="278">
        <v>0</v>
      </c>
      <c r="I222" s="278">
        <v>0</v>
      </c>
      <c r="J222" s="278">
        <v>0</v>
      </c>
      <c r="K222" s="278">
        <v>0</v>
      </c>
      <c r="L222" s="278">
        <v>0</v>
      </c>
      <c r="M222" s="276">
        <f t="shared" si="33"/>
        <v>0</v>
      </c>
      <c r="N222" s="298"/>
    </row>
    <row r="223" spans="1:14" customFormat="1" ht="25.5" hidden="1" customHeight="1" x14ac:dyDescent="0.25">
      <c r="A223" s="299">
        <v>444</v>
      </c>
      <c r="B223" s="293" t="s">
        <v>559</v>
      </c>
      <c r="C223" s="278">
        <v>0</v>
      </c>
      <c r="D223" s="278">
        <v>0</v>
      </c>
      <c r="E223" s="278">
        <v>0</v>
      </c>
      <c r="F223" s="278">
        <v>0</v>
      </c>
      <c r="G223" s="278">
        <v>0</v>
      </c>
      <c r="H223" s="278">
        <v>0</v>
      </c>
      <c r="I223" s="278">
        <v>0</v>
      </c>
      <c r="J223" s="278">
        <v>0</v>
      </c>
      <c r="K223" s="278">
        <v>0</v>
      </c>
      <c r="L223" s="278">
        <v>0</v>
      </c>
      <c r="M223" s="276">
        <f t="shared" si="33"/>
        <v>0</v>
      </c>
      <c r="N223" s="298"/>
    </row>
    <row r="224" spans="1:14" customFormat="1" ht="25.5" customHeight="1" x14ac:dyDescent="0.25">
      <c r="A224" s="299">
        <v>445</v>
      </c>
      <c r="B224" s="293" t="s">
        <v>560</v>
      </c>
      <c r="C224" s="278">
        <v>40000</v>
      </c>
      <c r="D224" s="278">
        <v>0</v>
      </c>
      <c r="E224" s="278">
        <v>0</v>
      </c>
      <c r="F224" s="278">
        <v>0</v>
      </c>
      <c r="G224" s="278">
        <v>0</v>
      </c>
      <c r="H224" s="278">
        <v>0</v>
      </c>
      <c r="I224" s="278">
        <v>0</v>
      </c>
      <c r="J224" s="278">
        <v>0</v>
      </c>
      <c r="K224" s="278">
        <v>0</v>
      </c>
      <c r="L224" s="278">
        <v>0</v>
      </c>
      <c r="M224" s="276">
        <f t="shared" si="33"/>
        <v>40000</v>
      </c>
      <c r="N224" s="298"/>
    </row>
    <row r="225" spans="1:14" customFormat="1" ht="25.5" hidden="1" customHeight="1" x14ac:dyDescent="0.25">
      <c r="A225" s="299">
        <v>446</v>
      </c>
      <c r="B225" s="293" t="s">
        <v>561</v>
      </c>
      <c r="C225" s="278">
        <v>0</v>
      </c>
      <c r="D225" s="278">
        <v>0</v>
      </c>
      <c r="E225" s="278">
        <v>0</v>
      </c>
      <c r="F225" s="278">
        <v>0</v>
      </c>
      <c r="G225" s="278">
        <v>0</v>
      </c>
      <c r="H225" s="278">
        <v>0</v>
      </c>
      <c r="I225" s="278">
        <v>0</v>
      </c>
      <c r="J225" s="278">
        <v>0</v>
      </c>
      <c r="K225" s="278">
        <v>0</v>
      </c>
      <c r="L225" s="278">
        <v>0</v>
      </c>
      <c r="M225" s="276">
        <f t="shared" si="33"/>
        <v>0</v>
      </c>
      <c r="N225" s="298"/>
    </row>
    <row r="226" spans="1:14" customFormat="1" ht="25.5" customHeight="1" x14ac:dyDescent="0.25">
      <c r="A226" s="299">
        <v>447</v>
      </c>
      <c r="B226" s="293" t="s">
        <v>562</v>
      </c>
      <c r="C226" s="1069">
        <v>2640000</v>
      </c>
      <c r="D226" s="278"/>
      <c r="E226" s="278">
        <v>0</v>
      </c>
      <c r="F226" s="278">
        <v>0</v>
      </c>
      <c r="G226" s="278">
        <v>0</v>
      </c>
      <c r="H226" s="278">
        <v>0</v>
      </c>
      <c r="I226" s="278">
        <v>0</v>
      </c>
      <c r="J226" s="278">
        <v>0</v>
      </c>
      <c r="K226" s="278">
        <v>0</v>
      </c>
      <c r="L226" s="278">
        <v>0</v>
      </c>
      <c r="M226" s="276">
        <f t="shared" si="33"/>
        <v>2640000</v>
      </c>
      <c r="N226" s="298"/>
    </row>
    <row r="227" spans="1:14" customFormat="1" ht="25.5" customHeight="1" x14ac:dyDescent="0.25">
      <c r="A227" s="299">
        <v>448</v>
      </c>
      <c r="B227" s="293" t="s">
        <v>563</v>
      </c>
      <c r="C227" s="278">
        <v>150000</v>
      </c>
      <c r="D227" s="278">
        <v>0</v>
      </c>
      <c r="E227" s="278">
        <v>0</v>
      </c>
      <c r="F227" s="278">
        <v>0</v>
      </c>
      <c r="G227" s="278">
        <v>0</v>
      </c>
      <c r="H227" s="278">
        <v>0</v>
      </c>
      <c r="I227" s="278">
        <v>0</v>
      </c>
      <c r="J227" s="278">
        <v>0</v>
      </c>
      <c r="K227" s="278">
        <v>0</v>
      </c>
      <c r="L227" s="278">
        <v>0</v>
      </c>
      <c r="M227" s="276">
        <f t="shared" si="33"/>
        <v>150000</v>
      </c>
      <c r="N227" s="298"/>
    </row>
    <row r="228" spans="1:14" customFormat="1" ht="25.5" customHeight="1" x14ac:dyDescent="0.25">
      <c r="A228" s="286">
        <v>4500</v>
      </c>
      <c r="B228" s="287" t="s">
        <v>328</v>
      </c>
      <c r="C228" s="275">
        <f t="shared" ref="C228:N228" si="37">SUM(C229:C231)</f>
        <v>73918</v>
      </c>
      <c r="D228" s="275">
        <f>SUM(D229:D231)</f>
        <v>0</v>
      </c>
      <c r="E228" s="275">
        <f t="shared" si="37"/>
        <v>0</v>
      </c>
      <c r="F228" s="275">
        <f t="shared" si="37"/>
        <v>0</v>
      </c>
      <c r="G228" s="275">
        <f t="shared" si="37"/>
        <v>0</v>
      </c>
      <c r="H228" s="275">
        <f t="shared" si="37"/>
        <v>0</v>
      </c>
      <c r="I228" s="275">
        <f t="shared" si="37"/>
        <v>0</v>
      </c>
      <c r="J228" s="275">
        <f t="shared" si="37"/>
        <v>0</v>
      </c>
      <c r="K228" s="275">
        <f t="shared" si="37"/>
        <v>0</v>
      </c>
      <c r="L228" s="275">
        <f t="shared" si="37"/>
        <v>0</v>
      </c>
      <c r="M228" s="275">
        <f t="shared" si="33"/>
        <v>73918</v>
      </c>
      <c r="N228" s="302">
        <f t="shared" si="37"/>
        <v>0</v>
      </c>
    </row>
    <row r="229" spans="1:14" customFormat="1" ht="25.5" customHeight="1" x14ac:dyDescent="0.25">
      <c r="A229" s="299">
        <v>451</v>
      </c>
      <c r="B229" s="293" t="s">
        <v>564</v>
      </c>
      <c r="C229" s="278">
        <v>73918</v>
      </c>
      <c r="D229" s="278">
        <v>0</v>
      </c>
      <c r="E229" s="278">
        <v>0</v>
      </c>
      <c r="F229" s="278">
        <v>0</v>
      </c>
      <c r="G229" s="278">
        <v>0</v>
      </c>
      <c r="H229" s="278">
        <v>0</v>
      </c>
      <c r="I229" s="278">
        <v>0</v>
      </c>
      <c r="J229" s="278">
        <v>0</v>
      </c>
      <c r="K229" s="278">
        <v>0</v>
      </c>
      <c r="L229" s="278">
        <v>0</v>
      </c>
      <c r="M229" s="276">
        <f t="shared" si="33"/>
        <v>73918</v>
      </c>
      <c r="N229" s="298"/>
    </row>
    <row r="230" spans="1:14" customFormat="1" ht="25.5" hidden="1" customHeight="1" x14ac:dyDescent="0.25">
      <c r="A230" s="299">
        <v>452</v>
      </c>
      <c r="B230" s="293" t="s">
        <v>565</v>
      </c>
      <c r="C230" s="278">
        <v>0</v>
      </c>
      <c r="D230" s="278">
        <v>0</v>
      </c>
      <c r="E230" s="278">
        <v>0</v>
      </c>
      <c r="F230" s="278">
        <v>0</v>
      </c>
      <c r="G230" s="278">
        <v>0</v>
      </c>
      <c r="H230" s="278">
        <v>0</v>
      </c>
      <c r="I230" s="278">
        <v>0</v>
      </c>
      <c r="J230" s="278">
        <v>0</v>
      </c>
      <c r="K230" s="278">
        <v>0</v>
      </c>
      <c r="L230" s="278">
        <v>0</v>
      </c>
      <c r="M230" s="276">
        <f t="shared" si="33"/>
        <v>0</v>
      </c>
      <c r="N230" s="298"/>
    </row>
    <row r="231" spans="1:14" customFormat="1" ht="25.5" hidden="1" customHeight="1" x14ac:dyDescent="0.25">
      <c r="A231" s="299">
        <v>459</v>
      </c>
      <c r="B231" s="293" t="s">
        <v>566</v>
      </c>
      <c r="C231" s="278">
        <v>0</v>
      </c>
      <c r="D231" s="278">
        <v>0</v>
      </c>
      <c r="E231" s="278">
        <v>0</v>
      </c>
      <c r="F231" s="278">
        <v>0</v>
      </c>
      <c r="G231" s="278">
        <v>0</v>
      </c>
      <c r="H231" s="278">
        <v>0</v>
      </c>
      <c r="I231" s="278">
        <v>0</v>
      </c>
      <c r="J231" s="278">
        <v>0</v>
      </c>
      <c r="K231" s="278">
        <v>0</v>
      </c>
      <c r="L231" s="278">
        <v>0</v>
      </c>
      <c r="M231" s="276">
        <f t="shared" si="33"/>
        <v>0</v>
      </c>
      <c r="N231" s="298"/>
    </row>
    <row r="232" spans="1:14" customFormat="1" ht="35.25" hidden="1" customHeight="1" x14ac:dyDescent="0.25">
      <c r="A232" s="286">
        <v>4600</v>
      </c>
      <c r="B232" s="248" t="s">
        <v>567</v>
      </c>
      <c r="C232" s="275">
        <f t="shared" ref="C232:N232" si="38">SUM(C233:C238)</f>
        <v>0</v>
      </c>
      <c r="D232" s="275">
        <f>SUM(D233:D238)</f>
        <v>0</v>
      </c>
      <c r="E232" s="275">
        <f t="shared" si="38"/>
        <v>0</v>
      </c>
      <c r="F232" s="275">
        <f t="shared" si="38"/>
        <v>0</v>
      </c>
      <c r="G232" s="275">
        <f t="shared" si="38"/>
        <v>0</v>
      </c>
      <c r="H232" s="275">
        <f t="shared" si="38"/>
        <v>0</v>
      </c>
      <c r="I232" s="275">
        <f t="shared" si="38"/>
        <v>0</v>
      </c>
      <c r="J232" s="275">
        <f t="shared" si="38"/>
        <v>0</v>
      </c>
      <c r="K232" s="275">
        <f t="shared" si="38"/>
        <v>0</v>
      </c>
      <c r="L232" s="275">
        <f t="shared" si="38"/>
        <v>0</v>
      </c>
      <c r="M232" s="275">
        <f t="shared" si="33"/>
        <v>0</v>
      </c>
      <c r="N232" s="302">
        <f t="shared" si="38"/>
        <v>0</v>
      </c>
    </row>
    <row r="233" spans="1:14" customFormat="1" ht="25.5" hidden="1" customHeight="1" x14ac:dyDescent="0.25">
      <c r="A233" s="299">
        <v>461</v>
      </c>
      <c r="B233" s="293" t="s">
        <v>568</v>
      </c>
      <c r="C233" s="278">
        <v>0</v>
      </c>
      <c r="D233" s="278">
        <v>0</v>
      </c>
      <c r="E233" s="278">
        <v>0</v>
      </c>
      <c r="F233" s="278">
        <v>0</v>
      </c>
      <c r="G233" s="278">
        <v>0</v>
      </c>
      <c r="H233" s="278">
        <v>0</v>
      </c>
      <c r="I233" s="278">
        <v>0</v>
      </c>
      <c r="J233" s="278">
        <v>0</v>
      </c>
      <c r="K233" s="278">
        <v>0</v>
      </c>
      <c r="L233" s="278">
        <v>0</v>
      </c>
      <c r="M233" s="276">
        <f t="shared" si="33"/>
        <v>0</v>
      </c>
      <c r="N233" s="298"/>
    </row>
    <row r="234" spans="1:14" customFormat="1" ht="25.5" hidden="1" customHeight="1" x14ac:dyDescent="0.25">
      <c r="A234" s="299">
        <v>462</v>
      </c>
      <c r="B234" s="293" t="s">
        <v>569</v>
      </c>
      <c r="C234" s="278">
        <v>0</v>
      </c>
      <c r="D234" s="278">
        <v>0</v>
      </c>
      <c r="E234" s="278">
        <v>0</v>
      </c>
      <c r="F234" s="278">
        <v>0</v>
      </c>
      <c r="G234" s="278">
        <v>0</v>
      </c>
      <c r="H234" s="278">
        <v>0</v>
      </c>
      <c r="I234" s="278">
        <v>0</v>
      </c>
      <c r="J234" s="278">
        <v>0</v>
      </c>
      <c r="K234" s="278">
        <v>0</v>
      </c>
      <c r="L234" s="278">
        <v>0</v>
      </c>
      <c r="M234" s="276">
        <f t="shared" si="33"/>
        <v>0</v>
      </c>
      <c r="N234" s="298"/>
    </row>
    <row r="235" spans="1:14" customFormat="1" ht="25.5" hidden="1" customHeight="1" x14ac:dyDescent="0.25">
      <c r="A235" s="299">
        <v>463</v>
      </c>
      <c r="B235" s="293" t="s">
        <v>570</v>
      </c>
      <c r="C235" s="278">
        <v>0</v>
      </c>
      <c r="D235" s="278">
        <v>0</v>
      </c>
      <c r="E235" s="278">
        <v>0</v>
      </c>
      <c r="F235" s="278">
        <v>0</v>
      </c>
      <c r="G235" s="278">
        <v>0</v>
      </c>
      <c r="H235" s="278">
        <v>0</v>
      </c>
      <c r="I235" s="278">
        <v>0</v>
      </c>
      <c r="J235" s="278">
        <v>0</v>
      </c>
      <c r="K235" s="278">
        <v>0</v>
      </c>
      <c r="L235" s="278">
        <v>0</v>
      </c>
      <c r="M235" s="276">
        <f t="shared" si="33"/>
        <v>0</v>
      </c>
      <c r="N235" s="298"/>
    </row>
    <row r="236" spans="1:14" customFormat="1" ht="31.5" hidden="1" customHeight="1" x14ac:dyDescent="0.25">
      <c r="A236" s="299">
        <v>464</v>
      </c>
      <c r="B236" s="293" t="s">
        <v>571</v>
      </c>
      <c r="C236" s="278">
        <v>0</v>
      </c>
      <c r="D236" s="278">
        <v>0</v>
      </c>
      <c r="E236" s="278">
        <v>0</v>
      </c>
      <c r="F236" s="278">
        <v>0</v>
      </c>
      <c r="G236" s="278">
        <v>0</v>
      </c>
      <c r="H236" s="278">
        <v>0</v>
      </c>
      <c r="I236" s="278">
        <v>0</v>
      </c>
      <c r="J236" s="278">
        <v>0</v>
      </c>
      <c r="K236" s="278">
        <v>0</v>
      </c>
      <c r="L236" s="278">
        <v>0</v>
      </c>
      <c r="M236" s="276">
        <f t="shared" si="33"/>
        <v>0</v>
      </c>
      <c r="N236" s="298"/>
    </row>
    <row r="237" spans="1:14" customFormat="1" ht="35.25" hidden="1" customHeight="1" x14ac:dyDescent="0.25">
      <c r="A237" s="299">
        <v>465</v>
      </c>
      <c r="B237" s="293" t="s">
        <v>572</v>
      </c>
      <c r="C237" s="278">
        <v>0</v>
      </c>
      <c r="D237" s="278">
        <v>0</v>
      </c>
      <c r="E237" s="278">
        <v>0</v>
      </c>
      <c r="F237" s="278">
        <v>0</v>
      </c>
      <c r="G237" s="278">
        <v>0</v>
      </c>
      <c r="H237" s="278">
        <v>0</v>
      </c>
      <c r="I237" s="278">
        <v>0</v>
      </c>
      <c r="J237" s="278">
        <v>0</v>
      </c>
      <c r="K237" s="278">
        <v>0</v>
      </c>
      <c r="L237" s="278">
        <v>0</v>
      </c>
      <c r="M237" s="276">
        <f t="shared" si="33"/>
        <v>0</v>
      </c>
      <c r="N237" s="298"/>
    </row>
    <row r="238" spans="1:14" customFormat="1" ht="31.5" hidden="1" customHeight="1" x14ac:dyDescent="0.25">
      <c r="A238" s="299">
        <v>466</v>
      </c>
      <c r="B238" s="293" t="s">
        <v>573</v>
      </c>
      <c r="C238" s="278">
        <v>0</v>
      </c>
      <c r="D238" s="278">
        <v>0</v>
      </c>
      <c r="E238" s="278">
        <v>0</v>
      </c>
      <c r="F238" s="278">
        <v>0</v>
      </c>
      <c r="G238" s="278">
        <v>0</v>
      </c>
      <c r="H238" s="278">
        <v>0</v>
      </c>
      <c r="I238" s="278">
        <v>0</v>
      </c>
      <c r="J238" s="278">
        <v>0</v>
      </c>
      <c r="K238" s="278">
        <v>0</v>
      </c>
      <c r="L238" s="278">
        <v>0</v>
      </c>
      <c r="M238" s="276">
        <f t="shared" si="33"/>
        <v>0</v>
      </c>
      <c r="N238" s="298"/>
    </row>
    <row r="239" spans="1:14" customFormat="1" ht="25.5" hidden="1" customHeight="1" x14ac:dyDescent="0.25">
      <c r="A239" s="286">
        <v>4700</v>
      </c>
      <c r="B239" s="287" t="s">
        <v>574</v>
      </c>
      <c r="C239" s="275">
        <f t="shared" ref="C239:N239" si="39">SUM(C240)</f>
        <v>0</v>
      </c>
      <c r="D239" s="275">
        <f t="shared" si="39"/>
        <v>0</v>
      </c>
      <c r="E239" s="275">
        <f t="shared" si="39"/>
        <v>0</v>
      </c>
      <c r="F239" s="275">
        <f t="shared" si="39"/>
        <v>0</v>
      </c>
      <c r="G239" s="275">
        <f t="shared" si="39"/>
        <v>0</v>
      </c>
      <c r="H239" s="275">
        <f t="shared" si="39"/>
        <v>0</v>
      </c>
      <c r="I239" s="275">
        <f t="shared" si="39"/>
        <v>0</v>
      </c>
      <c r="J239" s="275">
        <f t="shared" si="39"/>
        <v>0</v>
      </c>
      <c r="K239" s="275">
        <f t="shared" si="39"/>
        <v>0</v>
      </c>
      <c r="L239" s="275">
        <f t="shared" si="39"/>
        <v>0</v>
      </c>
      <c r="M239" s="275">
        <f t="shared" si="33"/>
        <v>0</v>
      </c>
      <c r="N239" s="307">
        <f t="shared" si="39"/>
        <v>0</v>
      </c>
    </row>
    <row r="240" spans="1:14" customFormat="1" ht="31.5" hidden="1" customHeight="1" x14ac:dyDescent="0.25">
      <c r="A240" s="299">
        <v>471</v>
      </c>
      <c r="B240" s="293" t="s">
        <v>575</v>
      </c>
      <c r="C240" s="277">
        <v>0</v>
      </c>
      <c r="D240" s="277">
        <v>0</v>
      </c>
      <c r="E240" s="277">
        <v>0</v>
      </c>
      <c r="F240" s="277">
        <v>0</v>
      </c>
      <c r="G240" s="277">
        <v>0</v>
      </c>
      <c r="H240" s="277">
        <v>0</v>
      </c>
      <c r="I240" s="277">
        <v>0</v>
      </c>
      <c r="J240" s="277">
        <v>0</v>
      </c>
      <c r="K240" s="277">
        <v>0</v>
      </c>
      <c r="L240" s="277">
        <v>0</v>
      </c>
      <c r="M240" s="276">
        <f t="shared" si="33"/>
        <v>0</v>
      </c>
      <c r="N240" s="298"/>
    </row>
    <row r="241" spans="1:14" customFormat="1" ht="25.5" hidden="1" customHeight="1" x14ac:dyDescent="0.25">
      <c r="A241" s="286">
        <v>4800</v>
      </c>
      <c r="B241" s="287" t="s">
        <v>576</v>
      </c>
      <c r="C241" s="275">
        <f t="shared" ref="C241:N241" si="40">SUM(C242:C246)</f>
        <v>0</v>
      </c>
      <c r="D241" s="275">
        <f>SUM(D242:D246)</f>
        <v>0</v>
      </c>
      <c r="E241" s="275">
        <f t="shared" si="40"/>
        <v>0</v>
      </c>
      <c r="F241" s="275">
        <f t="shared" si="40"/>
        <v>0</v>
      </c>
      <c r="G241" s="275">
        <f t="shared" si="40"/>
        <v>0</v>
      </c>
      <c r="H241" s="275">
        <f t="shared" si="40"/>
        <v>0</v>
      </c>
      <c r="I241" s="275">
        <f t="shared" si="40"/>
        <v>0</v>
      </c>
      <c r="J241" s="275">
        <f t="shared" si="40"/>
        <v>0</v>
      </c>
      <c r="K241" s="275">
        <f t="shared" si="40"/>
        <v>0</v>
      </c>
      <c r="L241" s="275">
        <f t="shared" si="40"/>
        <v>0</v>
      </c>
      <c r="M241" s="275">
        <f t="shared" si="33"/>
        <v>0</v>
      </c>
      <c r="N241" s="307">
        <f t="shared" si="40"/>
        <v>0</v>
      </c>
    </row>
    <row r="242" spans="1:14" customFormat="1" ht="31.5" hidden="1" customHeight="1" x14ac:dyDescent="0.25">
      <c r="A242" s="299">
        <v>481</v>
      </c>
      <c r="B242" s="293" t="s">
        <v>577</v>
      </c>
      <c r="C242" s="278">
        <v>0</v>
      </c>
      <c r="D242" s="278">
        <v>0</v>
      </c>
      <c r="E242" s="278">
        <v>0</v>
      </c>
      <c r="F242" s="278">
        <v>0</v>
      </c>
      <c r="G242" s="278">
        <v>0</v>
      </c>
      <c r="H242" s="278">
        <v>0</v>
      </c>
      <c r="I242" s="278">
        <v>0</v>
      </c>
      <c r="J242" s="278">
        <v>0</v>
      </c>
      <c r="K242" s="278">
        <v>0</v>
      </c>
      <c r="L242" s="278">
        <v>0</v>
      </c>
      <c r="M242" s="276">
        <f t="shared" si="33"/>
        <v>0</v>
      </c>
      <c r="N242" s="308"/>
    </row>
    <row r="243" spans="1:14" customFormat="1" ht="31.5" hidden="1" customHeight="1" x14ac:dyDescent="0.25">
      <c r="A243" s="299">
        <v>482</v>
      </c>
      <c r="B243" s="293" t="s">
        <v>578</v>
      </c>
      <c r="C243" s="278">
        <v>0</v>
      </c>
      <c r="D243" s="278">
        <v>0</v>
      </c>
      <c r="E243" s="278">
        <v>0</v>
      </c>
      <c r="F243" s="278">
        <v>0</v>
      </c>
      <c r="G243" s="278">
        <v>0</v>
      </c>
      <c r="H243" s="278">
        <v>0</v>
      </c>
      <c r="I243" s="278">
        <v>0</v>
      </c>
      <c r="J243" s="278">
        <v>0</v>
      </c>
      <c r="K243" s="278">
        <v>0</v>
      </c>
      <c r="L243" s="278">
        <v>0</v>
      </c>
      <c r="M243" s="276">
        <f t="shared" si="33"/>
        <v>0</v>
      </c>
      <c r="N243" s="298"/>
    </row>
    <row r="244" spans="1:14" customFormat="1" ht="31.5" hidden="1" customHeight="1" x14ac:dyDescent="0.25">
      <c r="A244" s="299">
        <v>483</v>
      </c>
      <c r="B244" s="293" t="s">
        <v>579</v>
      </c>
      <c r="C244" s="278">
        <v>0</v>
      </c>
      <c r="D244" s="278">
        <v>0</v>
      </c>
      <c r="E244" s="278">
        <v>0</v>
      </c>
      <c r="F244" s="278">
        <v>0</v>
      </c>
      <c r="G244" s="278">
        <v>0</v>
      </c>
      <c r="H244" s="278">
        <v>0</v>
      </c>
      <c r="I244" s="278">
        <v>0</v>
      </c>
      <c r="J244" s="278">
        <v>0</v>
      </c>
      <c r="K244" s="278">
        <v>0</v>
      </c>
      <c r="L244" s="278">
        <v>0</v>
      </c>
      <c r="M244" s="276">
        <f t="shared" si="33"/>
        <v>0</v>
      </c>
      <c r="N244" s="308"/>
    </row>
    <row r="245" spans="1:14" customFormat="1" ht="31.5" hidden="1" customHeight="1" x14ac:dyDescent="0.25">
      <c r="A245" s="299">
        <v>484</v>
      </c>
      <c r="B245" s="293" t="s">
        <v>580</v>
      </c>
      <c r="C245" s="278">
        <v>0</v>
      </c>
      <c r="D245" s="278">
        <v>0</v>
      </c>
      <c r="E245" s="278">
        <v>0</v>
      </c>
      <c r="F245" s="278">
        <v>0</v>
      </c>
      <c r="G245" s="278">
        <v>0</v>
      </c>
      <c r="H245" s="278">
        <v>0</v>
      </c>
      <c r="I245" s="278">
        <v>0</v>
      </c>
      <c r="J245" s="278">
        <v>0</v>
      </c>
      <c r="K245" s="278">
        <v>0</v>
      </c>
      <c r="L245" s="278">
        <v>0</v>
      </c>
      <c r="M245" s="276">
        <f t="shared" si="33"/>
        <v>0</v>
      </c>
      <c r="N245" s="308"/>
    </row>
    <row r="246" spans="1:14" customFormat="1" ht="31.5" hidden="1" customHeight="1" x14ac:dyDescent="0.25">
      <c r="A246" s="299">
        <v>485</v>
      </c>
      <c r="B246" s="293" t="s">
        <v>581</v>
      </c>
      <c r="C246" s="278">
        <v>0</v>
      </c>
      <c r="D246" s="278">
        <v>0</v>
      </c>
      <c r="E246" s="278">
        <v>0</v>
      </c>
      <c r="F246" s="278">
        <v>0</v>
      </c>
      <c r="G246" s="278">
        <v>0</v>
      </c>
      <c r="H246" s="278">
        <v>0</v>
      </c>
      <c r="I246" s="278">
        <v>0</v>
      </c>
      <c r="J246" s="278">
        <v>0</v>
      </c>
      <c r="K246" s="278">
        <v>0</v>
      </c>
      <c r="L246" s="278">
        <v>0</v>
      </c>
      <c r="M246" s="276">
        <f t="shared" si="33"/>
        <v>0</v>
      </c>
      <c r="N246" s="308"/>
    </row>
    <row r="247" spans="1:14" customFormat="1" ht="25.5" hidden="1" customHeight="1" x14ac:dyDescent="0.25">
      <c r="A247" s="286">
        <v>4900</v>
      </c>
      <c r="B247" s="287" t="s">
        <v>582</v>
      </c>
      <c r="C247" s="275">
        <f t="shared" ref="C247:L247" si="41">SUM(C248:C250)</f>
        <v>0</v>
      </c>
      <c r="D247" s="275">
        <f>SUM(D248:D250)</f>
        <v>0</v>
      </c>
      <c r="E247" s="275">
        <f t="shared" si="41"/>
        <v>0</v>
      </c>
      <c r="F247" s="275">
        <f t="shared" si="41"/>
        <v>0</v>
      </c>
      <c r="G247" s="275">
        <f t="shared" si="41"/>
        <v>0</v>
      </c>
      <c r="H247" s="275">
        <f t="shared" si="41"/>
        <v>0</v>
      </c>
      <c r="I247" s="275">
        <f t="shared" si="41"/>
        <v>0</v>
      </c>
      <c r="J247" s="275">
        <f t="shared" si="41"/>
        <v>0</v>
      </c>
      <c r="K247" s="275">
        <f t="shared" si="41"/>
        <v>0</v>
      </c>
      <c r="L247" s="275">
        <f t="shared" si="41"/>
        <v>0</v>
      </c>
      <c r="M247" s="275">
        <f t="shared" si="33"/>
        <v>0</v>
      </c>
      <c r="N247" s="301"/>
    </row>
    <row r="248" spans="1:14" customFormat="1" ht="25.5" hidden="1" customHeight="1" x14ac:dyDescent="0.25">
      <c r="A248" s="309">
        <v>491</v>
      </c>
      <c r="B248" s="293" t="s">
        <v>583</v>
      </c>
      <c r="C248" s="277">
        <v>0</v>
      </c>
      <c r="D248" s="277">
        <v>0</v>
      </c>
      <c r="E248" s="277">
        <v>0</v>
      </c>
      <c r="F248" s="277">
        <v>0</v>
      </c>
      <c r="G248" s="277">
        <v>0</v>
      </c>
      <c r="H248" s="277">
        <v>0</v>
      </c>
      <c r="I248" s="277">
        <v>0</v>
      </c>
      <c r="J248" s="277">
        <v>0</v>
      </c>
      <c r="K248" s="277">
        <v>0</v>
      </c>
      <c r="L248" s="277">
        <v>0</v>
      </c>
      <c r="M248" s="276">
        <f t="shared" si="33"/>
        <v>0</v>
      </c>
      <c r="N248" s="298"/>
    </row>
    <row r="249" spans="1:14" customFormat="1" ht="25.5" hidden="1" customHeight="1" x14ac:dyDescent="0.25">
      <c r="A249" s="309">
        <v>492</v>
      </c>
      <c r="B249" s="293" t="s">
        <v>584</v>
      </c>
      <c r="C249" s="277">
        <v>0</v>
      </c>
      <c r="D249" s="277">
        <v>0</v>
      </c>
      <c r="E249" s="277">
        <v>0</v>
      </c>
      <c r="F249" s="277">
        <v>0</v>
      </c>
      <c r="G249" s="277">
        <v>0</v>
      </c>
      <c r="H249" s="277">
        <v>0</v>
      </c>
      <c r="I249" s="277">
        <v>0</v>
      </c>
      <c r="J249" s="277">
        <v>0</v>
      </c>
      <c r="K249" s="277">
        <v>0</v>
      </c>
      <c r="L249" s="277">
        <v>0</v>
      </c>
      <c r="M249" s="276">
        <f t="shared" si="33"/>
        <v>0</v>
      </c>
      <c r="N249" s="298"/>
    </row>
    <row r="250" spans="1:14" customFormat="1" ht="25.5" hidden="1" customHeight="1" x14ac:dyDescent="0.25">
      <c r="A250" s="309">
        <v>493</v>
      </c>
      <c r="B250" s="293" t="s">
        <v>585</v>
      </c>
      <c r="C250" s="277">
        <v>0</v>
      </c>
      <c r="D250" s="277">
        <v>0</v>
      </c>
      <c r="E250" s="277">
        <v>0</v>
      </c>
      <c r="F250" s="277">
        <v>0</v>
      </c>
      <c r="G250" s="277">
        <v>0</v>
      </c>
      <c r="H250" s="277">
        <v>0</v>
      </c>
      <c r="I250" s="277">
        <v>0</v>
      </c>
      <c r="J250" s="277">
        <v>0</v>
      </c>
      <c r="K250" s="277">
        <v>0</v>
      </c>
      <c r="L250" s="277">
        <v>0</v>
      </c>
      <c r="M250" s="276">
        <f t="shared" si="33"/>
        <v>0</v>
      </c>
      <c r="N250" s="298"/>
    </row>
    <row r="251" spans="1:14" customFormat="1" ht="25.5" customHeight="1" x14ac:dyDescent="0.25">
      <c r="A251" s="284">
        <v>5000</v>
      </c>
      <c r="B251" s="285" t="s">
        <v>586</v>
      </c>
      <c r="C251" s="274">
        <f t="shared" ref="C251:N251" si="42">C252+C259+C264+C267+C274+C276+C285+C295+C300</f>
        <v>979704</v>
      </c>
      <c r="D251" s="274">
        <f>D252+D259+D264+D267+D274+D276+D285+D295+D300</f>
        <v>0</v>
      </c>
      <c r="E251" s="274">
        <f t="shared" si="42"/>
        <v>0</v>
      </c>
      <c r="F251" s="274">
        <f t="shared" si="42"/>
        <v>0</v>
      </c>
      <c r="G251" s="274">
        <f t="shared" si="42"/>
        <v>0</v>
      </c>
      <c r="H251" s="274">
        <f t="shared" si="42"/>
        <v>0</v>
      </c>
      <c r="I251" s="274">
        <f t="shared" si="42"/>
        <v>0</v>
      </c>
      <c r="J251" s="274">
        <f t="shared" si="42"/>
        <v>0</v>
      </c>
      <c r="K251" s="274">
        <f t="shared" si="42"/>
        <v>0</v>
      </c>
      <c r="L251" s="274">
        <f t="shared" si="42"/>
        <v>0</v>
      </c>
      <c r="M251" s="274">
        <f t="shared" si="33"/>
        <v>979704</v>
      </c>
      <c r="N251" s="304">
        <f t="shared" si="42"/>
        <v>0</v>
      </c>
    </row>
    <row r="252" spans="1:14" customFormat="1" ht="25.5" customHeight="1" x14ac:dyDescent="0.25">
      <c r="A252" s="286">
        <v>5100</v>
      </c>
      <c r="B252" s="287" t="s">
        <v>587</v>
      </c>
      <c r="C252" s="275">
        <f>SUM(C253:C258)</f>
        <v>478304</v>
      </c>
      <c r="D252" s="275">
        <f>SUM(D253:D258)</f>
        <v>0</v>
      </c>
      <c r="E252" s="275">
        <f t="shared" ref="E252:N252" si="43">SUM(E253:E258)</f>
        <v>0</v>
      </c>
      <c r="F252" s="275">
        <f t="shared" si="43"/>
        <v>0</v>
      </c>
      <c r="G252" s="275">
        <f t="shared" si="43"/>
        <v>0</v>
      </c>
      <c r="H252" s="275">
        <f t="shared" si="43"/>
        <v>0</v>
      </c>
      <c r="I252" s="275">
        <f t="shared" si="43"/>
        <v>0</v>
      </c>
      <c r="J252" s="275">
        <f t="shared" si="43"/>
        <v>0</v>
      </c>
      <c r="K252" s="275">
        <f t="shared" si="43"/>
        <v>0</v>
      </c>
      <c r="L252" s="275">
        <f t="shared" si="43"/>
        <v>0</v>
      </c>
      <c r="M252" s="275">
        <f t="shared" si="33"/>
        <v>478304</v>
      </c>
      <c r="N252" s="302">
        <f t="shared" si="43"/>
        <v>0</v>
      </c>
    </row>
    <row r="253" spans="1:14" customFormat="1" ht="25.5" customHeight="1" x14ac:dyDescent="0.25">
      <c r="A253" s="299">
        <v>511</v>
      </c>
      <c r="B253" s="293" t="s">
        <v>588</v>
      </c>
      <c r="C253" s="1068">
        <f>166704+90000</f>
        <v>256704</v>
      </c>
      <c r="D253" s="278">
        <v>0</v>
      </c>
      <c r="E253" s="278">
        <v>0</v>
      </c>
      <c r="F253" s="278">
        <v>0</v>
      </c>
      <c r="G253" s="278">
        <v>0</v>
      </c>
      <c r="H253" s="278">
        <v>0</v>
      </c>
      <c r="I253" s="278">
        <v>0</v>
      </c>
      <c r="J253" s="278">
        <v>0</v>
      </c>
      <c r="K253" s="278">
        <v>0</v>
      </c>
      <c r="L253" s="278">
        <v>0</v>
      </c>
      <c r="M253" s="276">
        <f t="shared" si="33"/>
        <v>256704</v>
      </c>
      <c r="N253" s="298"/>
    </row>
    <row r="254" spans="1:14" customFormat="1" ht="25.5" hidden="1" customHeight="1" x14ac:dyDescent="0.25">
      <c r="A254" s="299">
        <v>512</v>
      </c>
      <c r="B254" s="293" t="s">
        <v>589</v>
      </c>
      <c r="C254" s="278">
        <v>0</v>
      </c>
      <c r="D254" s="278">
        <v>0</v>
      </c>
      <c r="E254" s="278">
        <v>0</v>
      </c>
      <c r="F254" s="278">
        <v>0</v>
      </c>
      <c r="G254" s="278">
        <v>0</v>
      </c>
      <c r="H254" s="278">
        <v>0</v>
      </c>
      <c r="I254" s="278">
        <v>0</v>
      </c>
      <c r="J254" s="278">
        <v>0</v>
      </c>
      <c r="K254" s="278">
        <v>0</v>
      </c>
      <c r="L254" s="278">
        <v>0</v>
      </c>
      <c r="M254" s="276">
        <f t="shared" si="33"/>
        <v>0</v>
      </c>
      <c r="N254" s="298"/>
    </row>
    <row r="255" spans="1:14" customFormat="1" ht="25.5" hidden="1" customHeight="1" x14ac:dyDescent="0.25">
      <c r="A255" s="299">
        <v>513</v>
      </c>
      <c r="B255" s="293" t="s">
        <v>590</v>
      </c>
      <c r="C255" s="278">
        <v>0</v>
      </c>
      <c r="D255" s="278">
        <v>0</v>
      </c>
      <c r="E255" s="278">
        <v>0</v>
      </c>
      <c r="F255" s="278">
        <v>0</v>
      </c>
      <c r="G255" s="278">
        <v>0</v>
      </c>
      <c r="H255" s="278">
        <v>0</v>
      </c>
      <c r="I255" s="278">
        <v>0</v>
      </c>
      <c r="J255" s="278">
        <v>0</v>
      </c>
      <c r="K255" s="278">
        <v>0</v>
      </c>
      <c r="L255" s="278">
        <v>0</v>
      </c>
      <c r="M255" s="276">
        <f t="shared" si="33"/>
        <v>0</v>
      </c>
      <c r="N255" s="298"/>
    </row>
    <row r="256" spans="1:14" customFormat="1" ht="25.5" hidden="1" customHeight="1" x14ac:dyDescent="0.25">
      <c r="A256" s="299">
        <v>514</v>
      </c>
      <c r="B256" s="293" t="s">
        <v>591</v>
      </c>
      <c r="C256" s="278">
        <v>0</v>
      </c>
      <c r="D256" s="278">
        <v>0</v>
      </c>
      <c r="E256" s="278">
        <v>0</v>
      </c>
      <c r="F256" s="278">
        <v>0</v>
      </c>
      <c r="G256" s="278">
        <v>0</v>
      </c>
      <c r="H256" s="278">
        <v>0</v>
      </c>
      <c r="I256" s="278">
        <v>0</v>
      </c>
      <c r="J256" s="278">
        <v>0</v>
      </c>
      <c r="K256" s="278">
        <v>0</v>
      </c>
      <c r="L256" s="278">
        <v>0</v>
      </c>
      <c r="M256" s="276">
        <f t="shared" si="33"/>
        <v>0</v>
      </c>
      <c r="N256" s="298"/>
    </row>
    <row r="257" spans="1:14" customFormat="1" ht="25.5" customHeight="1" x14ac:dyDescent="0.25">
      <c r="A257" s="299">
        <v>515</v>
      </c>
      <c r="B257" s="293" t="s">
        <v>592</v>
      </c>
      <c r="C257" s="278">
        <v>215000</v>
      </c>
      <c r="D257" s="278">
        <v>0</v>
      </c>
      <c r="E257" s="278">
        <v>0</v>
      </c>
      <c r="F257" s="278">
        <v>0</v>
      </c>
      <c r="G257" s="278">
        <v>0</v>
      </c>
      <c r="H257" s="278">
        <v>0</v>
      </c>
      <c r="I257" s="278">
        <v>0</v>
      </c>
      <c r="J257" s="278">
        <v>0</v>
      </c>
      <c r="K257" s="278">
        <v>0</v>
      </c>
      <c r="L257" s="278">
        <v>0</v>
      </c>
      <c r="M257" s="276">
        <f t="shared" si="33"/>
        <v>215000</v>
      </c>
      <c r="N257" s="298"/>
    </row>
    <row r="258" spans="1:14" customFormat="1" ht="25.5" customHeight="1" x14ac:dyDescent="0.25">
      <c r="A258" s="299">
        <v>519</v>
      </c>
      <c r="B258" s="293" t="s">
        <v>593</v>
      </c>
      <c r="C258" s="278">
        <v>6600</v>
      </c>
      <c r="D258" s="278">
        <v>0</v>
      </c>
      <c r="E258" s="278">
        <v>0</v>
      </c>
      <c r="F258" s="278">
        <v>0</v>
      </c>
      <c r="G258" s="278">
        <v>0</v>
      </c>
      <c r="H258" s="278">
        <v>0</v>
      </c>
      <c r="I258" s="278">
        <v>0</v>
      </c>
      <c r="J258" s="278">
        <v>0</v>
      </c>
      <c r="K258" s="278">
        <v>0</v>
      </c>
      <c r="L258" s="278">
        <v>0</v>
      </c>
      <c r="M258" s="276">
        <f t="shared" si="33"/>
        <v>6600</v>
      </c>
      <c r="N258" s="298"/>
    </row>
    <row r="259" spans="1:14" customFormat="1" ht="25.5" customHeight="1" x14ac:dyDescent="0.25">
      <c r="A259" s="286">
        <v>5200</v>
      </c>
      <c r="B259" s="287" t="s">
        <v>594</v>
      </c>
      <c r="C259" s="275">
        <f t="shared" ref="C259:N259" si="44">SUM(C260:C263)</f>
        <v>102500</v>
      </c>
      <c r="D259" s="275">
        <f>SUM(D260:D263)</f>
        <v>0</v>
      </c>
      <c r="E259" s="275">
        <f t="shared" si="44"/>
        <v>0</v>
      </c>
      <c r="F259" s="275">
        <f t="shared" si="44"/>
        <v>0</v>
      </c>
      <c r="G259" s="275">
        <f t="shared" si="44"/>
        <v>0</v>
      </c>
      <c r="H259" s="275">
        <f t="shared" si="44"/>
        <v>0</v>
      </c>
      <c r="I259" s="275">
        <f t="shared" si="44"/>
        <v>0</v>
      </c>
      <c r="J259" s="275">
        <f t="shared" si="44"/>
        <v>0</v>
      </c>
      <c r="K259" s="275">
        <f t="shared" si="44"/>
        <v>0</v>
      </c>
      <c r="L259" s="275">
        <f t="shared" si="44"/>
        <v>0</v>
      </c>
      <c r="M259" s="275">
        <f t="shared" si="33"/>
        <v>102500</v>
      </c>
      <c r="N259" s="302">
        <f t="shared" si="44"/>
        <v>0</v>
      </c>
    </row>
    <row r="260" spans="1:14" customFormat="1" ht="25.5" customHeight="1" x14ac:dyDescent="0.25">
      <c r="A260" s="299">
        <v>521</v>
      </c>
      <c r="B260" s="293" t="s">
        <v>595</v>
      </c>
      <c r="C260" s="278">
        <v>17000</v>
      </c>
      <c r="D260" s="278">
        <v>0</v>
      </c>
      <c r="E260" s="278">
        <v>0</v>
      </c>
      <c r="F260" s="278">
        <v>0</v>
      </c>
      <c r="G260" s="278">
        <v>0</v>
      </c>
      <c r="H260" s="278">
        <v>0</v>
      </c>
      <c r="I260" s="278">
        <v>0</v>
      </c>
      <c r="J260" s="278">
        <v>0</v>
      </c>
      <c r="K260" s="278">
        <v>0</v>
      </c>
      <c r="L260" s="278">
        <v>0</v>
      </c>
      <c r="M260" s="276">
        <f t="shared" si="33"/>
        <v>17000</v>
      </c>
      <c r="N260" s="298"/>
    </row>
    <row r="261" spans="1:14" customFormat="1" ht="25.5" customHeight="1" x14ac:dyDescent="0.25">
      <c r="A261" s="299">
        <v>522</v>
      </c>
      <c r="B261" s="293" t="s">
        <v>596</v>
      </c>
      <c r="C261" s="278">
        <v>50000</v>
      </c>
      <c r="D261" s="278">
        <v>0</v>
      </c>
      <c r="E261" s="278">
        <v>0</v>
      </c>
      <c r="F261" s="278">
        <v>0</v>
      </c>
      <c r="G261" s="278">
        <v>0</v>
      </c>
      <c r="H261" s="278">
        <v>0</v>
      </c>
      <c r="I261" s="278">
        <v>0</v>
      </c>
      <c r="J261" s="278">
        <v>0</v>
      </c>
      <c r="K261" s="278">
        <v>0</v>
      </c>
      <c r="L261" s="278">
        <v>0</v>
      </c>
      <c r="M261" s="276">
        <f t="shared" si="33"/>
        <v>50000</v>
      </c>
      <c r="N261" s="298"/>
    </row>
    <row r="262" spans="1:14" customFormat="1" ht="25.5" customHeight="1" x14ac:dyDescent="0.25">
      <c r="A262" s="299">
        <v>523</v>
      </c>
      <c r="B262" s="293" t="s">
        <v>597</v>
      </c>
      <c r="C262" s="278">
        <v>32000</v>
      </c>
      <c r="D262" s="278">
        <v>0</v>
      </c>
      <c r="E262" s="278">
        <v>0</v>
      </c>
      <c r="F262" s="278">
        <v>0</v>
      </c>
      <c r="G262" s="278">
        <v>0</v>
      </c>
      <c r="H262" s="278">
        <v>0</v>
      </c>
      <c r="I262" s="278">
        <v>0</v>
      </c>
      <c r="J262" s="278">
        <v>0</v>
      </c>
      <c r="K262" s="278">
        <v>0</v>
      </c>
      <c r="L262" s="278">
        <v>0</v>
      </c>
      <c r="M262" s="276">
        <f t="shared" ref="M262:M325" si="45">SUM(C262:L262)</f>
        <v>32000</v>
      </c>
      <c r="N262" s="298"/>
    </row>
    <row r="263" spans="1:14" customFormat="1" ht="25.5" customHeight="1" x14ac:dyDescent="0.25">
      <c r="A263" s="299">
        <v>529</v>
      </c>
      <c r="B263" s="293" t="s">
        <v>598</v>
      </c>
      <c r="C263" s="278">
        <v>3500</v>
      </c>
      <c r="D263" s="278">
        <v>0</v>
      </c>
      <c r="E263" s="278">
        <v>0</v>
      </c>
      <c r="F263" s="278">
        <v>0</v>
      </c>
      <c r="G263" s="278">
        <v>0</v>
      </c>
      <c r="H263" s="278">
        <v>0</v>
      </c>
      <c r="I263" s="278">
        <v>0</v>
      </c>
      <c r="J263" s="278">
        <v>0</v>
      </c>
      <c r="K263" s="278">
        <v>0</v>
      </c>
      <c r="L263" s="278">
        <v>0</v>
      </c>
      <c r="M263" s="276">
        <f t="shared" si="45"/>
        <v>3500</v>
      </c>
      <c r="N263" s="298"/>
    </row>
    <row r="264" spans="1:14" customFormat="1" ht="25.5" hidden="1" customHeight="1" x14ac:dyDescent="0.25">
      <c r="A264" s="286">
        <v>5300</v>
      </c>
      <c r="B264" s="287" t="s">
        <v>599</v>
      </c>
      <c r="C264" s="275">
        <f t="shared" ref="C264:L264" si="46">SUM(C265:C266)</f>
        <v>0</v>
      </c>
      <c r="D264" s="275">
        <f>SUM(D265:D266)</f>
        <v>0</v>
      </c>
      <c r="E264" s="275">
        <f t="shared" si="46"/>
        <v>0</v>
      </c>
      <c r="F264" s="275">
        <f t="shared" si="46"/>
        <v>0</v>
      </c>
      <c r="G264" s="275">
        <f t="shared" si="46"/>
        <v>0</v>
      </c>
      <c r="H264" s="275">
        <f t="shared" si="46"/>
        <v>0</v>
      </c>
      <c r="I264" s="275">
        <f t="shared" si="46"/>
        <v>0</v>
      </c>
      <c r="J264" s="275">
        <f t="shared" si="46"/>
        <v>0</v>
      </c>
      <c r="K264" s="275">
        <f t="shared" si="46"/>
        <v>0</v>
      </c>
      <c r="L264" s="275">
        <f t="shared" si="46"/>
        <v>0</v>
      </c>
      <c r="M264" s="275">
        <f t="shared" si="45"/>
        <v>0</v>
      </c>
      <c r="N264" s="301"/>
    </row>
    <row r="265" spans="1:14" customFormat="1" ht="25.5" hidden="1" customHeight="1" x14ac:dyDescent="0.25">
      <c r="A265" s="299">
        <v>531</v>
      </c>
      <c r="B265" s="293" t="s">
        <v>600</v>
      </c>
      <c r="C265" s="278">
        <v>0</v>
      </c>
      <c r="D265" s="278">
        <v>0</v>
      </c>
      <c r="E265" s="278">
        <v>0</v>
      </c>
      <c r="F265" s="278">
        <v>0</v>
      </c>
      <c r="G265" s="278">
        <v>0</v>
      </c>
      <c r="H265" s="278">
        <v>0</v>
      </c>
      <c r="I265" s="278">
        <v>0</v>
      </c>
      <c r="J265" s="278">
        <v>0</v>
      </c>
      <c r="K265" s="278">
        <v>0</v>
      </c>
      <c r="L265" s="278">
        <v>0</v>
      </c>
      <c r="M265" s="276">
        <f t="shared" si="45"/>
        <v>0</v>
      </c>
      <c r="N265" s="298"/>
    </row>
    <row r="266" spans="1:14" customFormat="1" ht="25.5" hidden="1" customHeight="1" x14ac:dyDescent="0.25">
      <c r="A266" s="299">
        <v>532</v>
      </c>
      <c r="B266" s="293" t="s">
        <v>601</v>
      </c>
      <c r="C266" s="278">
        <v>0</v>
      </c>
      <c r="D266" s="278">
        <v>0</v>
      </c>
      <c r="E266" s="278">
        <v>0</v>
      </c>
      <c r="F266" s="278">
        <v>0</v>
      </c>
      <c r="G266" s="278">
        <v>0</v>
      </c>
      <c r="H266" s="278">
        <v>0</v>
      </c>
      <c r="I266" s="278">
        <v>0</v>
      </c>
      <c r="J266" s="278">
        <v>0</v>
      </c>
      <c r="K266" s="278">
        <v>0</v>
      </c>
      <c r="L266" s="278">
        <v>0</v>
      </c>
      <c r="M266" s="276">
        <f t="shared" si="45"/>
        <v>0</v>
      </c>
      <c r="N266" s="298"/>
    </row>
    <row r="267" spans="1:14" customFormat="1" ht="25.5" hidden="1" customHeight="1" x14ac:dyDescent="0.25">
      <c r="A267" s="286">
        <v>5400</v>
      </c>
      <c r="B267" s="287" t="s">
        <v>602</v>
      </c>
      <c r="C267" s="275">
        <f t="shared" ref="C267:N267" si="47">SUM(C268:C273)</f>
        <v>0</v>
      </c>
      <c r="D267" s="275">
        <f>SUM(D268:D273)</f>
        <v>0</v>
      </c>
      <c r="E267" s="275">
        <f t="shared" si="47"/>
        <v>0</v>
      </c>
      <c r="F267" s="275">
        <f t="shared" si="47"/>
        <v>0</v>
      </c>
      <c r="G267" s="275">
        <f t="shared" si="47"/>
        <v>0</v>
      </c>
      <c r="H267" s="275">
        <f t="shared" si="47"/>
        <v>0</v>
      </c>
      <c r="I267" s="275">
        <f t="shared" si="47"/>
        <v>0</v>
      </c>
      <c r="J267" s="275">
        <f t="shared" si="47"/>
        <v>0</v>
      </c>
      <c r="K267" s="275">
        <f t="shared" si="47"/>
        <v>0</v>
      </c>
      <c r="L267" s="275">
        <f t="shared" si="47"/>
        <v>0</v>
      </c>
      <c r="M267" s="275">
        <f t="shared" si="45"/>
        <v>0</v>
      </c>
      <c r="N267" s="302">
        <f t="shared" si="47"/>
        <v>0</v>
      </c>
    </row>
    <row r="268" spans="1:14" customFormat="1" ht="25.5" hidden="1" customHeight="1" x14ac:dyDescent="0.25">
      <c r="A268" s="299">
        <v>541</v>
      </c>
      <c r="B268" s="293" t="s">
        <v>603</v>
      </c>
      <c r="C268" s="278">
        <v>0</v>
      </c>
      <c r="D268" s="278">
        <v>0</v>
      </c>
      <c r="E268" s="278">
        <v>0</v>
      </c>
      <c r="F268" s="278">
        <v>0</v>
      </c>
      <c r="G268" s="278">
        <v>0</v>
      </c>
      <c r="H268" s="278">
        <v>0</v>
      </c>
      <c r="I268" s="278">
        <v>0</v>
      </c>
      <c r="J268" s="278">
        <v>0</v>
      </c>
      <c r="K268" s="278">
        <v>0</v>
      </c>
      <c r="L268" s="278">
        <v>0</v>
      </c>
      <c r="M268" s="276">
        <f t="shared" si="45"/>
        <v>0</v>
      </c>
      <c r="N268" s="298"/>
    </row>
    <row r="269" spans="1:14" customFormat="1" ht="25.5" hidden="1" customHeight="1" x14ac:dyDescent="0.25">
      <c r="A269" s="299">
        <v>542</v>
      </c>
      <c r="B269" s="293" t="s">
        <v>604</v>
      </c>
      <c r="C269" s="278">
        <v>0</v>
      </c>
      <c r="D269" s="278">
        <v>0</v>
      </c>
      <c r="E269" s="278">
        <v>0</v>
      </c>
      <c r="F269" s="278">
        <v>0</v>
      </c>
      <c r="G269" s="278">
        <v>0</v>
      </c>
      <c r="H269" s="278">
        <v>0</v>
      </c>
      <c r="I269" s="278">
        <v>0</v>
      </c>
      <c r="J269" s="278">
        <v>0</v>
      </c>
      <c r="K269" s="278">
        <v>0</v>
      </c>
      <c r="L269" s="278">
        <v>0</v>
      </c>
      <c r="M269" s="276">
        <f t="shared" si="45"/>
        <v>0</v>
      </c>
      <c r="N269" s="298"/>
    </row>
    <row r="270" spans="1:14" customFormat="1" ht="25.5" hidden="1" customHeight="1" x14ac:dyDescent="0.25">
      <c r="A270" s="299">
        <v>543</v>
      </c>
      <c r="B270" s="293" t="s">
        <v>605</v>
      </c>
      <c r="C270" s="278">
        <v>0</v>
      </c>
      <c r="D270" s="278">
        <v>0</v>
      </c>
      <c r="E270" s="278">
        <v>0</v>
      </c>
      <c r="F270" s="278">
        <v>0</v>
      </c>
      <c r="G270" s="278">
        <v>0</v>
      </c>
      <c r="H270" s="278">
        <v>0</v>
      </c>
      <c r="I270" s="278">
        <v>0</v>
      </c>
      <c r="J270" s="278">
        <v>0</v>
      </c>
      <c r="K270" s="278">
        <v>0</v>
      </c>
      <c r="L270" s="278">
        <v>0</v>
      </c>
      <c r="M270" s="276">
        <f t="shared" si="45"/>
        <v>0</v>
      </c>
      <c r="N270" s="298"/>
    </row>
    <row r="271" spans="1:14" customFormat="1" ht="25.5" hidden="1" customHeight="1" x14ac:dyDescent="0.25">
      <c r="A271" s="299">
        <v>544</v>
      </c>
      <c r="B271" s="293" t="s">
        <v>606</v>
      </c>
      <c r="C271" s="278">
        <v>0</v>
      </c>
      <c r="D271" s="278">
        <v>0</v>
      </c>
      <c r="E271" s="278">
        <v>0</v>
      </c>
      <c r="F271" s="278">
        <v>0</v>
      </c>
      <c r="G271" s="278">
        <v>0</v>
      </c>
      <c r="H271" s="278">
        <v>0</v>
      </c>
      <c r="I271" s="278">
        <v>0</v>
      </c>
      <c r="J271" s="278">
        <v>0</v>
      </c>
      <c r="K271" s="278">
        <v>0</v>
      </c>
      <c r="L271" s="278">
        <v>0</v>
      </c>
      <c r="M271" s="276">
        <f t="shared" si="45"/>
        <v>0</v>
      </c>
      <c r="N271" s="298"/>
    </row>
    <row r="272" spans="1:14" customFormat="1" ht="25.5" hidden="1" customHeight="1" x14ac:dyDescent="0.25">
      <c r="A272" s="299">
        <v>545</v>
      </c>
      <c r="B272" s="293" t="s">
        <v>607</v>
      </c>
      <c r="C272" s="278">
        <v>0</v>
      </c>
      <c r="D272" s="278">
        <v>0</v>
      </c>
      <c r="E272" s="278">
        <v>0</v>
      </c>
      <c r="F272" s="278">
        <v>0</v>
      </c>
      <c r="G272" s="278">
        <v>0</v>
      </c>
      <c r="H272" s="278">
        <v>0</v>
      </c>
      <c r="I272" s="278">
        <v>0</v>
      </c>
      <c r="J272" s="278">
        <v>0</v>
      </c>
      <c r="K272" s="278">
        <v>0</v>
      </c>
      <c r="L272" s="278">
        <v>0</v>
      </c>
      <c r="M272" s="276">
        <f t="shared" si="45"/>
        <v>0</v>
      </c>
      <c r="N272" s="298"/>
    </row>
    <row r="273" spans="1:14" customFormat="1" ht="25.5" hidden="1" customHeight="1" x14ac:dyDescent="0.25">
      <c r="A273" s="299">
        <v>549</v>
      </c>
      <c r="B273" s="293" t="s">
        <v>608</v>
      </c>
      <c r="C273" s="278">
        <v>0</v>
      </c>
      <c r="D273" s="278">
        <v>0</v>
      </c>
      <c r="E273" s="278">
        <v>0</v>
      </c>
      <c r="F273" s="278">
        <v>0</v>
      </c>
      <c r="G273" s="278">
        <v>0</v>
      </c>
      <c r="H273" s="278">
        <v>0</v>
      </c>
      <c r="I273" s="278">
        <v>0</v>
      </c>
      <c r="J273" s="278">
        <v>0</v>
      </c>
      <c r="K273" s="278">
        <v>0</v>
      </c>
      <c r="L273" s="278">
        <v>0</v>
      </c>
      <c r="M273" s="276">
        <f t="shared" si="45"/>
        <v>0</v>
      </c>
      <c r="N273" s="298"/>
    </row>
    <row r="274" spans="1:14" customFormat="1" ht="25.5" hidden="1" customHeight="1" x14ac:dyDescent="0.25">
      <c r="A274" s="286">
        <v>5500</v>
      </c>
      <c r="B274" s="287" t="s">
        <v>609</v>
      </c>
      <c r="C274" s="275">
        <f t="shared" ref="C274:N274" si="48">SUM(C275)</f>
        <v>0</v>
      </c>
      <c r="D274" s="275">
        <f t="shared" si="48"/>
        <v>0</v>
      </c>
      <c r="E274" s="275">
        <f t="shared" si="48"/>
        <v>0</v>
      </c>
      <c r="F274" s="275">
        <f t="shared" si="48"/>
        <v>0</v>
      </c>
      <c r="G274" s="275">
        <f t="shared" si="48"/>
        <v>0</v>
      </c>
      <c r="H274" s="275">
        <f t="shared" si="48"/>
        <v>0</v>
      </c>
      <c r="I274" s="275">
        <f t="shared" si="48"/>
        <v>0</v>
      </c>
      <c r="J274" s="275">
        <f t="shared" si="48"/>
        <v>0</v>
      </c>
      <c r="K274" s="275">
        <f t="shared" si="48"/>
        <v>0</v>
      </c>
      <c r="L274" s="275">
        <f t="shared" si="48"/>
        <v>0</v>
      </c>
      <c r="M274" s="275">
        <f t="shared" si="45"/>
        <v>0</v>
      </c>
      <c r="N274" s="302">
        <f t="shared" si="48"/>
        <v>0</v>
      </c>
    </row>
    <row r="275" spans="1:14" customFormat="1" ht="25.5" hidden="1" customHeight="1" x14ac:dyDescent="0.25">
      <c r="A275" s="299">
        <v>551</v>
      </c>
      <c r="B275" s="293" t="s">
        <v>610</v>
      </c>
      <c r="C275" s="278">
        <v>0</v>
      </c>
      <c r="D275" s="278">
        <v>0</v>
      </c>
      <c r="E275" s="278">
        <v>0</v>
      </c>
      <c r="F275" s="278">
        <v>0</v>
      </c>
      <c r="G275" s="278">
        <v>0</v>
      </c>
      <c r="H275" s="278">
        <v>0</v>
      </c>
      <c r="I275" s="278">
        <v>0</v>
      </c>
      <c r="J275" s="278">
        <v>0</v>
      </c>
      <c r="K275" s="278">
        <v>0</v>
      </c>
      <c r="L275" s="278">
        <v>0</v>
      </c>
      <c r="M275" s="276">
        <f t="shared" si="45"/>
        <v>0</v>
      </c>
      <c r="N275" s="298"/>
    </row>
    <row r="276" spans="1:14" customFormat="1" ht="25.5" customHeight="1" x14ac:dyDescent="0.25">
      <c r="A276" s="286">
        <v>5600</v>
      </c>
      <c r="B276" s="287" t="s">
        <v>611</v>
      </c>
      <c r="C276" s="275">
        <f t="shared" ref="C276:N276" si="49">SUM(C277:C284)</f>
        <v>263900</v>
      </c>
      <c r="D276" s="275">
        <f>SUM(D277:D284)</f>
        <v>0</v>
      </c>
      <c r="E276" s="275">
        <f t="shared" si="49"/>
        <v>0</v>
      </c>
      <c r="F276" s="275">
        <f t="shared" si="49"/>
        <v>0</v>
      </c>
      <c r="G276" s="275">
        <f t="shared" si="49"/>
        <v>0</v>
      </c>
      <c r="H276" s="275">
        <f t="shared" si="49"/>
        <v>0</v>
      </c>
      <c r="I276" s="275">
        <f t="shared" si="49"/>
        <v>0</v>
      </c>
      <c r="J276" s="275">
        <f t="shared" si="49"/>
        <v>0</v>
      </c>
      <c r="K276" s="275">
        <f t="shared" si="49"/>
        <v>0</v>
      </c>
      <c r="L276" s="275">
        <f t="shared" si="49"/>
        <v>0</v>
      </c>
      <c r="M276" s="275">
        <f t="shared" si="45"/>
        <v>263900</v>
      </c>
      <c r="N276" s="302">
        <f t="shared" si="49"/>
        <v>0</v>
      </c>
    </row>
    <row r="277" spans="1:14" customFormat="1" ht="25.5" hidden="1" customHeight="1" x14ac:dyDescent="0.25">
      <c r="A277" s="299">
        <v>561</v>
      </c>
      <c r="B277" s="293" t="s">
        <v>612</v>
      </c>
      <c r="C277" s="278">
        <v>0</v>
      </c>
      <c r="D277" s="278">
        <v>0</v>
      </c>
      <c r="E277" s="278">
        <v>0</v>
      </c>
      <c r="F277" s="278">
        <v>0</v>
      </c>
      <c r="G277" s="278">
        <v>0</v>
      </c>
      <c r="H277" s="278">
        <v>0</v>
      </c>
      <c r="I277" s="278">
        <v>0</v>
      </c>
      <c r="J277" s="278">
        <v>0</v>
      </c>
      <c r="K277" s="278">
        <v>0</v>
      </c>
      <c r="L277" s="278">
        <v>0</v>
      </c>
      <c r="M277" s="276">
        <f t="shared" si="45"/>
        <v>0</v>
      </c>
      <c r="N277" s="298"/>
    </row>
    <row r="278" spans="1:14" customFormat="1" ht="25.5" hidden="1" customHeight="1" x14ac:dyDescent="0.25">
      <c r="A278" s="299">
        <v>562</v>
      </c>
      <c r="B278" s="293" t="s">
        <v>613</v>
      </c>
      <c r="C278" s="278">
        <v>0</v>
      </c>
      <c r="D278" s="278">
        <v>0</v>
      </c>
      <c r="E278" s="278">
        <v>0</v>
      </c>
      <c r="F278" s="278">
        <v>0</v>
      </c>
      <c r="G278" s="278">
        <v>0</v>
      </c>
      <c r="H278" s="278">
        <v>0</v>
      </c>
      <c r="I278" s="278">
        <v>0</v>
      </c>
      <c r="J278" s="278">
        <v>0</v>
      </c>
      <c r="K278" s="278">
        <v>0</v>
      </c>
      <c r="L278" s="278">
        <v>0</v>
      </c>
      <c r="M278" s="276">
        <f t="shared" si="45"/>
        <v>0</v>
      </c>
      <c r="N278" s="298"/>
    </row>
    <row r="279" spans="1:14" customFormat="1" ht="25.5" hidden="1" customHeight="1" x14ac:dyDescent="0.25">
      <c r="A279" s="299">
        <v>563</v>
      </c>
      <c r="B279" s="293" t="s">
        <v>614</v>
      </c>
      <c r="C279" s="278">
        <v>0</v>
      </c>
      <c r="D279" s="278">
        <v>0</v>
      </c>
      <c r="E279" s="278">
        <v>0</v>
      </c>
      <c r="F279" s="278">
        <v>0</v>
      </c>
      <c r="G279" s="278">
        <v>0</v>
      </c>
      <c r="H279" s="278">
        <v>0</v>
      </c>
      <c r="I279" s="278">
        <v>0</v>
      </c>
      <c r="J279" s="278">
        <v>0</v>
      </c>
      <c r="K279" s="278">
        <v>0</v>
      </c>
      <c r="L279" s="278">
        <v>0</v>
      </c>
      <c r="M279" s="276">
        <f t="shared" si="45"/>
        <v>0</v>
      </c>
      <c r="N279" s="298"/>
    </row>
    <row r="280" spans="1:14" customFormat="1" ht="29.25" hidden="1" customHeight="1" x14ac:dyDescent="0.25">
      <c r="A280" s="299">
        <v>564</v>
      </c>
      <c r="B280" s="293" t="s">
        <v>615</v>
      </c>
      <c r="C280" s="278">
        <v>0</v>
      </c>
      <c r="D280" s="278">
        <v>0</v>
      </c>
      <c r="E280" s="278">
        <v>0</v>
      </c>
      <c r="F280" s="278">
        <v>0</v>
      </c>
      <c r="G280" s="278">
        <v>0</v>
      </c>
      <c r="H280" s="278">
        <v>0</v>
      </c>
      <c r="I280" s="278">
        <v>0</v>
      </c>
      <c r="J280" s="278">
        <v>0</v>
      </c>
      <c r="K280" s="278">
        <v>0</v>
      </c>
      <c r="L280" s="278">
        <v>0</v>
      </c>
      <c r="M280" s="276">
        <f t="shared" si="45"/>
        <v>0</v>
      </c>
      <c r="N280" s="298"/>
    </row>
    <row r="281" spans="1:14" customFormat="1" ht="25.5" hidden="1" customHeight="1" x14ac:dyDescent="0.25">
      <c r="A281" s="299">
        <v>565</v>
      </c>
      <c r="B281" s="293" t="s">
        <v>616</v>
      </c>
      <c r="C281" s="278">
        <v>0</v>
      </c>
      <c r="D281" s="278">
        <v>0</v>
      </c>
      <c r="E281" s="278">
        <v>0</v>
      </c>
      <c r="F281" s="278">
        <v>0</v>
      </c>
      <c r="G281" s="278">
        <v>0</v>
      </c>
      <c r="H281" s="278">
        <v>0</v>
      </c>
      <c r="I281" s="278">
        <v>0</v>
      </c>
      <c r="J281" s="278">
        <v>0</v>
      </c>
      <c r="K281" s="278">
        <v>0</v>
      </c>
      <c r="L281" s="278">
        <v>0</v>
      </c>
      <c r="M281" s="276">
        <f t="shared" si="45"/>
        <v>0</v>
      </c>
      <c r="N281" s="298"/>
    </row>
    <row r="282" spans="1:14" customFormat="1" ht="27.75" customHeight="1" x14ac:dyDescent="0.25">
      <c r="A282" s="299">
        <v>566</v>
      </c>
      <c r="B282" s="293" t="s">
        <v>617</v>
      </c>
      <c r="C282" s="278">
        <v>52500</v>
      </c>
      <c r="D282" s="278">
        <v>0</v>
      </c>
      <c r="E282" s="278">
        <v>0</v>
      </c>
      <c r="F282" s="278">
        <v>0</v>
      </c>
      <c r="G282" s="278">
        <v>0</v>
      </c>
      <c r="H282" s="278">
        <v>0</v>
      </c>
      <c r="I282" s="278">
        <v>0</v>
      </c>
      <c r="J282" s="278">
        <v>0</v>
      </c>
      <c r="K282" s="278">
        <v>0</v>
      </c>
      <c r="L282" s="278">
        <v>0</v>
      </c>
      <c r="M282" s="276">
        <f t="shared" si="45"/>
        <v>52500</v>
      </c>
      <c r="N282" s="298"/>
    </row>
    <row r="283" spans="1:14" customFormat="1" ht="25.5" customHeight="1" x14ac:dyDescent="0.25">
      <c r="A283" s="299">
        <v>567</v>
      </c>
      <c r="B283" s="293" t="s">
        <v>618</v>
      </c>
      <c r="C283" s="278">
        <v>211400</v>
      </c>
      <c r="D283" s="278">
        <v>0</v>
      </c>
      <c r="E283" s="278">
        <v>0</v>
      </c>
      <c r="F283" s="278">
        <v>0</v>
      </c>
      <c r="G283" s="278">
        <v>0</v>
      </c>
      <c r="H283" s="278">
        <v>0</v>
      </c>
      <c r="I283" s="278">
        <v>0</v>
      </c>
      <c r="J283" s="278">
        <v>0</v>
      </c>
      <c r="K283" s="278">
        <v>0</v>
      </c>
      <c r="L283" s="278">
        <v>0</v>
      </c>
      <c r="M283" s="276">
        <f t="shared" si="45"/>
        <v>211400</v>
      </c>
      <c r="N283" s="298"/>
    </row>
    <row r="284" spans="1:14" customFormat="1" ht="25.5" hidden="1" customHeight="1" x14ac:dyDescent="0.25">
      <c r="A284" s="299">
        <v>569</v>
      </c>
      <c r="B284" s="293" t="s">
        <v>619</v>
      </c>
      <c r="C284" s="278">
        <v>0</v>
      </c>
      <c r="D284" s="278">
        <v>0</v>
      </c>
      <c r="E284" s="278">
        <v>0</v>
      </c>
      <c r="F284" s="278">
        <v>0</v>
      </c>
      <c r="G284" s="278">
        <v>0</v>
      </c>
      <c r="H284" s="278">
        <v>0</v>
      </c>
      <c r="I284" s="278">
        <v>0</v>
      </c>
      <c r="J284" s="278">
        <v>0</v>
      </c>
      <c r="K284" s="278">
        <v>0</v>
      </c>
      <c r="L284" s="278">
        <v>0</v>
      </c>
      <c r="M284" s="276">
        <f t="shared" si="45"/>
        <v>0</v>
      </c>
      <c r="N284" s="298"/>
    </row>
    <row r="285" spans="1:14" customFormat="1" ht="25.5" customHeight="1" x14ac:dyDescent="0.25">
      <c r="A285" s="286">
        <v>5700</v>
      </c>
      <c r="B285" s="287" t="s">
        <v>620</v>
      </c>
      <c r="C285" s="275">
        <f t="shared" ref="C285:N285" si="50">SUM(C286:C294)</f>
        <v>92000</v>
      </c>
      <c r="D285" s="275">
        <f>SUM(D286:D294)</f>
        <v>0</v>
      </c>
      <c r="E285" s="275">
        <f t="shared" si="50"/>
        <v>0</v>
      </c>
      <c r="F285" s="275">
        <f t="shared" si="50"/>
        <v>0</v>
      </c>
      <c r="G285" s="275">
        <f t="shared" si="50"/>
        <v>0</v>
      </c>
      <c r="H285" s="275">
        <f t="shared" si="50"/>
        <v>0</v>
      </c>
      <c r="I285" s="275">
        <f t="shared" si="50"/>
        <v>0</v>
      </c>
      <c r="J285" s="275">
        <f t="shared" si="50"/>
        <v>0</v>
      </c>
      <c r="K285" s="275">
        <f t="shared" si="50"/>
        <v>0</v>
      </c>
      <c r="L285" s="275">
        <f t="shared" si="50"/>
        <v>0</v>
      </c>
      <c r="M285" s="275">
        <f t="shared" si="45"/>
        <v>92000</v>
      </c>
      <c r="N285" s="302">
        <f t="shared" si="50"/>
        <v>0</v>
      </c>
    </row>
    <row r="286" spans="1:14" customFormat="1" ht="25.5" hidden="1" customHeight="1" x14ac:dyDescent="0.25">
      <c r="A286" s="299">
        <v>571</v>
      </c>
      <c r="B286" s="293" t="s">
        <v>621</v>
      </c>
      <c r="C286" s="278">
        <v>0</v>
      </c>
      <c r="D286" s="278">
        <v>0</v>
      </c>
      <c r="E286" s="278">
        <v>0</v>
      </c>
      <c r="F286" s="278">
        <v>0</v>
      </c>
      <c r="G286" s="278">
        <v>0</v>
      </c>
      <c r="H286" s="278">
        <v>0</v>
      </c>
      <c r="I286" s="278">
        <v>0</v>
      </c>
      <c r="J286" s="278">
        <v>0</v>
      </c>
      <c r="K286" s="278">
        <v>0</v>
      </c>
      <c r="L286" s="278">
        <v>0</v>
      </c>
      <c r="M286" s="276">
        <f t="shared" si="45"/>
        <v>0</v>
      </c>
      <c r="N286" s="298"/>
    </row>
    <row r="287" spans="1:14" customFormat="1" ht="25.5" hidden="1" customHeight="1" x14ac:dyDescent="0.25">
      <c r="A287" s="299">
        <v>572</v>
      </c>
      <c r="B287" s="293" t="s">
        <v>622</v>
      </c>
      <c r="C287" s="278">
        <v>0</v>
      </c>
      <c r="D287" s="278">
        <v>0</v>
      </c>
      <c r="E287" s="278">
        <v>0</v>
      </c>
      <c r="F287" s="278">
        <v>0</v>
      </c>
      <c r="G287" s="278">
        <v>0</v>
      </c>
      <c r="H287" s="278">
        <v>0</v>
      </c>
      <c r="I287" s="278">
        <v>0</v>
      </c>
      <c r="J287" s="278">
        <v>0</v>
      </c>
      <c r="K287" s="278">
        <v>0</v>
      </c>
      <c r="L287" s="278">
        <v>0</v>
      </c>
      <c r="M287" s="276">
        <f t="shared" si="45"/>
        <v>0</v>
      </c>
      <c r="N287" s="298"/>
    </row>
    <row r="288" spans="1:14" customFormat="1" ht="25.5" hidden="1" customHeight="1" x14ac:dyDescent="0.25">
      <c r="A288" s="299">
        <v>573</v>
      </c>
      <c r="B288" s="293" t="s">
        <v>623</v>
      </c>
      <c r="C288" s="278">
        <v>0</v>
      </c>
      <c r="D288" s="278">
        <v>0</v>
      </c>
      <c r="E288" s="278">
        <v>0</v>
      </c>
      <c r="F288" s="278">
        <v>0</v>
      </c>
      <c r="G288" s="278">
        <v>0</v>
      </c>
      <c r="H288" s="278">
        <v>0</v>
      </c>
      <c r="I288" s="278">
        <v>0</v>
      </c>
      <c r="J288" s="278">
        <v>0</v>
      </c>
      <c r="K288" s="278">
        <v>0</v>
      </c>
      <c r="L288" s="278">
        <v>0</v>
      </c>
      <c r="M288" s="276">
        <f t="shared" si="45"/>
        <v>0</v>
      </c>
      <c r="N288" s="298"/>
    </row>
    <row r="289" spans="1:14" customFormat="1" ht="25.5" hidden="1" customHeight="1" x14ac:dyDescent="0.25">
      <c r="A289" s="299">
        <v>574</v>
      </c>
      <c r="B289" s="293" t="s">
        <v>624</v>
      </c>
      <c r="C289" s="278">
        <v>0</v>
      </c>
      <c r="D289" s="278">
        <v>0</v>
      </c>
      <c r="E289" s="278">
        <v>0</v>
      </c>
      <c r="F289" s="278">
        <v>0</v>
      </c>
      <c r="G289" s="278">
        <v>0</v>
      </c>
      <c r="H289" s="278">
        <v>0</v>
      </c>
      <c r="I289" s="278">
        <v>0</v>
      </c>
      <c r="J289" s="278">
        <v>0</v>
      </c>
      <c r="K289" s="278">
        <v>0</v>
      </c>
      <c r="L289" s="278">
        <v>0</v>
      </c>
      <c r="M289" s="276">
        <f t="shared" si="45"/>
        <v>0</v>
      </c>
      <c r="N289" s="298"/>
    </row>
    <row r="290" spans="1:14" customFormat="1" ht="25.5" hidden="1" customHeight="1" x14ac:dyDescent="0.25">
      <c r="A290" s="299">
        <v>575</v>
      </c>
      <c r="B290" s="293" t="s">
        <v>625</v>
      </c>
      <c r="C290" s="278">
        <v>0</v>
      </c>
      <c r="D290" s="278">
        <v>0</v>
      </c>
      <c r="E290" s="278">
        <v>0</v>
      </c>
      <c r="F290" s="278">
        <v>0</v>
      </c>
      <c r="G290" s="278">
        <v>0</v>
      </c>
      <c r="H290" s="278">
        <v>0</v>
      </c>
      <c r="I290" s="278">
        <v>0</v>
      </c>
      <c r="J290" s="278">
        <v>0</v>
      </c>
      <c r="K290" s="278">
        <v>0</v>
      </c>
      <c r="L290" s="278">
        <v>0</v>
      </c>
      <c r="M290" s="276">
        <f t="shared" si="45"/>
        <v>0</v>
      </c>
      <c r="N290" s="298"/>
    </row>
    <row r="291" spans="1:14" customFormat="1" ht="25.5" hidden="1" customHeight="1" x14ac:dyDescent="0.25">
      <c r="A291" s="299">
        <v>576</v>
      </c>
      <c r="B291" s="293" t="s">
        <v>626</v>
      </c>
      <c r="C291" s="278">
        <v>0</v>
      </c>
      <c r="D291" s="278">
        <v>0</v>
      </c>
      <c r="E291" s="278">
        <v>0</v>
      </c>
      <c r="F291" s="278">
        <v>0</v>
      </c>
      <c r="G291" s="278">
        <v>0</v>
      </c>
      <c r="H291" s="278">
        <v>0</v>
      </c>
      <c r="I291" s="278">
        <v>0</v>
      </c>
      <c r="J291" s="278">
        <v>0</v>
      </c>
      <c r="K291" s="278">
        <v>0</v>
      </c>
      <c r="L291" s="278">
        <v>0</v>
      </c>
      <c r="M291" s="276">
        <f t="shared" si="45"/>
        <v>0</v>
      </c>
      <c r="N291" s="298"/>
    </row>
    <row r="292" spans="1:14" customFormat="1" ht="25.5" hidden="1" customHeight="1" x14ac:dyDescent="0.25">
      <c r="A292" s="299">
        <v>577</v>
      </c>
      <c r="B292" s="293" t="s">
        <v>627</v>
      </c>
      <c r="C292" s="278">
        <v>0</v>
      </c>
      <c r="D292" s="278">
        <v>0</v>
      </c>
      <c r="E292" s="278">
        <v>0</v>
      </c>
      <c r="F292" s="278">
        <v>0</v>
      </c>
      <c r="G292" s="278">
        <v>0</v>
      </c>
      <c r="H292" s="278">
        <v>0</v>
      </c>
      <c r="I292" s="278">
        <v>0</v>
      </c>
      <c r="J292" s="278">
        <v>0</v>
      </c>
      <c r="K292" s="278">
        <v>0</v>
      </c>
      <c r="L292" s="278">
        <v>0</v>
      </c>
      <c r="M292" s="276">
        <f t="shared" si="45"/>
        <v>0</v>
      </c>
      <c r="N292" s="298"/>
    </row>
    <row r="293" spans="1:14" customFormat="1" ht="25.5" customHeight="1" x14ac:dyDescent="0.25">
      <c r="A293" s="299">
        <v>578</v>
      </c>
      <c r="B293" s="293" t="s">
        <v>628</v>
      </c>
      <c r="C293" s="278">
        <v>92000</v>
      </c>
      <c r="D293" s="278">
        <v>0</v>
      </c>
      <c r="E293" s="278">
        <v>0</v>
      </c>
      <c r="F293" s="278">
        <v>0</v>
      </c>
      <c r="G293" s="278">
        <v>0</v>
      </c>
      <c r="H293" s="278">
        <v>0</v>
      </c>
      <c r="I293" s="278">
        <v>0</v>
      </c>
      <c r="J293" s="278">
        <v>0</v>
      </c>
      <c r="K293" s="278">
        <v>0</v>
      </c>
      <c r="L293" s="278">
        <v>0</v>
      </c>
      <c r="M293" s="276">
        <f t="shared" si="45"/>
        <v>92000</v>
      </c>
      <c r="N293" s="298"/>
    </row>
    <row r="294" spans="1:14" customFormat="1" ht="25.5" hidden="1" customHeight="1" x14ac:dyDescent="0.25">
      <c r="A294" s="299">
        <v>579</v>
      </c>
      <c r="B294" s="293" t="s">
        <v>629</v>
      </c>
      <c r="C294" s="278">
        <v>0</v>
      </c>
      <c r="D294" s="278">
        <v>0</v>
      </c>
      <c r="E294" s="278">
        <v>0</v>
      </c>
      <c r="F294" s="278">
        <v>0</v>
      </c>
      <c r="G294" s="278">
        <v>0</v>
      </c>
      <c r="H294" s="278">
        <v>0</v>
      </c>
      <c r="I294" s="278">
        <v>0</v>
      </c>
      <c r="J294" s="278">
        <v>0</v>
      </c>
      <c r="K294" s="278">
        <v>0</v>
      </c>
      <c r="L294" s="278">
        <v>0</v>
      </c>
      <c r="M294" s="276">
        <f t="shared" si="45"/>
        <v>0</v>
      </c>
      <c r="N294" s="298"/>
    </row>
    <row r="295" spans="1:14" customFormat="1" ht="25.5" hidden="1" customHeight="1" x14ac:dyDescent="0.25">
      <c r="A295" s="286">
        <v>5800</v>
      </c>
      <c r="B295" s="287" t="s">
        <v>630</v>
      </c>
      <c r="C295" s="275">
        <f t="shared" ref="C295:N295" si="51">SUM(C296:C299)</f>
        <v>0</v>
      </c>
      <c r="D295" s="275">
        <f>SUM(D296:D299)</f>
        <v>0</v>
      </c>
      <c r="E295" s="275">
        <f t="shared" si="51"/>
        <v>0</v>
      </c>
      <c r="F295" s="275">
        <f t="shared" si="51"/>
        <v>0</v>
      </c>
      <c r="G295" s="275">
        <f t="shared" si="51"/>
        <v>0</v>
      </c>
      <c r="H295" s="275">
        <f t="shared" si="51"/>
        <v>0</v>
      </c>
      <c r="I295" s="275">
        <f t="shared" si="51"/>
        <v>0</v>
      </c>
      <c r="J295" s="275">
        <f t="shared" si="51"/>
        <v>0</v>
      </c>
      <c r="K295" s="275">
        <f t="shared" si="51"/>
        <v>0</v>
      </c>
      <c r="L295" s="275">
        <f t="shared" si="51"/>
        <v>0</v>
      </c>
      <c r="M295" s="275">
        <f t="shared" si="45"/>
        <v>0</v>
      </c>
      <c r="N295" s="302">
        <f t="shared" si="51"/>
        <v>0</v>
      </c>
    </row>
    <row r="296" spans="1:14" customFormat="1" ht="25.5" hidden="1" customHeight="1" x14ac:dyDescent="0.25">
      <c r="A296" s="299">
        <v>581</v>
      </c>
      <c r="B296" s="293" t="s">
        <v>631</v>
      </c>
      <c r="C296" s="278">
        <v>0</v>
      </c>
      <c r="D296" s="278">
        <v>0</v>
      </c>
      <c r="E296" s="278">
        <v>0</v>
      </c>
      <c r="F296" s="278">
        <v>0</v>
      </c>
      <c r="G296" s="278">
        <v>0</v>
      </c>
      <c r="H296" s="278">
        <v>0</v>
      </c>
      <c r="I296" s="278">
        <v>0</v>
      </c>
      <c r="J296" s="278">
        <v>0</v>
      </c>
      <c r="K296" s="278">
        <v>0</v>
      </c>
      <c r="L296" s="278">
        <v>0</v>
      </c>
      <c r="M296" s="276">
        <f t="shared" si="45"/>
        <v>0</v>
      </c>
      <c r="N296" s="298"/>
    </row>
    <row r="297" spans="1:14" customFormat="1" ht="25.5" hidden="1" customHeight="1" x14ac:dyDescent="0.25">
      <c r="A297" s="299">
        <v>582</v>
      </c>
      <c r="B297" s="293" t="s">
        <v>632</v>
      </c>
      <c r="C297" s="278">
        <v>0</v>
      </c>
      <c r="D297" s="278">
        <v>0</v>
      </c>
      <c r="E297" s="278">
        <v>0</v>
      </c>
      <c r="F297" s="278">
        <v>0</v>
      </c>
      <c r="G297" s="278">
        <v>0</v>
      </c>
      <c r="H297" s="278">
        <v>0</v>
      </c>
      <c r="I297" s="278">
        <v>0</v>
      </c>
      <c r="J297" s="278">
        <v>0</v>
      </c>
      <c r="K297" s="278">
        <v>0</v>
      </c>
      <c r="L297" s="278">
        <v>0</v>
      </c>
      <c r="M297" s="276">
        <f t="shared" si="45"/>
        <v>0</v>
      </c>
      <c r="N297" s="298"/>
    </row>
    <row r="298" spans="1:14" customFormat="1" ht="25.5" hidden="1" customHeight="1" x14ac:dyDescent="0.25">
      <c r="A298" s="299">
        <v>583</v>
      </c>
      <c r="B298" s="293" t="s">
        <v>633</v>
      </c>
      <c r="C298" s="278">
        <v>0</v>
      </c>
      <c r="D298" s="278">
        <v>0</v>
      </c>
      <c r="E298" s="278">
        <v>0</v>
      </c>
      <c r="F298" s="278">
        <v>0</v>
      </c>
      <c r="G298" s="278">
        <v>0</v>
      </c>
      <c r="H298" s="278">
        <v>0</v>
      </c>
      <c r="I298" s="278">
        <v>0</v>
      </c>
      <c r="J298" s="278">
        <v>0</v>
      </c>
      <c r="K298" s="278">
        <v>0</v>
      </c>
      <c r="L298" s="278">
        <v>0</v>
      </c>
      <c r="M298" s="276">
        <f t="shared" si="45"/>
        <v>0</v>
      </c>
      <c r="N298" s="298"/>
    </row>
    <row r="299" spans="1:14" customFormat="1" ht="25.5" hidden="1" customHeight="1" x14ac:dyDescent="0.25">
      <c r="A299" s="299">
        <v>589</v>
      </c>
      <c r="B299" s="293" t="s">
        <v>634</v>
      </c>
      <c r="C299" s="278">
        <v>0</v>
      </c>
      <c r="D299" s="278">
        <v>0</v>
      </c>
      <c r="E299" s="278">
        <v>0</v>
      </c>
      <c r="F299" s="278">
        <v>0</v>
      </c>
      <c r="G299" s="278">
        <v>0</v>
      </c>
      <c r="H299" s="278">
        <v>0</v>
      </c>
      <c r="I299" s="278">
        <v>0</v>
      </c>
      <c r="J299" s="278">
        <v>0</v>
      </c>
      <c r="K299" s="278">
        <v>0</v>
      </c>
      <c r="L299" s="278">
        <v>0</v>
      </c>
      <c r="M299" s="276">
        <f t="shared" si="45"/>
        <v>0</v>
      </c>
      <c r="N299" s="298"/>
    </row>
    <row r="300" spans="1:14" customFormat="1" ht="25.5" customHeight="1" x14ac:dyDescent="0.25">
      <c r="A300" s="286">
        <v>5900</v>
      </c>
      <c r="B300" s="287" t="s">
        <v>635</v>
      </c>
      <c r="C300" s="275">
        <f t="shared" ref="C300:N300" si="52">SUM(C301:C309)</f>
        <v>43000</v>
      </c>
      <c r="D300" s="275">
        <f>SUM(D301:D309)</f>
        <v>0</v>
      </c>
      <c r="E300" s="275">
        <f t="shared" si="52"/>
        <v>0</v>
      </c>
      <c r="F300" s="275">
        <f t="shared" si="52"/>
        <v>0</v>
      </c>
      <c r="G300" s="275">
        <f t="shared" si="52"/>
        <v>0</v>
      </c>
      <c r="H300" s="275">
        <f t="shared" si="52"/>
        <v>0</v>
      </c>
      <c r="I300" s="275">
        <f t="shared" si="52"/>
        <v>0</v>
      </c>
      <c r="J300" s="275">
        <f t="shared" si="52"/>
        <v>0</v>
      </c>
      <c r="K300" s="275">
        <f t="shared" si="52"/>
        <v>0</v>
      </c>
      <c r="L300" s="275">
        <f t="shared" si="52"/>
        <v>0</v>
      </c>
      <c r="M300" s="275">
        <f t="shared" si="45"/>
        <v>43000</v>
      </c>
      <c r="N300" s="302">
        <f t="shared" si="52"/>
        <v>0</v>
      </c>
    </row>
    <row r="301" spans="1:14" customFormat="1" ht="25.5" customHeight="1" x14ac:dyDescent="0.25">
      <c r="A301" s="299">
        <v>591</v>
      </c>
      <c r="B301" s="293" t="s">
        <v>636</v>
      </c>
      <c r="C301" s="278">
        <v>43000</v>
      </c>
      <c r="D301" s="278">
        <v>0</v>
      </c>
      <c r="E301" s="278">
        <v>0</v>
      </c>
      <c r="F301" s="278">
        <v>0</v>
      </c>
      <c r="G301" s="278">
        <v>0</v>
      </c>
      <c r="H301" s="278">
        <v>0</v>
      </c>
      <c r="I301" s="278">
        <v>0</v>
      </c>
      <c r="J301" s="278">
        <v>0</v>
      </c>
      <c r="K301" s="278">
        <v>0</v>
      </c>
      <c r="L301" s="278">
        <v>0</v>
      </c>
      <c r="M301" s="276">
        <f t="shared" si="45"/>
        <v>43000</v>
      </c>
      <c r="N301" s="298"/>
    </row>
    <row r="302" spans="1:14" customFormat="1" ht="25.5" hidden="1" customHeight="1" x14ac:dyDescent="0.25">
      <c r="A302" s="299">
        <v>592</v>
      </c>
      <c r="B302" s="293" t="s">
        <v>637</v>
      </c>
      <c r="C302" s="278">
        <v>0</v>
      </c>
      <c r="D302" s="278">
        <v>0</v>
      </c>
      <c r="E302" s="278">
        <v>0</v>
      </c>
      <c r="F302" s="278">
        <v>0</v>
      </c>
      <c r="G302" s="278">
        <v>0</v>
      </c>
      <c r="H302" s="278">
        <v>0</v>
      </c>
      <c r="I302" s="278">
        <v>0</v>
      </c>
      <c r="J302" s="278">
        <v>0</v>
      </c>
      <c r="K302" s="278">
        <v>0</v>
      </c>
      <c r="L302" s="278">
        <v>0</v>
      </c>
      <c r="M302" s="276">
        <f t="shared" si="45"/>
        <v>0</v>
      </c>
      <c r="N302" s="298"/>
    </row>
    <row r="303" spans="1:14" customFormat="1" ht="25.5" hidden="1" customHeight="1" x14ac:dyDescent="0.25">
      <c r="A303" s="299">
        <v>593</v>
      </c>
      <c r="B303" s="293" t="s">
        <v>638</v>
      </c>
      <c r="C303" s="278">
        <v>0</v>
      </c>
      <c r="D303" s="278">
        <v>0</v>
      </c>
      <c r="E303" s="278">
        <v>0</v>
      </c>
      <c r="F303" s="278">
        <v>0</v>
      </c>
      <c r="G303" s="278">
        <v>0</v>
      </c>
      <c r="H303" s="278">
        <v>0</v>
      </c>
      <c r="I303" s="278">
        <v>0</v>
      </c>
      <c r="J303" s="278">
        <v>0</v>
      </c>
      <c r="K303" s="278">
        <v>0</v>
      </c>
      <c r="L303" s="278">
        <v>0</v>
      </c>
      <c r="M303" s="276">
        <f t="shared" si="45"/>
        <v>0</v>
      </c>
      <c r="N303" s="298"/>
    </row>
    <row r="304" spans="1:14" customFormat="1" ht="25.5" hidden="1" customHeight="1" x14ac:dyDescent="0.25">
      <c r="A304" s="299">
        <v>594</v>
      </c>
      <c r="B304" s="293" t="s">
        <v>2</v>
      </c>
      <c r="C304" s="278">
        <v>0</v>
      </c>
      <c r="D304" s="278">
        <v>0</v>
      </c>
      <c r="E304" s="278">
        <v>0</v>
      </c>
      <c r="F304" s="278">
        <v>0</v>
      </c>
      <c r="G304" s="278">
        <v>0</v>
      </c>
      <c r="H304" s="278">
        <v>0</v>
      </c>
      <c r="I304" s="278">
        <v>0</v>
      </c>
      <c r="J304" s="278">
        <v>0</v>
      </c>
      <c r="K304" s="278">
        <v>0</v>
      </c>
      <c r="L304" s="278">
        <v>0</v>
      </c>
      <c r="M304" s="276">
        <f t="shared" si="45"/>
        <v>0</v>
      </c>
      <c r="N304" s="298"/>
    </row>
    <row r="305" spans="1:14" customFormat="1" ht="25.5" hidden="1" customHeight="1" x14ac:dyDescent="0.25">
      <c r="A305" s="299">
        <v>595</v>
      </c>
      <c r="B305" s="293" t="s">
        <v>639</v>
      </c>
      <c r="C305" s="278">
        <v>0</v>
      </c>
      <c r="D305" s="278">
        <v>0</v>
      </c>
      <c r="E305" s="278">
        <v>0</v>
      </c>
      <c r="F305" s="278">
        <v>0</v>
      </c>
      <c r="G305" s="278">
        <v>0</v>
      </c>
      <c r="H305" s="278">
        <v>0</v>
      </c>
      <c r="I305" s="278">
        <v>0</v>
      </c>
      <c r="J305" s="278">
        <v>0</v>
      </c>
      <c r="K305" s="278">
        <v>0</v>
      </c>
      <c r="L305" s="278">
        <v>0</v>
      </c>
      <c r="M305" s="276">
        <f t="shared" si="45"/>
        <v>0</v>
      </c>
      <c r="N305" s="298"/>
    </row>
    <row r="306" spans="1:14" customFormat="1" ht="25.5" hidden="1" customHeight="1" x14ac:dyDescent="0.25">
      <c r="A306" s="299">
        <v>596</v>
      </c>
      <c r="B306" s="293" t="s">
        <v>640</v>
      </c>
      <c r="C306" s="278">
        <v>0</v>
      </c>
      <c r="D306" s="278">
        <v>0</v>
      </c>
      <c r="E306" s="278">
        <v>0</v>
      </c>
      <c r="F306" s="278">
        <v>0</v>
      </c>
      <c r="G306" s="278">
        <v>0</v>
      </c>
      <c r="H306" s="278">
        <v>0</v>
      </c>
      <c r="I306" s="278">
        <v>0</v>
      </c>
      <c r="J306" s="278">
        <v>0</v>
      </c>
      <c r="K306" s="278">
        <v>0</v>
      </c>
      <c r="L306" s="278">
        <v>0</v>
      </c>
      <c r="M306" s="276">
        <f t="shared" si="45"/>
        <v>0</v>
      </c>
      <c r="N306" s="298"/>
    </row>
    <row r="307" spans="1:14" customFormat="1" ht="25.5" hidden="1" customHeight="1" x14ac:dyDescent="0.25">
      <c r="A307" s="299">
        <v>597</v>
      </c>
      <c r="B307" s="293" t="s">
        <v>641</v>
      </c>
      <c r="C307" s="278">
        <v>0</v>
      </c>
      <c r="D307" s="278">
        <v>0</v>
      </c>
      <c r="E307" s="278">
        <v>0</v>
      </c>
      <c r="F307" s="278">
        <v>0</v>
      </c>
      <c r="G307" s="278">
        <v>0</v>
      </c>
      <c r="H307" s="278">
        <v>0</v>
      </c>
      <c r="I307" s="278">
        <v>0</v>
      </c>
      <c r="J307" s="278">
        <v>0</v>
      </c>
      <c r="K307" s="278">
        <v>0</v>
      </c>
      <c r="L307" s="278">
        <v>0</v>
      </c>
      <c r="M307" s="276">
        <f t="shared" si="45"/>
        <v>0</v>
      </c>
      <c r="N307" s="298"/>
    </row>
    <row r="308" spans="1:14" customFormat="1" ht="25.5" hidden="1" customHeight="1" x14ac:dyDescent="0.25">
      <c r="A308" s="299">
        <v>598</v>
      </c>
      <c r="B308" s="293" t="s">
        <v>642</v>
      </c>
      <c r="C308" s="278">
        <v>0</v>
      </c>
      <c r="D308" s="278">
        <v>0</v>
      </c>
      <c r="E308" s="278">
        <v>0</v>
      </c>
      <c r="F308" s="278">
        <v>0</v>
      </c>
      <c r="G308" s="278">
        <v>0</v>
      </c>
      <c r="H308" s="278">
        <v>0</v>
      </c>
      <c r="I308" s="278">
        <v>0</v>
      </c>
      <c r="J308" s="278">
        <v>0</v>
      </c>
      <c r="K308" s="278">
        <v>0</v>
      </c>
      <c r="L308" s="278">
        <v>0</v>
      </c>
      <c r="M308" s="276">
        <f t="shared" si="45"/>
        <v>0</v>
      </c>
      <c r="N308" s="298"/>
    </row>
    <row r="309" spans="1:14" customFormat="1" ht="25.5" hidden="1" customHeight="1" x14ac:dyDescent="0.25">
      <c r="A309" s="299">
        <v>599</v>
      </c>
      <c r="B309" s="293" t="s">
        <v>643</v>
      </c>
      <c r="C309" s="278">
        <v>0</v>
      </c>
      <c r="D309" s="278">
        <v>0</v>
      </c>
      <c r="E309" s="278">
        <v>0</v>
      </c>
      <c r="F309" s="278">
        <v>0</v>
      </c>
      <c r="G309" s="278">
        <v>0</v>
      </c>
      <c r="H309" s="278">
        <v>0</v>
      </c>
      <c r="I309" s="278">
        <v>0</v>
      </c>
      <c r="J309" s="278">
        <v>0</v>
      </c>
      <c r="K309" s="278">
        <v>0</v>
      </c>
      <c r="L309" s="278">
        <v>0</v>
      </c>
      <c r="M309" s="276">
        <f t="shared" si="45"/>
        <v>0</v>
      </c>
      <c r="N309" s="298"/>
    </row>
    <row r="310" spans="1:14" s="131" customFormat="1" ht="25.5" customHeight="1" x14ac:dyDescent="0.25">
      <c r="A310" s="284">
        <v>6000</v>
      </c>
      <c r="B310" s="285" t="s">
        <v>94</v>
      </c>
      <c r="C310" s="274">
        <f t="shared" ref="C310:N310" si="53">C311+C320+C329</f>
        <v>0</v>
      </c>
      <c r="D310" s="274">
        <f>D311+D320+D329</f>
        <v>0</v>
      </c>
      <c r="E310" s="274">
        <f t="shared" si="53"/>
        <v>3405281</v>
      </c>
      <c r="F310" s="274">
        <f t="shared" si="53"/>
        <v>0</v>
      </c>
      <c r="G310" s="274">
        <f t="shared" si="53"/>
        <v>0</v>
      </c>
      <c r="H310" s="274">
        <f t="shared" si="53"/>
        <v>450951</v>
      </c>
      <c r="I310" s="274">
        <f t="shared" si="53"/>
        <v>0</v>
      </c>
      <c r="J310" s="274">
        <f t="shared" si="53"/>
        <v>3000000</v>
      </c>
      <c r="K310" s="274">
        <f t="shared" si="53"/>
        <v>6500000</v>
      </c>
      <c r="L310" s="274">
        <f t="shared" si="53"/>
        <v>0</v>
      </c>
      <c r="M310" s="274">
        <f t="shared" si="45"/>
        <v>13356232</v>
      </c>
      <c r="N310" s="305">
        <f t="shared" si="53"/>
        <v>0</v>
      </c>
    </row>
    <row r="311" spans="1:14" customFormat="1" ht="25.5" customHeight="1" x14ac:dyDescent="0.25">
      <c r="A311" s="286">
        <v>6100</v>
      </c>
      <c r="B311" s="287" t="s">
        <v>644</v>
      </c>
      <c r="C311" s="275">
        <f>SUM(C312:C319)</f>
        <v>0</v>
      </c>
      <c r="D311" s="275">
        <f>SUM(D312:D319)</f>
        <v>0</v>
      </c>
      <c r="E311" s="275">
        <f t="shared" ref="E311:N311" si="54">SUM(E312:E319)</f>
        <v>3405281</v>
      </c>
      <c r="F311" s="275">
        <f t="shared" si="54"/>
        <v>0</v>
      </c>
      <c r="G311" s="275">
        <f t="shared" si="54"/>
        <v>0</v>
      </c>
      <c r="H311" s="275">
        <f t="shared" si="54"/>
        <v>450951</v>
      </c>
      <c r="I311" s="275">
        <f t="shared" si="54"/>
        <v>0</v>
      </c>
      <c r="J311" s="275">
        <f t="shared" si="54"/>
        <v>3000000</v>
      </c>
      <c r="K311" s="275">
        <f t="shared" si="54"/>
        <v>6500000</v>
      </c>
      <c r="L311" s="275">
        <f t="shared" si="54"/>
        <v>0</v>
      </c>
      <c r="M311" s="275">
        <f t="shared" si="45"/>
        <v>13356232</v>
      </c>
      <c r="N311" s="302">
        <f t="shared" si="54"/>
        <v>0</v>
      </c>
    </row>
    <row r="312" spans="1:14" customFormat="1" ht="25.5" customHeight="1" x14ac:dyDescent="0.25">
      <c r="A312" s="299">
        <v>611</v>
      </c>
      <c r="B312" s="293" t="s">
        <v>645</v>
      </c>
      <c r="C312" s="278">
        <v>0</v>
      </c>
      <c r="D312" s="278">
        <v>0</v>
      </c>
      <c r="E312" s="278">
        <v>126000</v>
      </c>
      <c r="F312" s="278">
        <v>0</v>
      </c>
      <c r="G312" s="278">
        <v>0</v>
      </c>
      <c r="H312" s="278">
        <v>0</v>
      </c>
      <c r="I312" s="278">
        <v>0</v>
      </c>
      <c r="J312" s="278">
        <v>0</v>
      </c>
      <c r="K312" s="278">
        <v>0</v>
      </c>
      <c r="L312" s="278">
        <v>0</v>
      </c>
      <c r="M312" s="276">
        <f t="shared" si="45"/>
        <v>126000</v>
      </c>
      <c r="N312" s="298"/>
    </row>
    <row r="313" spans="1:14" customFormat="1" ht="25.5" customHeight="1" x14ac:dyDescent="0.25">
      <c r="A313" s="299">
        <v>612</v>
      </c>
      <c r="B313" s="293" t="s">
        <v>646</v>
      </c>
      <c r="C313" s="278">
        <v>0</v>
      </c>
      <c r="D313" s="278">
        <v>0</v>
      </c>
      <c r="E313" s="278">
        <v>0</v>
      </c>
      <c r="F313" s="278">
        <v>0</v>
      </c>
      <c r="G313" s="278">
        <v>0</v>
      </c>
      <c r="H313" s="278">
        <v>450951</v>
      </c>
      <c r="I313" s="278">
        <v>0</v>
      </c>
      <c r="J313" s="278">
        <v>3000000</v>
      </c>
      <c r="K313" s="278">
        <v>3833333</v>
      </c>
      <c r="L313" s="278">
        <v>0</v>
      </c>
      <c r="M313" s="276">
        <f>SUM(C313:L313)</f>
        <v>7284284</v>
      </c>
      <c r="N313" s="298"/>
    </row>
    <row r="314" spans="1:14" customFormat="1" ht="31.5" customHeight="1" x14ac:dyDescent="0.25">
      <c r="A314" s="299">
        <v>613</v>
      </c>
      <c r="B314" s="293" t="s">
        <v>647</v>
      </c>
      <c r="C314" s="278">
        <v>0</v>
      </c>
      <c r="D314" s="278">
        <v>0</v>
      </c>
      <c r="E314" s="278">
        <v>1555000</v>
      </c>
      <c r="F314" s="278">
        <v>0</v>
      </c>
      <c r="G314" s="278">
        <v>0</v>
      </c>
      <c r="H314" s="278">
        <v>0</v>
      </c>
      <c r="I314" s="278">
        <v>0</v>
      </c>
      <c r="J314" s="278">
        <v>0</v>
      </c>
      <c r="K314" s="278">
        <v>1666667</v>
      </c>
      <c r="L314" s="278">
        <v>0</v>
      </c>
      <c r="M314" s="276">
        <f t="shared" si="45"/>
        <v>3221667</v>
      </c>
      <c r="N314" s="298"/>
    </row>
    <row r="315" spans="1:14" customFormat="1" ht="25.5" hidden="1" customHeight="1" x14ac:dyDescent="0.25">
      <c r="A315" s="299">
        <v>614</v>
      </c>
      <c r="B315" s="293" t="s">
        <v>648</v>
      </c>
      <c r="C315" s="278">
        <v>0</v>
      </c>
      <c r="D315" s="278">
        <v>0</v>
      </c>
      <c r="E315" s="278">
        <v>0</v>
      </c>
      <c r="F315" s="278">
        <v>0</v>
      </c>
      <c r="G315" s="278">
        <v>0</v>
      </c>
      <c r="H315" s="278">
        <v>0</v>
      </c>
      <c r="I315" s="278">
        <v>0</v>
      </c>
      <c r="J315" s="278">
        <v>0</v>
      </c>
      <c r="K315" s="278">
        <v>0</v>
      </c>
      <c r="L315" s="278">
        <v>0</v>
      </c>
      <c r="M315" s="276">
        <f>SUM(C315:L315)</f>
        <v>0</v>
      </c>
      <c r="N315" s="298"/>
    </row>
    <row r="316" spans="1:14" customFormat="1" ht="25.5" customHeight="1" x14ac:dyDescent="0.25">
      <c r="A316" s="299">
        <v>615</v>
      </c>
      <c r="B316" s="293" t="s">
        <v>649</v>
      </c>
      <c r="C316" s="278">
        <v>0</v>
      </c>
      <c r="D316" s="278">
        <v>0</v>
      </c>
      <c r="E316" s="278">
        <v>650000</v>
      </c>
      <c r="F316" s="278">
        <v>0</v>
      </c>
      <c r="G316" s="278">
        <v>0</v>
      </c>
      <c r="H316" s="278">
        <v>0</v>
      </c>
      <c r="I316" s="278">
        <v>0</v>
      </c>
      <c r="J316" s="278">
        <v>0</v>
      </c>
      <c r="K316" s="278">
        <v>0</v>
      </c>
      <c r="L316" s="278">
        <v>0</v>
      </c>
      <c r="M316" s="276">
        <f t="shared" si="45"/>
        <v>650000</v>
      </c>
      <c r="N316" s="298"/>
    </row>
    <row r="317" spans="1:14" customFormat="1" ht="25.5" customHeight="1" x14ac:dyDescent="0.25">
      <c r="A317" s="299">
        <v>616</v>
      </c>
      <c r="B317" s="293" t="s">
        <v>650</v>
      </c>
      <c r="C317" s="278">
        <v>0</v>
      </c>
      <c r="D317" s="278">
        <v>0</v>
      </c>
      <c r="E317" s="278">
        <v>1074281</v>
      </c>
      <c r="F317" s="278">
        <v>0</v>
      </c>
      <c r="G317" s="278">
        <v>0</v>
      </c>
      <c r="H317" s="278">
        <v>0</v>
      </c>
      <c r="I317" s="278">
        <v>0</v>
      </c>
      <c r="J317" s="278">
        <v>0</v>
      </c>
      <c r="K317" s="278">
        <v>0</v>
      </c>
      <c r="L317" s="278">
        <v>0</v>
      </c>
      <c r="M317" s="276">
        <f t="shared" si="45"/>
        <v>1074281</v>
      </c>
      <c r="N317" s="298"/>
    </row>
    <row r="318" spans="1:14" customFormat="1" ht="25.5" hidden="1" customHeight="1" x14ac:dyDescent="0.25">
      <c r="A318" s="299">
        <v>617</v>
      </c>
      <c r="B318" s="293" t="s">
        <v>651</v>
      </c>
      <c r="C318" s="278">
        <v>0</v>
      </c>
      <c r="D318" s="278">
        <v>0</v>
      </c>
      <c r="E318" s="278">
        <v>0</v>
      </c>
      <c r="F318" s="278">
        <v>0</v>
      </c>
      <c r="G318" s="278">
        <v>0</v>
      </c>
      <c r="H318" s="278">
        <v>0</v>
      </c>
      <c r="I318" s="278">
        <v>0</v>
      </c>
      <c r="J318" s="278">
        <v>0</v>
      </c>
      <c r="K318" s="278">
        <v>0</v>
      </c>
      <c r="L318" s="278">
        <v>0</v>
      </c>
      <c r="M318" s="276">
        <f t="shared" si="45"/>
        <v>0</v>
      </c>
      <c r="N318" s="298"/>
    </row>
    <row r="319" spans="1:14" customFormat="1" ht="36.75" customHeight="1" x14ac:dyDescent="0.25">
      <c r="A319" s="299">
        <v>619</v>
      </c>
      <c r="B319" s="293" t="s">
        <v>652</v>
      </c>
      <c r="C319" s="278">
        <v>0</v>
      </c>
      <c r="D319" s="278">
        <v>0</v>
      </c>
      <c r="E319" s="278">
        <v>0</v>
      </c>
      <c r="F319" s="278">
        <v>0</v>
      </c>
      <c r="G319" s="278">
        <v>0</v>
      </c>
      <c r="H319" s="278">
        <v>0</v>
      </c>
      <c r="I319" s="278">
        <v>0</v>
      </c>
      <c r="J319" s="278">
        <v>0</v>
      </c>
      <c r="K319" s="278">
        <v>1000000</v>
      </c>
      <c r="L319" s="278">
        <v>0</v>
      </c>
      <c r="M319" s="276">
        <f t="shared" si="45"/>
        <v>1000000</v>
      </c>
      <c r="N319" s="298"/>
    </row>
    <row r="320" spans="1:14" customFormat="1" ht="25.5" hidden="1" customHeight="1" x14ac:dyDescent="0.25">
      <c r="A320" s="286">
        <v>6200</v>
      </c>
      <c r="B320" s="287" t="s">
        <v>653</v>
      </c>
      <c r="C320" s="275">
        <f t="shared" ref="C320:N320" si="55">SUM(C321:C328)</f>
        <v>0</v>
      </c>
      <c r="D320" s="275">
        <f>SUM(D321:D328)</f>
        <v>0</v>
      </c>
      <c r="E320" s="275">
        <f t="shared" si="55"/>
        <v>0</v>
      </c>
      <c r="F320" s="275">
        <f t="shared" si="55"/>
        <v>0</v>
      </c>
      <c r="G320" s="275">
        <f t="shared" si="55"/>
        <v>0</v>
      </c>
      <c r="H320" s="275">
        <f t="shared" si="55"/>
        <v>0</v>
      </c>
      <c r="I320" s="275">
        <f t="shared" si="55"/>
        <v>0</v>
      </c>
      <c r="J320" s="275">
        <f t="shared" si="55"/>
        <v>0</v>
      </c>
      <c r="K320" s="275">
        <f t="shared" si="55"/>
        <v>0</v>
      </c>
      <c r="L320" s="275">
        <f t="shared" si="55"/>
        <v>0</v>
      </c>
      <c r="M320" s="275">
        <f t="shared" si="45"/>
        <v>0</v>
      </c>
      <c r="N320" s="302">
        <f t="shared" si="55"/>
        <v>0</v>
      </c>
    </row>
    <row r="321" spans="1:14" customFormat="1" ht="25.5" hidden="1" customHeight="1" x14ac:dyDescent="0.25">
      <c r="A321" s="299">
        <v>621</v>
      </c>
      <c r="B321" s="293" t="s">
        <v>645</v>
      </c>
      <c r="C321" s="278">
        <v>0</v>
      </c>
      <c r="D321" s="278">
        <v>0</v>
      </c>
      <c r="E321" s="278">
        <v>0</v>
      </c>
      <c r="F321" s="278">
        <v>0</v>
      </c>
      <c r="G321" s="278">
        <v>0</v>
      </c>
      <c r="H321" s="278">
        <v>0</v>
      </c>
      <c r="I321" s="278">
        <v>0</v>
      </c>
      <c r="J321" s="278">
        <v>0</v>
      </c>
      <c r="K321" s="278">
        <v>0</v>
      </c>
      <c r="L321" s="278">
        <v>0</v>
      </c>
      <c r="M321" s="276">
        <f t="shared" si="45"/>
        <v>0</v>
      </c>
      <c r="N321" s="298"/>
    </row>
    <row r="322" spans="1:14" customFormat="1" ht="25.5" hidden="1" customHeight="1" x14ac:dyDescent="0.25">
      <c r="A322" s="299">
        <v>622</v>
      </c>
      <c r="B322" s="293" t="s">
        <v>654</v>
      </c>
      <c r="C322" s="278">
        <v>0</v>
      </c>
      <c r="D322" s="278">
        <v>0</v>
      </c>
      <c r="E322" s="278">
        <v>0</v>
      </c>
      <c r="F322" s="278">
        <v>0</v>
      </c>
      <c r="G322" s="278">
        <v>0</v>
      </c>
      <c r="H322" s="278">
        <v>0</v>
      </c>
      <c r="I322" s="278">
        <v>0</v>
      </c>
      <c r="J322" s="278">
        <v>0</v>
      </c>
      <c r="K322" s="278">
        <v>0</v>
      </c>
      <c r="L322" s="278">
        <v>0</v>
      </c>
      <c r="M322" s="276">
        <f t="shared" si="45"/>
        <v>0</v>
      </c>
      <c r="N322" s="298"/>
    </row>
    <row r="323" spans="1:14" customFormat="1" ht="25.5" hidden="1" x14ac:dyDescent="0.25">
      <c r="A323" s="299">
        <v>623</v>
      </c>
      <c r="B323" s="293" t="s">
        <v>655</v>
      </c>
      <c r="C323" s="278">
        <v>0</v>
      </c>
      <c r="D323" s="278">
        <v>0</v>
      </c>
      <c r="E323" s="278">
        <v>0</v>
      </c>
      <c r="F323" s="278">
        <v>0</v>
      </c>
      <c r="G323" s="278">
        <v>0</v>
      </c>
      <c r="H323" s="278">
        <v>0</v>
      </c>
      <c r="I323" s="278">
        <v>0</v>
      </c>
      <c r="J323" s="278">
        <v>0</v>
      </c>
      <c r="K323" s="278">
        <v>0</v>
      </c>
      <c r="L323" s="278">
        <v>0</v>
      </c>
      <c r="M323" s="276">
        <f t="shared" si="45"/>
        <v>0</v>
      </c>
      <c r="N323" s="298"/>
    </row>
    <row r="324" spans="1:14" customFormat="1" ht="25.5" hidden="1" customHeight="1" x14ac:dyDescent="0.25">
      <c r="A324" s="299">
        <v>624</v>
      </c>
      <c r="B324" s="293" t="s">
        <v>648</v>
      </c>
      <c r="C324" s="278">
        <v>0</v>
      </c>
      <c r="D324" s="278">
        <v>0</v>
      </c>
      <c r="E324" s="278">
        <v>0</v>
      </c>
      <c r="F324" s="278">
        <v>0</v>
      </c>
      <c r="G324" s="278">
        <v>0</v>
      </c>
      <c r="H324" s="278">
        <v>0</v>
      </c>
      <c r="I324" s="278">
        <v>0</v>
      </c>
      <c r="J324" s="278">
        <v>0</v>
      </c>
      <c r="K324" s="278">
        <v>0</v>
      </c>
      <c r="L324" s="278">
        <v>0</v>
      </c>
      <c r="M324" s="276">
        <f t="shared" si="45"/>
        <v>0</v>
      </c>
      <c r="N324" s="298"/>
    </row>
    <row r="325" spans="1:14" customFormat="1" ht="25.5" hidden="1" customHeight="1" x14ac:dyDescent="0.25">
      <c r="A325" s="299">
        <v>625</v>
      </c>
      <c r="B325" s="293" t="s">
        <v>649</v>
      </c>
      <c r="C325" s="278">
        <v>0</v>
      </c>
      <c r="D325" s="278">
        <v>0</v>
      </c>
      <c r="E325" s="278">
        <v>0</v>
      </c>
      <c r="F325" s="278">
        <v>0</v>
      </c>
      <c r="G325" s="278">
        <v>0</v>
      </c>
      <c r="H325" s="278">
        <v>0</v>
      </c>
      <c r="I325" s="278">
        <v>0</v>
      </c>
      <c r="J325" s="278">
        <v>0</v>
      </c>
      <c r="K325" s="278">
        <v>0</v>
      </c>
      <c r="L325" s="278">
        <v>0</v>
      </c>
      <c r="M325" s="276">
        <f t="shared" si="45"/>
        <v>0</v>
      </c>
      <c r="N325" s="298"/>
    </row>
    <row r="326" spans="1:14" customFormat="1" ht="25.5" hidden="1" customHeight="1" x14ac:dyDescent="0.25">
      <c r="A326" s="299">
        <v>626</v>
      </c>
      <c r="B326" s="293" t="s">
        <v>650</v>
      </c>
      <c r="C326" s="278">
        <v>0</v>
      </c>
      <c r="D326" s="278">
        <v>0</v>
      </c>
      <c r="E326" s="278">
        <v>0</v>
      </c>
      <c r="F326" s="278">
        <v>0</v>
      </c>
      <c r="G326" s="278">
        <v>0</v>
      </c>
      <c r="H326" s="278">
        <v>0</v>
      </c>
      <c r="I326" s="278">
        <v>0</v>
      </c>
      <c r="J326" s="278">
        <v>0</v>
      </c>
      <c r="K326" s="278">
        <v>0</v>
      </c>
      <c r="L326" s="278">
        <v>0</v>
      </c>
      <c r="M326" s="276">
        <f t="shared" ref="M326:M389" si="56">SUM(C326:L326)</f>
        <v>0</v>
      </c>
      <c r="N326" s="298"/>
    </row>
    <row r="327" spans="1:14" customFormat="1" ht="25.5" hidden="1" customHeight="1" x14ac:dyDescent="0.25">
      <c r="A327" s="299">
        <v>627</v>
      </c>
      <c r="B327" s="293" t="s">
        <v>651</v>
      </c>
      <c r="C327" s="278">
        <v>0</v>
      </c>
      <c r="D327" s="278">
        <v>0</v>
      </c>
      <c r="E327" s="278">
        <v>0</v>
      </c>
      <c r="F327" s="278">
        <v>0</v>
      </c>
      <c r="G327" s="278">
        <v>0</v>
      </c>
      <c r="H327" s="278">
        <v>0</v>
      </c>
      <c r="I327" s="278">
        <v>0</v>
      </c>
      <c r="J327" s="278">
        <v>0</v>
      </c>
      <c r="K327" s="278">
        <v>0</v>
      </c>
      <c r="L327" s="278">
        <v>0</v>
      </c>
      <c r="M327" s="276">
        <f t="shared" si="56"/>
        <v>0</v>
      </c>
      <c r="N327" s="298"/>
    </row>
    <row r="328" spans="1:14" customFormat="1" ht="25.5" hidden="1" x14ac:dyDescent="0.25">
      <c r="A328" s="299">
        <v>629</v>
      </c>
      <c r="B328" s="293" t="s">
        <v>656</v>
      </c>
      <c r="C328" s="278">
        <v>0</v>
      </c>
      <c r="D328" s="278">
        <v>0</v>
      </c>
      <c r="E328" s="278">
        <v>0</v>
      </c>
      <c r="F328" s="278">
        <v>0</v>
      </c>
      <c r="G328" s="278">
        <v>0</v>
      </c>
      <c r="H328" s="278">
        <v>0</v>
      </c>
      <c r="I328" s="278">
        <v>0</v>
      </c>
      <c r="J328" s="278">
        <v>0</v>
      </c>
      <c r="K328" s="278">
        <v>0</v>
      </c>
      <c r="L328" s="278">
        <v>0</v>
      </c>
      <c r="M328" s="276">
        <f t="shared" si="56"/>
        <v>0</v>
      </c>
      <c r="N328" s="298"/>
    </row>
    <row r="329" spans="1:14" customFormat="1" ht="25.5" hidden="1" customHeight="1" x14ac:dyDescent="0.25">
      <c r="A329" s="286">
        <v>6300</v>
      </c>
      <c r="B329" s="287" t="s">
        <v>657</v>
      </c>
      <c r="C329" s="275">
        <f t="shared" ref="C329:N329" si="57">SUM(C330:C331)</f>
        <v>0</v>
      </c>
      <c r="D329" s="275">
        <f>SUM(D330:D331)</f>
        <v>0</v>
      </c>
      <c r="E329" s="275">
        <f t="shared" si="57"/>
        <v>0</v>
      </c>
      <c r="F329" s="275">
        <f t="shared" si="57"/>
        <v>0</v>
      </c>
      <c r="G329" s="275">
        <f t="shared" si="57"/>
        <v>0</v>
      </c>
      <c r="H329" s="275">
        <f t="shared" si="57"/>
        <v>0</v>
      </c>
      <c r="I329" s="275">
        <f t="shared" si="57"/>
        <v>0</v>
      </c>
      <c r="J329" s="275">
        <f t="shared" si="57"/>
        <v>0</v>
      </c>
      <c r="K329" s="275">
        <f t="shared" si="57"/>
        <v>0</v>
      </c>
      <c r="L329" s="275">
        <f t="shared" si="57"/>
        <v>0</v>
      </c>
      <c r="M329" s="275">
        <f t="shared" si="56"/>
        <v>0</v>
      </c>
      <c r="N329" s="302">
        <f t="shared" si="57"/>
        <v>0</v>
      </c>
    </row>
    <row r="330" spans="1:14" customFormat="1" ht="35.25" hidden="1" customHeight="1" x14ac:dyDescent="0.25">
      <c r="A330" s="299">
        <v>631</v>
      </c>
      <c r="B330" s="293" t="s">
        <v>658</v>
      </c>
      <c r="C330" s="278">
        <v>0</v>
      </c>
      <c r="D330" s="278">
        <v>0</v>
      </c>
      <c r="E330" s="278">
        <v>0</v>
      </c>
      <c r="F330" s="278">
        <v>0</v>
      </c>
      <c r="G330" s="278">
        <v>0</v>
      </c>
      <c r="H330" s="278">
        <v>0</v>
      </c>
      <c r="I330" s="278">
        <v>0</v>
      </c>
      <c r="J330" s="278">
        <v>0</v>
      </c>
      <c r="K330" s="278">
        <v>0</v>
      </c>
      <c r="L330" s="278">
        <v>0</v>
      </c>
      <c r="M330" s="276">
        <f t="shared" si="56"/>
        <v>0</v>
      </c>
      <c r="N330" s="298"/>
    </row>
    <row r="331" spans="1:14" customFormat="1" ht="33" hidden="1" customHeight="1" x14ac:dyDescent="0.25">
      <c r="A331" s="299">
        <v>632</v>
      </c>
      <c r="B331" s="293" t="s">
        <v>659</v>
      </c>
      <c r="C331" s="278">
        <v>0</v>
      </c>
      <c r="D331" s="278">
        <v>0</v>
      </c>
      <c r="E331" s="278">
        <v>0</v>
      </c>
      <c r="F331" s="278">
        <v>0</v>
      </c>
      <c r="G331" s="278">
        <v>0</v>
      </c>
      <c r="H331" s="278">
        <v>0</v>
      </c>
      <c r="I331" s="278">
        <v>0</v>
      </c>
      <c r="J331" s="278">
        <v>0</v>
      </c>
      <c r="K331" s="278">
        <v>0</v>
      </c>
      <c r="L331" s="278">
        <v>0</v>
      </c>
      <c r="M331" s="276">
        <f t="shared" si="56"/>
        <v>0</v>
      </c>
      <c r="N331" s="298"/>
    </row>
    <row r="332" spans="1:14" s="131" customFormat="1" ht="25.5" hidden="1" customHeight="1" x14ac:dyDescent="0.25">
      <c r="A332" s="284">
        <v>7000</v>
      </c>
      <c r="B332" s="285" t="s">
        <v>98</v>
      </c>
      <c r="C332" s="274">
        <f t="shared" ref="C332:N332" si="58">C333+C336+C346+C353+C363+C373+C376</f>
        <v>0</v>
      </c>
      <c r="D332" s="274">
        <f>D333+D336+D346+D353+D363+D373+D376</f>
        <v>0</v>
      </c>
      <c r="E332" s="274">
        <f t="shared" si="58"/>
        <v>0</v>
      </c>
      <c r="F332" s="274">
        <f t="shared" si="58"/>
        <v>0</v>
      </c>
      <c r="G332" s="274">
        <f t="shared" si="58"/>
        <v>0</v>
      </c>
      <c r="H332" s="274">
        <f t="shared" si="58"/>
        <v>0</v>
      </c>
      <c r="I332" s="274">
        <f t="shared" si="58"/>
        <v>0</v>
      </c>
      <c r="J332" s="274">
        <f t="shared" si="58"/>
        <v>0</v>
      </c>
      <c r="K332" s="274">
        <f>K333+K336+K346+K353+K363+K373+K376</f>
        <v>0</v>
      </c>
      <c r="L332" s="274">
        <f>L333+L336+L346+L353+L363+L373+L376</f>
        <v>0</v>
      </c>
      <c r="M332" s="274">
        <f t="shared" si="56"/>
        <v>0</v>
      </c>
      <c r="N332" s="305">
        <f t="shared" si="58"/>
        <v>0</v>
      </c>
    </row>
    <row r="333" spans="1:14" customFormat="1" ht="30" hidden="1" x14ac:dyDescent="0.25">
      <c r="A333" s="310">
        <v>7100</v>
      </c>
      <c r="B333" s="287" t="s">
        <v>660</v>
      </c>
      <c r="C333" s="275">
        <f>SUM(C334:C335)</f>
        <v>0</v>
      </c>
      <c r="D333" s="275">
        <f>SUM(D334:D335)</f>
        <v>0</v>
      </c>
      <c r="E333" s="275">
        <f t="shared" ref="E333:N333" si="59">SUM(E334:E335)</f>
        <v>0</v>
      </c>
      <c r="F333" s="275">
        <f t="shared" si="59"/>
        <v>0</v>
      </c>
      <c r="G333" s="275">
        <f t="shared" si="59"/>
        <v>0</v>
      </c>
      <c r="H333" s="275">
        <f t="shared" si="59"/>
        <v>0</v>
      </c>
      <c r="I333" s="275">
        <f t="shared" si="59"/>
        <v>0</v>
      </c>
      <c r="J333" s="275">
        <f t="shared" si="59"/>
        <v>0</v>
      </c>
      <c r="K333" s="275">
        <f t="shared" si="59"/>
        <v>0</v>
      </c>
      <c r="L333" s="275">
        <f t="shared" si="59"/>
        <v>0</v>
      </c>
      <c r="M333" s="275">
        <f t="shared" si="56"/>
        <v>0</v>
      </c>
      <c r="N333" s="302">
        <f t="shared" si="59"/>
        <v>0</v>
      </c>
    </row>
    <row r="334" spans="1:14" customFormat="1" ht="43.5" hidden="1" customHeight="1" x14ac:dyDescent="0.25">
      <c r="A334" s="299">
        <v>711</v>
      </c>
      <c r="B334" s="293" t="s">
        <v>661</v>
      </c>
      <c r="C334" s="278">
        <v>0</v>
      </c>
      <c r="D334" s="278">
        <v>0</v>
      </c>
      <c r="E334" s="278">
        <v>0</v>
      </c>
      <c r="F334" s="278">
        <v>0</v>
      </c>
      <c r="G334" s="278">
        <v>0</v>
      </c>
      <c r="H334" s="278">
        <v>0</v>
      </c>
      <c r="I334" s="278">
        <v>0</v>
      </c>
      <c r="J334" s="278">
        <v>0</v>
      </c>
      <c r="K334" s="278">
        <v>0</v>
      </c>
      <c r="L334" s="278">
        <v>0</v>
      </c>
      <c r="M334" s="276">
        <f t="shared" si="56"/>
        <v>0</v>
      </c>
      <c r="N334" s="298"/>
    </row>
    <row r="335" spans="1:14" customFormat="1" ht="35.25" hidden="1" customHeight="1" x14ac:dyDescent="0.25">
      <c r="A335" s="299">
        <v>712</v>
      </c>
      <c r="B335" s="293" t="s">
        <v>662</v>
      </c>
      <c r="C335" s="278">
        <v>0</v>
      </c>
      <c r="D335" s="278">
        <v>0</v>
      </c>
      <c r="E335" s="278">
        <v>0</v>
      </c>
      <c r="F335" s="278">
        <v>0</v>
      </c>
      <c r="G335" s="278">
        <v>0</v>
      </c>
      <c r="H335" s="278">
        <v>0</v>
      </c>
      <c r="I335" s="278">
        <v>0</v>
      </c>
      <c r="J335" s="278">
        <v>0</v>
      </c>
      <c r="K335" s="278">
        <v>0</v>
      </c>
      <c r="L335" s="278">
        <v>0</v>
      </c>
      <c r="M335" s="276">
        <f t="shared" si="56"/>
        <v>0</v>
      </c>
      <c r="N335" s="298"/>
    </row>
    <row r="336" spans="1:14" customFormat="1" ht="25.5" hidden="1" customHeight="1" x14ac:dyDescent="0.25">
      <c r="A336" s="286">
        <v>7200</v>
      </c>
      <c r="B336" s="287" t="s">
        <v>663</v>
      </c>
      <c r="C336" s="275">
        <f t="shared" ref="C336:N336" si="60">SUM(C337:C345)</f>
        <v>0</v>
      </c>
      <c r="D336" s="275">
        <f>SUM(D337:D345)</f>
        <v>0</v>
      </c>
      <c r="E336" s="275">
        <f t="shared" si="60"/>
        <v>0</v>
      </c>
      <c r="F336" s="275">
        <f t="shared" si="60"/>
        <v>0</v>
      </c>
      <c r="G336" s="275">
        <f t="shared" si="60"/>
        <v>0</v>
      </c>
      <c r="H336" s="275">
        <f t="shared" si="60"/>
        <v>0</v>
      </c>
      <c r="I336" s="275">
        <f t="shared" si="60"/>
        <v>0</v>
      </c>
      <c r="J336" s="275">
        <f t="shared" si="60"/>
        <v>0</v>
      </c>
      <c r="K336" s="275">
        <f t="shared" si="60"/>
        <v>0</v>
      </c>
      <c r="L336" s="275">
        <f t="shared" si="60"/>
        <v>0</v>
      </c>
      <c r="M336" s="275">
        <f t="shared" si="56"/>
        <v>0</v>
      </c>
      <c r="N336" s="302">
        <f t="shared" si="60"/>
        <v>0</v>
      </c>
    </row>
    <row r="337" spans="1:14" customFormat="1" ht="42" hidden="1" customHeight="1" x14ac:dyDescent="0.25">
      <c r="A337" s="299">
        <v>721</v>
      </c>
      <c r="B337" s="293" t="s">
        <v>664</v>
      </c>
      <c r="C337" s="278">
        <v>0</v>
      </c>
      <c r="D337" s="278">
        <v>0</v>
      </c>
      <c r="E337" s="278">
        <v>0</v>
      </c>
      <c r="F337" s="278">
        <v>0</v>
      </c>
      <c r="G337" s="278">
        <v>0</v>
      </c>
      <c r="H337" s="278">
        <v>0</v>
      </c>
      <c r="I337" s="278">
        <v>0</v>
      </c>
      <c r="J337" s="278">
        <v>0</v>
      </c>
      <c r="K337" s="278">
        <v>0</v>
      </c>
      <c r="L337" s="278">
        <v>0</v>
      </c>
      <c r="M337" s="276">
        <f t="shared" si="56"/>
        <v>0</v>
      </c>
      <c r="N337" s="298"/>
    </row>
    <row r="338" spans="1:14" customFormat="1" ht="41.25" hidden="1" customHeight="1" x14ac:dyDescent="0.25">
      <c r="A338" s="299">
        <v>722</v>
      </c>
      <c r="B338" s="293" t="s">
        <v>665</v>
      </c>
      <c r="C338" s="278">
        <v>0</v>
      </c>
      <c r="D338" s="278">
        <v>0</v>
      </c>
      <c r="E338" s="278">
        <v>0</v>
      </c>
      <c r="F338" s="278">
        <v>0</v>
      </c>
      <c r="G338" s="278">
        <v>0</v>
      </c>
      <c r="H338" s="278">
        <v>0</v>
      </c>
      <c r="I338" s="278">
        <v>0</v>
      </c>
      <c r="J338" s="278">
        <v>0</v>
      </c>
      <c r="K338" s="278">
        <v>0</v>
      </c>
      <c r="L338" s="278">
        <v>0</v>
      </c>
      <c r="M338" s="276">
        <f t="shared" si="56"/>
        <v>0</v>
      </c>
      <c r="N338" s="298"/>
    </row>
    <row r="339" spans="1:14" customFormat="1" ht="42" hidden="1" customHeight="1" x14ac:dyDescent="0.25">
      <c r="A339" s="299">
        <v>723</v>
      </c>
      <c r="B339" s="293" t="s">
        <v>666</v>
      </c>
      <c r="C339" s="278">
        <v>0</v>
      </c>
      <c r="D339" s="278">
        <v>0</v>
      </c>
      <c r="E339" s="278">
        <v>0</v>
      </c>
      <c r="F339" s="278">
        <v>0</v>
      </c>
      <c r="G339" s="278">
        <v>0</v>
      </c>
      <c r="H339" s="278">
        <v>0</v>
      </c>
      <c r="I339" s="278">
        <v>0</v>
      </c>
      <c r="J339" s="278">
        <v>0</v>
      </c>
      <c r="K339" s="278">
        <v>0</v>
      </c>
      <c r="L339" s="278">
        <v>0</v>
      </c>
      <c r="M339" s="276">
        <f t="shared" si="56"/>
        <v>0</v>
      </c>
      <c r="N339" s="298"/>
    </row>
    <row r="340" spans="1:14" customFormat="1" ht="30.75" hidden="1" customHeight="1" x14ac:dyDescent="0.25">
      <c r="A340" s="299">
        <v>724</v>
      </c>
      <c r="B340" s="293" t="s">
        <v>667</v>
      </c>
      <c r="C340" s="278">
        <v>0</v>
      </c>
      <c r="D340" s="278">
        <v>0</v>
      </c>
      <c r="E340" s="278">
        <v>0</v>
      </c>
      <c r="F340" s="278">
        <v>0</v>
      </c>
      <c r="G340" s="278">
        <v>0</v>
      </c>
      <c r="H340" s="278">
        <v>0</v>
      </c>
      <c r="I340" s="278">
        <v>0</v>
      </c>
      <c r="J340" s="278">
        <v>0</v>
      </c>
      <c r="K340" s="278">
        <v>0</v>
      </c>
      <c r="L340" s="278">
        <v>0</v>
      </c>
      <c r="M340" s="276">
        <f t="shared" si="56"/>
        <v>0</v>
      </c>
      <c r="N340" s="298"/>
    </row>
    <row r="341" spans="1:14" customFormat="1" ht="31.5" hidden="1" customHeight="1" x14ac:dyDescent="0.25">
      <c r="A341" s="299">
        <v>725</v>
      </c>
      <c r="B341" s="293" t="s">
        <v>668</v>
      </c>
      <c r="C341" s="278">
        <v>0</v>
      </c>
      <c r="D341" s="278">
        <v>0</v>
      </c>
      <c r="E341" s="278">
        <v>0</v>
      </c>
      <c r="F341" s="278">
        <v>0</v>
      </c>
      <c r="G341" s="278">
        <v>0</v>
      </c>
      <c r="H341" s="278">
        <v>0</v>
      </c>
      <c r="I341" s="278">
        <v>0</v>
      </c>
      <c r="J341" s="278">
        <v>0</v>
      </c>
      <c r="K341" s="278">
        <v>0</v>
      </c>
      <c r="L341" s="278">
        <v>0</v>
      </c>
      <c r="M341" s="276">
        <f t="shared" si="56"/>
        <v>0</v>
      </c>
      <c r="N341" s="298"/>
    </row>
    <row r="342" spans="1:14" customFormat="1" ht="25.5" hidden="1" x14ac:dyDescent="0.25">
      <c r="A342" s="299">
        <v>726</v>
      </c>
      <c r="B342" s="293" t="s">
        <v>669</v>
      </c>
      <c r="C342" s="278">
        <v>0</v>
      </c>
      <c r="D342" s="278">
        <v>0</v>
      </c>
      <c r="E342" s="278">
        <v>0</v>
      </c>
      <c r="F342" s="278">
        <v>0</v>
      </c>
      <c r="G342" s="278">
        <v>0</v>
      </c>
      <c r="H342" s="278">
        <v>0</v>
      </c>
      <c r="I342" s="278">
        <v>0</v>
      </c>
      <c r="J342" s="278">
        <v>0</v>
      </c>
      <c r="K342" s="278">
        <v>0</v>
      </c>
      <c r="L342" s="278">
        <v>0</v>
      </c>
      <c r="M342" s="276">
        <f t="shared" si="56"/>
        <v>0</v>
      </c>
      <c r="N342" s="298"/>
    </row>
    <row r="343" spans="1:14" customFormat="1" ht="31.5" hidden="1" customHeight="1" x14ac:dyDescent="0.25">
      <c r="A343" s="299">
        <v>727</v>
      </c>
      <c r="B343" s="293" t="s">
        <v>670</v>
      </c>
      <c r="C343" s="278">
        <v>0</v>
      </c>
      <c r="D343" s="278">
        <v>0</v>
      </c>
      <c r="E343" s="278">
        <v>0</v>
      </c>
      <c r="F343" s="278">
        <v>0</v>
      </c>
      <c r="G343" s="278">
        <v>0</v>
      </c>
      <c r="H343" s="278">
        <v>0</v>
      </c>
      <c r="I343" s="278">
        <v>0</v>
      </c>
      <c r="J343" s="278">
        <v>0</v>
      </c>
      <c r="K343" s="278">
        <v>0</v>
      </c>
      <c r="L343" s="278">
        <v>0</v>
      </c>
      <c r="M343" s="276">
        <f t="shared" si="56"/>
        <v>0</v>
      </c>
      <c r="N343" s="298"/>
    </row>
    <row r="344" spans="1:14" customFormat="1" ht="29.25" hidden="1" customHeight="1" x14ac:dyDescent="0.25">
      <c r="A344" s="299">
        <v>728</v>
      </c>
      <c r="B344" s="293" t="s">
        <v>671</v>
      </c>
      <c r="C344" s="278">
        <v>0</v>
      </c>
      <c r="D344" s="278">
        <v>0</v>
      </c>
      <c r="E344" s="278">
        <v>0</v>
      </c>
      <c r="F344" s="278">
        <v>0</v>
      </c>
      <c r="G344" s="278">
        <v>0</v>
      </c>
      <c r="H344" s="278">
        <v>0</v>
      </c>
      <c r="I344" s="278">
        <v>0</v>
      </c>
      <c r="J344" s="278">
        <v>0</v>
      </c>
      <c r="K344" s="278">
        <v>0</v>
      </c>
      <c r="L344" s="278">
        <v>0</v>
      </c>
      <c r="M344" s="276">
        <f t="shared" si="56"/>
        <v>0</v>
      </c>
      <c r="N344" s="298"/>
    </row>
    <row r="345" spans="1:14" customFormat="1" ht="25.5" hidden="1" x14ac:dyDescent="0.25">
      <c r="A345" s="299">
        <v>729</v>
      </c>
      <c r="B345" s="293" t="s">
        <v>672</v>
      </c>
      <c r="C345" s="278">
        <v>0</v>
      </c>
      <c r="D345" s="278">
        <v>0</v>
      </c>
      <c r="E345" s="278">
        <v>0</v>
      </c>
      <c r="F345" s="278">
        <v>0</v>
      </c>
      <c r="G345" s="278">
        <v>0</v>
      </c>
      <c r="H345" s="278">
        <v>0</v>
      </c>
      <c r="I345" s="278">
        <v>0</v>
      </c>
      <c r="J345" s="278">
        <v>0</v>
      </c>
      <c r="K345" s="278">
        <v>0</v>
      </c>
      <c r="L345" s="278">
        <v>0</v>
      </c>
      <c r="M345" s="276">
        <f t="shared" si="56"/>
        <v>0</v>
      </c>
      <c r="N345" s="298"/>
    </row>
    <row r="346" spans="1:14" customFormat="1" ht="25.5" hidden="1" customHeight="1" x14ac:dyDescent="0.25">
      <c r="A346" s="286">
        <v>7300</v>
      </c>
      <c r="B346" s="287" t="s">
        <v>673</v>
      </c>
      <c r="C346" s="275">
        <f t="shared" ref="C346:N346" si="61">SUM(C347:C352)</f>
        <v>0</v>
      </c>
      <c r="D346" s="275">
        <f>SUM(D347:D352)</f>
        <v>0</v>
      </c>
      <c r="E346" s="275">
        <f t="shared" si="61"/>
        <v>0</v>
      </c>
      <c r="F346" s="275">
        <f t="shared" si="61"/>
        <v>0</v>
      </c>
      <c r="G346" s="275">
        <f t="shared" si="61"/>
        <v>0</v>
      </c>
      <c r="H346" s="275">
        <f t="shared" si="61"/>
        <v>0</v>
      </c>
      <c r="I346" s="275">
        <f t="shared" si="61"/>
        <v>0</v>
      </c>
      <c r="J346" s="275">
        <f t="shared" si="61"/>
        <v>0</v>
      </c>
      <c r="K346" s="275">
        <f t="shared" si="61"/>
        <v>0</v>
      </c>
      <c r="L346" s="275">
        <f t="shared" si="61"/>
        <v>0</v>
      </c>
      <c r="M346" s="275">
        <f t="shared" si="56"/>
        <v>0</v>
      </c>
      <c r="N346" s="302">
        <f t="shared" si="61"/>
        <v>0</v>
      </c>
    </row>
    <row r="347" spans="1:14" customFormat="1" ht="25.5" hidden="1" customHeight="1" x14ac:dyDescent="0.25">
      <c r="A347" s="299">
        <v>731</v>
      </c>
      <c r="B347" s="295" t="s">
        <v>674</v>
      </c>
      <c r="C347" s="278">
        <v>0</v>
      </c>
      <c r="D347" s="278">
        <v>0</v>
      </c>
      <c r="E347" s="278">
        <v>0</v>
      </c>
      <c r="F347" s="278">
        <v>0</v>
      </c>
      <c r="G347" s="278">
        <v>0</v>
      </c>
      <c r="H347" s="278">
        <v>0</v>
      </c>
      <c r="I347" s="278">
        <v>0</v>
      </c>
      <c r="J347" s="278">
        <v>0</v>
      </c>
      <c r="K347" s="278">
        <v>0</v>
      </c>
      <c r="L347" s="278">
        <v>0</v>
      </c>
      <c r="M347" s="276">
        <f t="shared" si="56"/>
        <v>0</v>
      </c>
      <c r="N347" s="298"/>
    </row>
    <row r="348" spans="1:14" customFormat="1" ht="30" hidden="1" x14ac:dyDescent="0.25">
      <c r="A348" s="299">
        <v>732</v>
      </c>
      <c r="B348" s="295" t="s">
        <v>675</v>
      </c>
      <c r="C348" s="278">
        <v>0</v>
      </c>
      <c r="D348" s="278">
        <v>0</v>
      </c>
      <c r="E348" s="278">
        <v>0</v>
      </c>
      <c r="F348" s="278">
        <v>0</v>
      </c>
      <c r="G348" s="278">
        <v>0</v>
      </c>
      <c r="H348" s="278">
        <v>0</v>
      </c>
      <c r="I348" s="278">
        <v>0</v>
      </c>
      <c r="J348" s="278">
        <v>0</v>
      </c>
      <c r="K348" s="278">
        <v>0</v>
      </c>
      <c r="L348" s="278">
        <v>0</v>
      </c>
      <c r="M348" s="276">
        <f t="shared" si="56"/>
        <v>0</v>
      </c>
      <c r="N348" s="298"/>
    </row>
    <row r="349" spans="1:14" customFormat="1" ht="30" hidden="1" x14ac:dyDescent="0.25">
      <c r="A349" s="299">
        <v>733</v>
      </c>
      <c r="B349" s="295" t="s">
        <v>676</v>
      </c>
      <c r="C349" s="278">
        <v>0</v>
      </c>
      <c r="D349" s="278">
        <v>0</v>
      </c>
      <c r="E349" s="278">
        <v>0</v>
      </c>
      <c r="F349" s="278">
        <v>0</v>
      </c>
      <c r="G349" s="278">
        <v>0</v>
      </c>
      <c r="H349" s="278">
        <v>0</v>
      </c>
      <c r="I349" s="278">
        <v>0</v>
      </c>
      <c r="J349" s="278">
        <v>0</v>
      </c>
      <c r="K349" s="278">
        <v>0</v>
      </c>
      <c r="L349" s="278">
        <v>0</v>
      </c>
      <c r="M349" s="276">
        <f t="shared" si="56"/>
        <v>0</v>
      </c>
      <c r="N349" s="298"/>
    </row>
    <row r="350" spans="1:14" customFormat="1" ht="30" hidden="1" x14ac:dyDescent="0.25">
      <c r="A350" s="299">
        <v>734</v>
      </c>
      <c r="B350" s="295" t="s">
        <v>677</v>
      </c>
      <c r="C350" s="278">
        <v>0</v>
      </c>
      <c r="D350" s="278">
        <v>0</v>
      </c>
      <c r="E350" s="278">
        <v>0</v>
      </c>
      <c r="F350" s="278">
        <v>0</v>
      </c>
      <c r="G350" s="278">
        <v>0</v>
      </c>
      <c r="H350" s="278">
        <v>0</v>
      </c>
      <c r="I350" s="278">
        <v>0</v>
      </c>
      <c r="J350" s="278">
        <v>0</v>
      </c>
      <c r="K350" s="278">
        <v>0</v>
      </c>
      <c r="L350" s="278">
        <v>0</v>
      </c>
      <c r="M350" s="276">
        <f t="shared" si="56"/>
        <v>0</v>
      </c>
      <c r="N350" s="298"/>
    </row>
    <row r="351" spans="1:14" customFormat="1" ht="30" hidden="1" x14ac:dyDescent="0.25">
      <c r="A351" s="299">
        <v>735</v>
      </c>
      <c r="B351" s="295" t="s">
        <v>678</v>
      </c>
      <c r="C351" s="278">
        <v>0</v>
      </c>
      <c r="D351" s="278">
        <v>0</v>
      </c>
      <c r="E351" s="278">
        <v>0</v>
      </c>
      <c r="F351" s="278">
        <v>0</v>
      </c>
      <c r="G351" s="278">
        <v>0</v>
      </c>
      <c r="H351" s="278">
        <v>0</v>
      </c>
      <c r="I351" s="278">
        <v>0</v>
      </c>
      <c r="J351" s="278">
        <v>0</v>
      </c>
      <c r="K351" s="278">
        <v>0</v>
      </c>
      <c r="L351" s="278">
        <v>0</v>
      </c>
      <c r="M351" s="276">
        <f t="shared" si="56"/>
        <v>0</v>
      </c>
      <c r="N351" s="298"/>
    </row>
    <row r="352" spans="1:14" customFormat="1" ht="25.5" hidden="1" customHeight="1" x14ac:dyDescent="0.25">
      <c r="A352" s="299">
        <v>739</v>
      </c>
      <c r="B352" s="295" t="s">
        <v>679</v>
      </c>
      <c r="C352" s="278">
        <v>0</v>
      </c>
      <c r="D352" s="278">
        <v>0</v>
      </c>
      <c r="E352" s="278">
        <v>0</v>
      </c>
      <c r="F352" s="278">
        <v>0</v>
      </c>
      <c r="G352" s="278">
        <v>0</v>
      </c>
      <c r="H352" s="278">
        <v>0</v>
      </c>
      <c r="I352" s="278">
        <v>0</v>
      </c>
      <c r="J352" s="278">
        <v>0</v>
      </c>
      <c r="K352" s="278">
        <v>0</v>
      </c>
      <c r="L352" s="278">
        <v>0</v>
      </c>
      <c r="M352" s="276">
        <f t="shared" si="56"/>
        <v>0</v>
      </c>
      <c r="N352" s="298"/>
    </row>
    <row r="353" spans="1:14" customFormat="1" ht="25.5" hidden="1" customHeight="1" x14ac:dyDescent="0.25">
      <c r="A353" s="286">
        <v>7400</v>
      </c>
      <c r="B353" s="287" t="s">
        <v>680</v>
      </c>
      <c r="C353" s="275">
        <f t="shared" ref="C353:N353" si="62">SUM(C354:C362)</f>
        <v>0</v>
      </c>
      <c r="D353" s="275">
        <f>SUM(D354:D362)</f>
        <v>0</v>
      </c>
      <c r="E353" s="275">
        <f t="shared" si="62"/>
        <v>0</v>
      </c>
      <c r="F353" s="275">
        <f t="shared" si="62"/>
        <v>0</v>
      </c>
      <c r="G353" s="275">
        <f t="shared" si="62"/>
        <v>0</v>
      </c>
      <c r="H353" s="275">
        <f t="shared" si="62"/>
        <v>0</v>
      </c>
      <c r="I353" s="275">
        <f t="shared" si="62"/>
        <v>0</v>
      </c>
      <c r="J353" s="275">
        <f t="shared" si="62"/>
        <v>0</v>
      </c>
      <c r="K353" s="275">
        <f t="shared" si="62"/>
        <v>0</v>
      </c>
      <c r="L353" s="275">
        <f t="shared" si="62"/>
        <v>0</v>
      </c>
      <c r="M353" s="275">
        <f t="shared" si="56"/>
        <v>0</v>
      </c>
      <c r="N353" s="302">
        <f t="shared" si="62"/>
        <v>0</v>
      </c>
    </row>
    <row r="354" spans="1:14" customFormat="1" ht="25.5" hidden="1" x14ac:dyDescent="0.25">
      <c r="A354" s="299">
        <v>741</v>
      </c>
      <c r="B354" s="293" t="s">
        <v>681</v>
      </c>
      <c r="C354" s="277">
        <v>0</v>
      </c>
      <c r="D354" s="277">
        <v>0</v>
      </c>
      <c r="E354" s="277">
        <v>0</v>
      </c>
      <c r="F354" s="277">
        <v>0</v>
      </c>
      <c r="G354" s="277">
        <v>0</v>
      </c>
      <c r="H354" s="277">
        <v>0</v>
      </c>
      <c r="I354" s="277">
        <v>0</v>
      </c>
      <c r="J354" s="277">
        <v>0</v>
      </c>
      <c r="K354" s="277">
        <v>0</v>
      </c>
      <c r="L354" s="277">
        <v>0</v>
      </c>
      <c r="M354" s="276">
        <f t="shared" si="56"/>
        <v>0</v>
      </c>
      <c r="N354" s="298"/>
    </row>
    <row r="355" spans="1:14" customFormat="1" ht="25.5" hidden="1" x14ac:dyDescent="0.25">
      <c r="A355" s="299">
        <v>742</v>
      </c>
      <c r="B355" s="293" t="s">
        <v>682</v>
      </c>
      <c r="C355" s="277">
        <v>0</v>
      </c>
      <c r="D355" s="277">
        <v>0</v>
      </c>
      <c r="E355" s="277">
        <v>0</v>
      </c>
      <c r="F355" s="277">
        <v>0</v>
      </c>
      <c r="G355" s="277">
        <v>0</v>
      </c>
      <c r="H355" s="277">
        <v>0</v>
      </c>
      <c r="I355" s="277">
        <v>0</v>
      </c>
      <c r="J355" s="277">
        <v>0</v>
      </c>
      <c r="K355" s="277">
        <v>0</v>
      </c>
      <c r="L355" s="277">
        <v>0</v>
      </c>
      <c r="M355" s="276">
        <f t="shared" si="56"/>
        <v>0</v>
      </c>
      <c r="N355" s="298"/>
    </row>
    <row r="356" spans="1:14" customFormat="1" ht="25.5" hidden="1" x14ac:dyDescent="0.25">
      <c r="A356" s="299">
        <v>743</v>
      </c>
      <c r="B356" s="293" t="s">
        <v>683</v>
      </c>
      <c r="C356" s="277">
        <v>0</v>
      </c>
      <c r="D356" s="277">
        <v>0</v>
      </c>
      <c r="E356" s="277">
        <v>0</v>
      </c>
      <c r="F356" s="277">
        <v>0</v>
      </c>
      <c r="G356" s="277">
        <v>0</v>
      </c>
      <c r="H356" s="277">
        <v>0</v>
      </c>
      <c r="I356" s="277">
        <v>0</v>
      </c>
      <c r="J356" s="277">
        <v>0</v>
      </c>
      <c r="K356" s="277">
        <v>0</v>
      </c>
      <c r="L356" s="277">
        <v>0</v>
      </c>
      <c r="M356" s="276">
        <f t="shared" si="56"/>
        <v>0</v>
      </c>
      <c r="N356" s="298"/>
    </row>
    <row r="357" spans="1:14" customFormat="1" ht="25.5" hidden="1" x14ac:dyDescent="0.25">
      <c r="A357" s="299">
        <v>744</v>
      </c>
      <c r="B357" s="293" t="s">
        <v>684</v>
      </c>
      <c r="C357" s="277">
        <v>0</v>
      </c>
      <c r="D357" s="277">
        <v>0</v>
      </c>
      <c r="E357" s="277">
        <v>0</v>
      </c>
      <c r="F357" s="277">
        <v>0</v>
      </c>
      <c r="G357" s="277">
        <v>0</v>
      </c>
      <c r="H357" s="277">
        <v>0</v>
      </c>
      <c r="I357" s="277">
        <v>0</v>
      </c>
      <c r="J357" s="277">
        <v>0</v>
      </c>
      <c r="K357" s="277">
        <v>0</v>
      </c>
      <c r="L357" s="277">
        <v>0</v>
      </c>
      <c r="M357" s="276">
        <f t="shared" si="56"/>
        <v>0</v>
      </c>
      <c r="N357" s="298"/>
    </row>
    <row r="358" spans="1:14" customFormat="1" ht="25.5" hidden="1" x14ac:dyDescent="0.25">
      <c r="A358" s="299">
        <v>745</v>
      </c>
      <c r="B358" s="293" t="s">
        <v>685</v>
      </c>
      <c r="C358" s="277">
        <v>0</v>
      </c>
      <c r="D358" s="277">
        <v>0</v>
      </c>
      <c r="E358" s="277">
        <v>0</v>
      </c>
      <c r="F358" s="277">
        <v>0</v>
      </c>
      <c r="G358" s="277">
        <v>0</v>
      </c>
      <c r="H358" s="277">
        <v>0</v>
      </c>
      <c r="I358" s="277">
        <v>0</v>
      </c>
      <c r="J358" s="277">
        <v>0</v>
      </c>
      <c r="K358" s="277">
        <v>0</v>
      </c>
      <c r="L358" s="277">
        <v>0</v>
      </c>
      <c r="M358" s="276">
        <f t="shared" si="56"/>
        <v>0</v>
      </c>
      <c r="N358" s="298"/>
    </row>
    <row r="359" spans="1:14" customFormat="1" ht="25.5" hidden="1" x14ac:dyDescent="0.25">
      <c r="A359" s="299">
        <v>746</v>
      </c>
      <c r="B359" s="293" t="s">
        <v>686</v>
      </c>
      <c r="C359" s="277">
        <v>0</v>
      </c>
      <c r="D359" s="277">
        <v>0</v>
      </c>
      <c r="E359" s="277">
        <v>0</v>
      </c>
      <c r="F359" s="277">
        <v>0</v>
      </c>
      <c r="G359" s="277">
        <v>0</v>
      </c>
      <c r="H359" s="277">
        <v>0</v>
      </c>
      <c r="I359" s="277">
        <v>0</v>
      </c>
      <c r="J359" s="277">
        <v>0</v>
      </c>
      <c r="K359" s="277">
        <v>0</v>
      </c>
      <c r="L359" s="277">
        <v>0</v>
      </c>
      <c r="M359" s="276">
        <f t="shared" si="56"/>
        <v>0</v>
      </c>
      <c r="N359" s="298"/>
    </row>
    <row r="360" spans="1:14" customFormat="1" ht="25.5" hidden="1" x14ac:dyDescent="0.25">
      <c r="A360" s="299">
        <v>747</v>
      </c>
      <c r="B360" s="293" t="s">
        <v>687</v>
      </c>
      <c r="C360" s="277">
        <v>0</v>
      </c>
      <c r="D360" s="277">
        <v>0</v>
      </c>
      <c r="E360" s="277">
        <v>0</v>
      </c>
      <c r="F360" s="277">
        <v>0</v>
      </c>
      <c r="G360" s="277">
        <v>0</v>
      </c>
      <c r="H360" s="277">
        <v>0</v>
      </c>
      <c r="I360" s="277">
        <v>0</v>
      </c>
      <c r="J360" s="277">
        <v>0</v>
      </c>
      <c r="K360" s="277">
        <v>0</v>
      </c>
      <c r="L360" s="277">
        <v>0</v>
      </c>
      <c r="M360" s="276">
        <f t="shared" si="56"/>
        <v>0</v>
      </c>
      <c r="N360" s="298"/>
    </row>
    <row r="361" spans="1:14" customFormat="1" ht="25.5" hidden="1" x14ac:dyDescent="0.25">
      <c r="A361" s="299">
        <v>748</v>
      </c>
      <c r="B361" s="293" t="s">
        <v>688</v>
      </c>
      <c r="C361" s="277">
        <v>0</v>
      </c>
      <c r="D361" s="277">
        <v>0</v>
      </c>
      <c r="E361" s="277">
        <v>0</v>
      </c>
      <c r="F361" s="277">
        <v>0</v>
      </c>
      <c r="G361" s="277">
        <v>0</v>
      </c>
      <c r="H361" s="277">
        <v>0</v>
      </c>
      <c r="I361" s="277">
        <v>0</v>
      </c>
      <c r="J361" s="277">
        <v>0</v>
      </c>
      <c r="K361" s="277">
        <v>0</v>
      </c>
      <c r="L361" s="277">
        <v>0</v>
      </c>
      <c r="M361" s="276">
        <f t="shared" si="56"/>
        <v>0</v>
      </c>
      <c r="N361" s="298"/>
    </row>
    <row r="362" spans="1:14" customFormat="1" ht="25.5" hidden="1" x14ac:dyDescent="0.25">
      <c r="A362" s="299">
        <v>749</v>
      </c>
      <c r="B362" s="293" t="s">
        <v>689</v>
      </c>
      <c r="C362" s="277">
        <v>0</v>
      </c>
      <c r="D362" s="277">
        <v>0</v>
      </c>
      <c r="E362" s="277">
        <v>0</v>
      </c>
      <c r="F362" s="277">
        <v>0</v>
      </c>
      <c r="G362" s="277">
        <v>0</v>
      </c>
      <c r="H362" s="277">
        <v>0</v>
      </c>
      <c r="I362" s="277">
        <v>0</v>
      </c>
      <c r="J362" s="277">
        <v>0</v>
      </c>
      <c r="K362" s="277">
        <v>0</v>
      </c>
      <c r="L362" s="277">
        <v>0</v>
      </c>
      <c r="M362" s="276">
        <f t="shared" si="56"/>
        <v>0</v>
      </c>
      <c r="N362" s="298"/>
    </row>
    <row r="363" spans="1:14" customFormat="1" ht="30" hidden="1" x14ac:dyDescent="0.25">
      <c r="A363" s="286">
        <v>7500</v>
      </c>
      <c r="B363" s="287" t="s">
        <v>690</v>
      </c>
      <c r="C363" s="275">
        <f t="shared" ref="C363:N363" si="63">SUM(C364:C372)</f>
        <v>0</v>
      </c>
      <c r="D363" s="275">
        <f>SUM(D364:D372)</f>
        <v>0</v>
      </c>
      <c r="E363" s="275">
        <f t="shared" si="63"/>
        <v>0</v>
      </c>
      <c r="F363" s="275">
        <f t="shared" si="63"/>
        <v>0</v>
      </c>
      <c r="G363" s="275">
        <f t="shared" si="63"/>
        <v>0</v>
      </c>
      <c r="H363" s="275">
        <f t="shared" si="63"/>
        <v>0</v>
      </c>
      <c r="I363" s="275">
        <f t="shared" si="63"/>
        <v>0</v>
      </c>
      <c r="J363" s="275">
        <f t="shared" si="63"/>
        <v>0</v>
      </c>
      <c r="K363" s="275">
        <f t="shared" si="63"/>
        <v>0</v>
      </c>
      <c r="L363" s="275">
        <f t="shared" si="63"/>
        <v>0</v>
      </c>
      <c r="M363" s="275">
        <f t="shared" si="56"/>
        <v>0</v>
      </c>
      <c r="N363" s="302">
        <f t="shared" si="63"/>
        <v>0</v>
      </c>
    </row>
    <row r="364" spans="1:14" customFormat="1" ht="25.5" hidden="1" customHeight="1" x14ac:dyDescent="0.25">
      <c r="A364" s="299">
        <v>751</v>
      </c>
      <c r="B364" s="293" t="s">
        <v>691</v>
      </c>
      <c r="C364" s="277">
        <v>0</v>
      </c>
      <c r="D364" s="277">
        <v>0</v>
      </c>
      <c r="E364" s="277">
        <v>0</v>
      </c>
      <c r="F364" s="277">
        <v>0</v>
      </c>
      <c r="G364" s="277">
        <v>0</v>
      </c>
      <c r="H364" s="277">
        <v>0</v>
      </c>
      <c r="I364" s="277">
        <v>0</v>
      </c>
      <c r="J364" s="277">
        <v>0</v>
      </c>
      <c r="K364" s="277">
        <v>0</v>
      </c>
      <c r="L364" s="277">
        <v>0</v>
      </c>
      <c r="M364" s="276">
        <f t="shared" si="56"/>
        <v>0</v>
      </c>
      <c r="N364" s="298"/>
    </row>
    <row r="365" spans="1:14" customFormat="1" ht="25.5" hidden="1" customHeight="1" x14ac:dyDescent="0.25">
      <c r="A365" s="299">
        <v>752</v>
      </c>
      <c r="B365" s="293" t="s">
        <v>692</v>
      </c>
      <c r="C365" s="277">
        <v>0</v>
      </c>
      <c r="D365" s="277">
        <v>0</v>
      </c>
      <c r="E365" s="277">
        <v>0</v>
      </c>
      <c r="F365" s="277">
        <v>0</v>
      </c>
      <c r="G365" s="277">
        <v>0</v>
      </c>
      <c r="H365" s="277">
        <v>0</v>
      </c>
      <c r="I365" s="277">
        <v>0</v>
      </c>
      <c r="J365" s="277">
        <v>0</v>
      </c>
      <c r="K365" s="277">
        <v>0</v>
      </c>
      <c r="L365" s="277">
        <v>0</v>
      </c>
      <c r="M365" s="276">
        <f t="shared" si="56"/>
        <v>0</v>
      </c>
      <c r="N365" s="298"/>
    </row>
    <row r="366" spans="1:14" customFormat="1" ht="25.5" hidden="1" customHeight="1" x14ac:dyDescent="0.25">
      <c r="A366" s="299">
        <v>753</v>
      </c>
      <c r="B366" s="293" t="s">
        <v>693</v>
      </c>
      <c r="C366" s="277">
        <v>0</v>
      </c>
      <c r="D366" s="277">
        <v>0</v>
      </c>
      <c r="E366" s="277">
        <v>0</v>
      </c>
      <c r="F366" s="277">
        <v>0</v>
      </c>
      <c r="G366" s="277">
        <v>0</v>
      </c>
      <c r="H366" s="277">
        <v>0</v>
      </c>
      <c r="I366" s="277">
        <v>0</v>
      </c>
      <c r="J366" s="277">
        <v>0</v>
      </c>
      <c r="K366" s="277">
        <v>0</v>
      </c>
      <c r="L366" s="277">
        <v>0</v>
      </c>
      <c r="M366" s="276">
        <f t="shared" si="56"/>
        <v>0</v>
      </c>
      <c r="N366" s="298"/>
    </row>
    <row r="367" spans="1:14" customFormat="1" ht="25.5" hidden="1" x14ac:dyDescent="0.25">
      <c r="A367" s="299">
        <v>754</v>
      </c>
      <c r="B367" s="293" t="s">
        <v>694</v>
      </c>
      <c r="C367" s="277">
        <v>0</v>
      </c>
      <c r="D367" s="277">
        <v>0</v>
      </c>
      <c r="E367" s="277">
        <v>0</v>
      </c>
      <c r="F367" s="277">
        <v>0</v>
      </c>
      <c r="G367" s="277">
        <v>0</v>
      </c>
      <c r="H367" s="277">
        <v>0</v>
      </c>
      <c r="I367" s="277">
        <v>0</v>
      </c>
      <c r="J367" s="277">
        <v>0</v>
      </c>
      <c r="K367" s="277">
        <v>0</v>
      </c>
      <c r="L367" s="277">
        <v>0</v>
      </c>
      <c r="M367" s="276">
        <f t="shared" si="56"/>
        <v>0</v>
      </c>
      <c r="N367" s="298"/>
    </row>
    <row r="368" spans="1:14" customFormat="1" ht="25.5" hidden="1" x14ac:dyDescent="0.25">
      <c r="A368" s="299">
        <v>755</v>
      </c>
      <c r="B368" s="293" t="s">
        <v>695</v>
      </c>
      <c r="C368" s="277">
        <v>0</v>
      </c>
      <c r="D368" s="277">
        <v>0</v>
      </c>
      <c r="E368" s="277">
        <v>0</v>
      </c>
      <c r="F368" s="277">
        <v>0</v>
      </c>
      <c r="G368" s="277">
        <v>0</v>
      </c>
      <c r="H368" s="277">
        <v>0</v>
      </c>
      <c r="I368" s="277">
        <v>0</v>
      </c>
      <c r="J368" s="277">
        <v>0</v>
      </c>
      <c r="K368" s="277">
        <v>0</v>
      </c>
      <c r="L368" s="277">
        <v>0</v>
      </c>
      <c r="M368" s="276">
        <f t="shared" si="56"/>
        <v>0</v>
      </c>
      <c r="N368" s="298"/>
    </row>
    <row r="369" spans="1:14" customFormat="1" ht="25.5" hidden="1" customHeight="1" x14ac:dyDescent="0.25">
      <c r="A369" s="299">
        <v>756</v>
      </c>
      <c r="B369" s="293" t="s">
        <v>696</v>
      </c>
      <c r="C369" s="277">
        <v>0</v>
      </c>
      <c r="D369" s="277">
        <v>0</v>
      </c>
      <c r="E369" s="277">
        <v>0</v>
      </c>
      <c r="F369" s="277">
        <v>0</v>
      </c>
      <c r="G369" s="277">
        <v>0</v>
      </c>
      <c r="H369" s="277">
        <v>0</v>
      </c>
      <c r="I369" s="277">
        <v>0</v>
      </c>
      <c r="J369" s="277">
        <v>0</v>
      </c>
      <c r="K369" s="277">
        <v>0</v>
      </c>
      <c r="L369" s="277">
        <v>0</v>
      </c>
      <c r="M369" s="276">
        <f t="shared" si="56"/>
        <v>0</v>
      </c>
      <c r="N369" s="298"/>
    </row>
    <row r="370" spans="1:14" customFormat="1" ht="25.5" hidden="1" customHeight="1" x14ac:dyDescent="0.25">
      <c r="A370" s="299">
        <v>757</v>
      </c>
      <c r="B370" s="293" t="s">
        <v>697</v>
      </c>
      <c r="C370" s="277">
        <v>0</v>
      </c>
      <c r="D370" s="277">
        <v>0</v>
      </c>
      <c r="E370" s="277">
        <v>0</v>
      </c>
      <c r="F370" s="277">
        <v>0</v>
      </c>
      <c r="G370" s="277">
        <v>0</v>
      </c>
      <c r="H370" s="277">
        <v>0</v>
      </c>
      <c r="I370" s="277">
        <v>0</v>
      </c>
      <c r="J370" s="277">
        <v>0</v>
      </c>
      <c r="K370" s="277">
        <v>0</v>
      </c>
      <c r="L370" s="277">
        <v>0</v>
      </c>
      <c r="M370" s="276">
        <f t="shared" si="56"/>
        <v>0</v>
      </c>
      <c r="N370" s="298"/>
    </row>
    <row r="371" spans="1:14" customFormat="1" ht="25.5" hidden="1" customHeight="1" x14ac:dyDescent="0.25">
      <c r="A371" s="299">
        <v>758</v>
      </c>
      <c r="B371" s="293" t="s">
        <v>698</v>
      </c>
      <c r="C371" s="277">
        <v>0</v>
      </c>
      <c r="D371" s="277">
        <v>0</v>
      </c>
      <c r="E371" s="277">
        <v>0</v>
      </c>
      <c r="F371" s="277">
        <v>0</v>
      </c>
      <c r="G371" s="277">
        <v>0</v>
      </c>
      <c r="H371" s="277">
        <v>0</v>
      </c>
      <c r="I371" s="277">
        <v>0</v>
      </c>
      <c r="J371" s="277">
        <v>0</v>
      </c>
      <c r="K371" s="277">
        <v>0</v>
      </c>
      <c r="L371" s="277">
        <v>0</v>
      </c>
      <c r="M371" s="276">
        <f t="shared" si="56"/>
        <v>0</v>
      </c>
      <c r="N371" s="298"/>
    </row>
    <row r="372" spans="1:14" customFormat="1" ht="25.5" hidden="1" customHeight="1" x14ac:dyDescent="0.25">
      <c r="A372" s="299">
        <v>759</v>
      </c>
      <c r="B372" s="293" t="s">
        <v>699</v>
      </c>
      <c r="C372" s="277">
        <v>0</v>
      </c>
      <c r="D372" s="277">
        <v>0</v>
      </c>
      <c r="E372" s="277">
        <v>0</v>
      </c>
      <c r="F372" s="277">
        <v>0</v>
      </c>
      <c r="G372" s="277">
        <v>0</v>
      </c>
      <c r="H372" s="277">
        <v>0</v>
      </c>
      <c r="I372" s="277">
        <v>0</v>
      </c>
      <c r="J372" s="277">
        <v>0</v>
      </c>
      <c r="K372" s="277">
        <v>0</v>
      </c>
      <c r="L372" s="277">
        <v>0</v>
      </c>
      <c r="M372" s="276">
        <f t="shared" si="56"/>
        <v>0</v>
      </c>
      <c r="N372" s="298"/>
    </row>
    <row r="373" spans="1:14" customFormat="1" ht="25.5" hidden="1" customHeight="1" x14ac:dyDescent="0.25">
      <c r="A373" s="286">
        <v>7600</v>
      </c>
      <c r="B373" s="287" t="s">
        <v>700</v>
      </c>
      <c r="C373" s="275">
        <f t="shared" ref="C373:N373" si="64">SUM(C374:C375)</f>
        <v>0</v>
      </c>
      <c r="D373" s="275">
        <f>SUM(D374:D375)</f>
        <v>0</v>
      </c>
      <c r="E373" s="275">
        <f t="shared" si="64"/>
        <v>0</v>
      </c>
      <c r="F373" s="275">
        <f t="shared" si="64"/>
        <v>0</v>
      </c>
      <c r="G373" s="275">
        <f t="shared" si="64"/>
        <v>0</v>
      </c>
      <c r="H373" s="275">
        <f t="shared" si="64"/>
        <v>0</v>
      </c>
      <c r="I373" s="275">
        <f t="shared" si="64"/>
        <v>0</v>
      </c>
      <c r="J373" s="275">
        <f t="shared" si="64"/>
        <v>0</v>
      </c>
      <c r="K373" s="275">
        <f t="shared" si="64"/>
        <v>0</v>
      </c>
      <c r="L373" s="275">
        <f t="shared" si="64"/>
        <v>0</v>
      </c>
      <c r="M373" s="275">
        <f t="shared" si="56"/>
        <v>0</v>
      </c>
      <c r="N373" s="302">
        <f t="shared" si="64"/>
        <v>0</v>
      </c>
    </row>
    <row r="374" spans="1:14" customFormat="1" ht="25.5" hidden="1" customHeight="1" x14ac:dyDescent="0.25">
      <c r="A374" s="299">
        <v>761</v>
      </c>
      <c r="B374" s="293" t="s">
        <v>701</v>
      </c>
      <c r="C374" s="277">
        <v>0</v>
      </c>
      <c r="D374" s="277">
        <v>0</v>
      </c>
      <c r="E374" s="277">
        <v>0</v>
      </c>
      <c r="F374" s="277">
        <v>0</v>
      </c>
      <c r="G374" s="277">
        <v>0</v>
      </c>
      <c r="H374" s="277">
        <v>0</v>
      </c>
      <c r="I374" s="277">
        <v>0</v>
      </c>
      <c r="J374" s="277">
        <v>0</v>
      </c>
      <c r="K374" s="277">
        <v>0</v>
      </c>
      <c r="L374" s="277">
        <v>0</v>
      </c>
      <c r="M374" s="276">
        <f t="shared" si="56"/>
        <v>0</v>
      </c>
      <c r="N374" s="298"/>
    </row>
    <row r="375" spans="1:14" customFormat="1" ht="25.5" hidden="1" customHeight="1" x14ac:dyDescent="0.25">
      <c r="A375" s="299">
        <v>762</v>
      </c>
      <c r="B375" s="293" t="s">
        <v>702</v>
      </c>
      <c r="C375" s="277">
        <v>0</v>
      </c>
      <c r="D375" s="277">
        <v>0</v>
      </c>
      <c r="E375" s="277">
        <v>0</v>
      </c>
      <c r="F375" s="277">
        <v>0</v>
      </c>
      <c r="G375" s="277">
        <v>0</v>
      </c>
      <c r="H375" s="277">
        <v>0</v>
      </c>
      <c r="I375" s="277">
        <v>0</v>
      </c>
      <c r="J375" s="277">
        <v>0</v>
      </c>
      <c r="K375" s="277">
        <v>0</v>
      </c>
      <c r="L375" s="277">
        <v>0</v>
      </c>
      <c r="M375" s="276">
        <f t="shared" si="56"/>
        <v>0</v>
      </c>
      <c r="N375" s="298"/>
    </row>
    <row r="376" spans="1:14" customFormat="1" ht="30" hidden="1" x14ac:dyDescent="0.25">
      <c r="A376" s="286">
        <v>7900</v>
      </c>
      <c r="B376" s="287" t="s">
        <v>703</v>
      </c>
      <c r="C376" s="275">
        <f t="shared" ref="C376:N376" si="65">SUM(C377:C379)</f>
        <v>0</v>
      </c>
      <c r="D376" s="275">
        <f>SUM(D377:D379)</f>
        <v>0</v>
      </c>
      <c r="E376" s="275">
        <f t="shared" si="65"/>
        <v>0</v>
      </c>
      <c r="F376" s="275">
        <f t="shared" si="65"/>
        <v>0</v>
      </c>
      <c r="G376" s="275">
        <f t="shared" si="65"/>
        <v>0</v>
      </c>
      <c r="H376" s="275">
        <f t="shared" si="65"/>
        <v>0</v>
      </c>
      <c r="I376" s="275">
        <f t="shared" si="65"/>
        <v>0</v>
      </c>
      <c r="J376" s="275">
        <f t="shared" si="65"/>
        <v>0</v>
      </c>
      <c r="K376" s="275">
        <f t="shared" si="65"/>
        <v>0</v>
      </c>
      <c r="L376" s="275">
        <f t="shared" si="65"/>
        <v>0</v>
      </c>
      <c r="M376" s="275">
        <f t="shared" si="56"/>
        <v>0</v>
      </c>
      <c r="N376" s="302">
        <f t="shared" si="65"/>
        <v>0</v>
      </c>
    </row>
    <row r="377" spans="1:14" customFormat="1" ht="25.5" hidden="1" customHeight="1" x14ac:dyDescent="0.25">
      <c r="A377" s="299">
        <v>791</v>
      </c>
      <c r="B377" s="293" t="s">
        <v>704</v>
      </c>
      <c r="C377" s="278">
        <v>0</v>
      </c>
      <c r="D377" s="278">
        <v>0</v>
      </c>
      <c r="E377" s="278">
        <v>0</v>
      </c>
      <c r="F377" s="278">
        <v>0</v>
      </c>
      <c r="G377" s="278">
        <v>0</v>
      </c>
      <c r="H377" s="278">
        <v>0</v>
      </c>
      <c r="I377" s="278">
        <v>0</v>
      </c>
      <c r="J377" s="278">
        <v>0</v>
      </c>
      <c r="K377" s="278">
        <v>0</v>
      </c>
      <c r="L377" s="278">
        <v>0</v>
      </c>
      <c r="M377" s="276">
        <f t="shared" si="56"/>
        <v>0</v>
      </c>
      <c r="N377" s="298"/>
    </row>
    <row r="378" spans="1:14" customFormat="1" ht="25.5" hidden="1" customHeight="1" x14ac:dyDescent="0.25">
      <c r="A378" s="299">
        <v>792</v>
      </c>
      <c r="B378" s="293" t="s">
        <v>705</v>
      </c>
      <c r="C378" s="278">
        <v>0</v>
      </c>
      <c r="D378" s="278">
        <v>0</v>
      </c>
      <c r="E378" s="278">
        <v>0</v>
      </c>
      <c r="F378" s="278">
        <v>0</v>
      </c>
      <c r="G378" s="278">
        <v>0</v>
      </c>
      <c r="H378" s="278">
        <v>0</v>
      </c>
      <c r="I378" s="278">
        <v>0</v>
      </c>
      <c r="J378" s="278">
        <v>0</v>
      </c>
      <c r="K378" s="278">
        <v>0</v>
      </c>
      <c r="L378" s="278">
        <v>0</v>
      </c>
      <c r="M378" s="276">
        <f t="shared" si="56"/>
        <v>0</v>
      </c>
      <c r="N378" s="298"/>
    </row>
    <row r="379" spans="1:14" customFormat="1" ht="25.5" hidden="1" customHeight="1" x14ac:dyDescent="0.25">
      <c r="A379" s="299">
        <v>799</v>
      </c>
      <c r="B379" s="293" t="s">
        <v>706</v>
      </c>
      <c r="C379" s="278">
        <v>0</v>
      </c>
      <c r="D379" s="278">
        <v>0</v>
      </c>
      <c r="E379" s="278">
        <v>0</v>
      </c>
      <c r="F379" s="278">
        <v>0</v>
      </c>
      <c r="G379" s="278">
        <v>0</v>
      </c>
      <c r="H379" s="278">
        <v>0</v>
      </c>
      <c r="I379" s="278">
        <v>0</v>
      </c>
      <c r="J379" s="278">
        <v>0</v>
      </c>
      <c r="K379" s="278">
        <v>0</v>
      </c>
      <c r="L379" s="278">
        <v>0</v>
      </c>
      <c r="M379" s="276">
        <f t="shared" si="56"/>
        <v>0</v>
      </c>
      <c r="N379" s="298"/>
    </row>
    <row r="380" spans="1:14" s="131" customFormat="1" ht="25.5" hidden="1" customHeight="1" x14ac:dyDescent="0.25">
      <c r="A380" s="284">
        <v>8000</v>
      </c>
      <c r="B380" s="285" t="s">
        <v>27</v>
      </c>
      <c r="C380" s="274">
        <f t="shared" ref="C380:N380" si="66">C381+C388+C394</f>
        <v>0</v>
      </c>
      <c r="D380" s="274">
        <f>D381+D388+D394</f>
        <v>0</v>
      </c>
      <c r="E380" s="274">
        <f t="shared" si="66"/>
        <v>0</v>
      </c>
      <c r="F380" s="274">
        <f t="shared" si="66"/>
        <v>0</v>
      </c>
      <c r="G380" s="274">
        <f t="shared" si="66"/>
        <v>0</v>
      </c>
      <c r="H380" s="274">
        <f t="shared" si="66"/>
        <v>0</v>
      </c>
      <c r="I380" s="274">
        <f t="shared" si="66"/>
        <v>0</v>
      </c>
      <c r="J380" s="274">
        <f t="shared" si="66"/>
        <v>0</v>
      </c>
      <c r="K380" s="274">
        <f t="shared" si="66"/>
        <v>0</v>
      </c>
      <c r="L380" s="274">
        <f t="shared" si="66"/>
        <v>0</v>
      </c>
      <c r="M380" s="274">
        <f t="shared" si="56"/>
        <v>0</v>
      </c>
      <c r="N380" s="305">
        <f t="shared" si="66"/>
        <v>0</v>
      </c>
    </row>
    <row r="381" spans="1:14" customFormat="1" ht="25.5" hidden="1" customHeight="1" x14ac:dyDescent="0.25">
      <c r="A381" s="286">
        <v>8100</v>
      </c>
      <c r="B381" s="287" t="s">
        <v>306</v>
      </c>
      <c r="C381" s="275">
        <f>SUM(C382:C387)</f>
        <v>0</v>
      </c>
      <c r="D381" s="275">
        <f>SUM(D382:D387)</f>
        <v>0</v>
      </c>
      <c r="E381" s="275">
        <f t="shared" ref="E381:N381" si="67">SUM(E382:E387)</f>
        <v>0</v>
      </c>
      <c r="F381" s="275">
        <f t="shared" si="67"/>
        <v>0</v>
      </c>
      <c r="G381" s="275">
        <f t="shared" si="67"/>
        <v>0</v>
      </c>
      <c r="H381" s="275">
        <f t="shared" si="67"/>
        <v>0</v>
      </c>
      <c r="I381" s="275">
        <f t="shared" si="67"/>
        <v>0</v>
      </c>
      <c r="J381" s="275">
        <f t="shared" si="67"/>
        <v>0</v>
      </c>
      <c r="K381" s="275">
        <f t="shared" si="67"/>
        <v>0</v>
      </c>
      <c r="L381" s="275">
        <f t="shared" si="67"/>
        <v>0</v>
      </c>
      <c r="M381" s="275">
        <f t="shared" si="56"/>
        <v>0</v>
      </c>
      <c r="N381" s="302">
        <f t="shared" si="67"/>
        <v>0</v>
      </c>
    </row>
    <row r="382" spans="1:14" customFormat="1" ht="25.5" hidden="1" customHeight="1" x14ac:dyDescent="0.25">
      <c r="A382" s="299">
        <v>811</v>
      </c>
      <c r="B382" s="293" t="s">
        <v>707</v>
      </c>
      <c r="C382" s="277">
        <v>0</v>
      </c>
      <c r="D382" s="277">
        <v>0</v>
      </c>
      <c r="E382" s="277">
        <v>0</v>
      </c>
      <c r="F382" s="277">
        <v>0</v>
      </c>
      <c r="G382" s="277">
        <v>0</v>
      </c>
      <c r="H382" s="277">
        <v>0</v>
      </c>
      <c r="I382" s="277">
        <v>0</v>
      </c>
      <c r="J382" s="277">
        <v>0</v>
      </c>
      <c r="K382" s="277">
        <v>0</v>
      </c>
      <c r="L382" s="277">
        <v>0</v>
      </c>
      <c r="M382" s="276">
        <f t="shared" si="56"/>
        <v>0</v>
      </c>
      <c r="N382" s="298"/>
    </row>
    <row r="383" spans="1:14" customFormat="1" ht="25.5" hidden="1" customHeight="1" x14ac:dyDescent="0.25">
      <c r="A383" s="299">
        <v>812</v>
      </c>
      <c r="B383" s="293" t="s">
        <v>708</v>
      </c>
      <c r="C383" s="277">
        <v>0</v>
      </c>
      <c r="D383" s="277">
        <v>0</v>
      </c>
      <c r="E383" s="277">
        <v>0</v>
      </c>
      <c r="F383" s="277">
        <v>0</v>
      </c>
      <c r="G383" s="277">
        <v>0</v>
      </c>
      <c r="H383" s="277">
        <v>0</v>
      </c>
      <c r="I383" s="277">
        <v>0</v>
      </c>
      <c r="J383" s="277">
        <v>0</v>
      </c>
      <c r="K383" s="277">
        <v>0</v>
      </c>
      <c r="L383" s="277">
        <v>0</v>
      </c>
      <c r="M383" s="276">
        <f t="shared" si="56"/>
        <v>0</v>
      </c>
      <c r="N383" s="298"/>
    </row>
    <row r="384" spans="1:14" customFormat="1" ht="25.5" hidden="1" customHeight="1" x14ac:dyDescent="0.25">
      <c r="A384" s="299">
        <v>813</v>
      </c>
      <c r="B384" s="293" t="s">
        <v>709</v>
      </c>
      <c r="C384" s="277">
        <v>0</v>
      </c>
      <c r="D384" s="277">
        <v>0</v>
      </c>
      <c r="E384" s="277">
        <v>0</v>
      </c>
      <c r="F384" s="277">
        <v>0</v>
      </c>
      <c r="G384" s="277">
        <v>0</v>
      </c>
      <c r="H384" s="277">
        <v>0</v>
      </c>
      <c r="I384" s="277">
        <v>0</v>
      </c>
      <c r="J384" s="277">
        <v>0</v>
      </c>
      <c r="K384" s="277">
        <v>0</v>
      </c>
      <c r="L384" s="277">
        <v>0</v>
      </c>
      <c r="M384" s="276">
        <f t="shared" si="56"/>
        <v>0</v>
      </c>
      <c r="N384" s="298"/>
    </row>
    <row r="385" spans="1:14" customFormat="1" ht="25.5" hidden="1" x14ac:dyDescent="0.25">
      <c r="A385" s="299">
        <v>814</v>
      </c>
      <c r="B385" s="293" t="s">
        <v>710</v>
      </c>
      <c r="C385" s="277">
        <v>0</v>
      </c>
      <c r="D385" s="277">
        <v>0</v>
      </c>
      <c r="E385" s="277">
        <v>0</v>
      </c>
      <c r="F385" s="277">
        <v>0</v>
      </c>
      <c r="G385" s="277">
        <v>0</v>
      </c>
      <c r="H385" s="277">
        <v>0</v>
      </c>
      <c r="I385" s="277">
        <v>0</v>
      </c>
      <c r="J385" s="277">
        <v>0</v>
      </c>
      <c r="K385" s="277">
        <v>0</v>
      </c>
      <c r="L385" s="277">
        <v>0</v>
      </c>
      <c r="M385" s="276">
        <f t="shared" si="56"/>
        <v>0</v>
      </c>
      <c r="N385" s="298"/>
    </row>
    <row r="386" spans="1:14" customFormat="1" ht="25.5" hidden="1" customHeight="1" x14ac:dyDescent="0.25">
      <c r="A386" s="299">
        <v>815</v>
      </c>
      <c r="B386" s="293" t="s">
        <v>711</v>
      </c>
      <c r="C386" s="277">
        <v>0</v>
      </c>
      <c r="D386" s="277">
        <v>0</v>
      </c>
      <c r="E386" s="277">
        <v>0</v>
      </c>
      <c r="F386" s="277">
        <v>0</v>
      </c>
      <c r="G386" s="277">
        <v>0</v>
      </c>
      <c r="H386" s="277">
        <v>0</v>
      </c>
      <c r="I386" s="277">
        <v>0</v>
      </c>
      <c r="J386" s="277">
        <v>0</v>
      </c>
      <c r="K386" s="277">
        <v>0</v>
      </c>
      <c r="L386" s="277">
        <v>0</v>
      </c>
      <c r="M386" s="276">
        <f t="shared" si="56"/>
        <v>0</v>
      </c>
      <c r="N386" s="298"/>
    </row>
    <row r="387" spans="1:14" customFormat="1" ht="25.5" hidden="1" customHeight="1" x14ac:dyDescent="0.25">
      <c r="A387" s="299">
        <v>816</v>
      </c>
      <c r="B387" s="293" t="s">
        <v>712</v>
      </c>
      <c r="C387" s="277">
        <v>0</v>
      </c>
      <c r="D387" s="277">
        <v>0</v>
      </c>
      <c r="E387" s="277">
        <v>0</v>
      </c>
      <c r="F387" s="277">
        <v>0</v>
      </c>
      <c r="G387" s="277">
        <v>0</v>
      </c>
      <c r="H387" s="277">
        <v>0</v>
      </c>
      <c r="I387" s="277">
        <v>0</v>
      </c>
      <c r="J387" s="277">
        <v>0</v>
      </c>
      <c r="K387" s="277">
        <v>0</v>
      </c>
      <c r="L387" s="277">
        <v>0</v>
      </c>
      <c r="M387" s="276">
        <f t="shared" si="56"/>
        <v>0</v>
      </c>
      <c r="N387" s="298"/>
    </row>
    <row r="388" spans="1:14" customFormat="1" ht="25.5" hidden="1" customHeight="1" x14ac:dyDescent="0.25">
      <c r="A388" s="286">
        <v>8300</v>
      </c>
      <c r="B388" s="287" t="s">
        <v>309</v>
      </c>
      <c r="C388" s="275">
        <f t="shared" ref="C388:N388" si="68">SUM(C389:C393)</f>
        <v>0</v>
      </c>
      <c r="D388" s="275">
        <f>SUM(D389:D393)</f>
        <v>0</v>
      </c>
      <c r="E388" s="275">
        <f t="shared" si="68"/>
        <v>0</v>
      </c>
      <c r="F388" s="275">
        <f t="shared" si="68"/>
        <v>0</v>
      </c>
      <c r="G388" s="275">
        <f t="shared" si="68"/>
        <v>0</v>
      </c>
      <c r="H388" s="275">
        <f t="shared" si="68"/>
        <v>0</v>
      </c>
      <c r="I388" s="275">
        <f t="shared" si="68"/>
        <v>0</v>
      </c>
      <c r="J388" s="275">
        <f t="shared" si="68"/>
        <v>0</v>
      </c>
      <c r="K388" s="275">
        <f t="shared" si="68"/>
        <v>0</v>
      </c>
      <c r="L388" s="275">
        <f t="shared" si="68"/>
        <v>0</v>
      </c>
      <c r="M388" s="275">
        <f t="shared" si="56"/>
        <v>0</v>
      </c>
      <c r="N388" s="302">
        <f t="shared" si="68"/>
        <v>0</v>
      </c>
    </row>
    <row r="389" spans="1:14" customFormat="1" ht="25.5" hidden="1" customHeight="1" x14ac:dyDescent="0.25">
      <c r="A389" s="299">
        <v>831</v>
      </c>
      <c r="B389" s="293" t="s">
        <v>713</v>
      </c>
      <c r="C389" s="277">
        <v>0</v>
      </c>
      <c r="D389" s="277">
        <v>0</v>
      </c>
      <c r="E389" s="277">
        <v>0</v>
      </c>
      <c r="F389" s="277">
        <v>0</v>
      </c>
      <c r="G389" s="277">
        <v>0</v>
      </c>
      <c r="H389" s="277">
        <v>0</v>
      </c>
      <c r="I389" s="277">
        <v>0</v>
      </c>
      <c r="J389" s="277">
        <v>0</v>
      </c>
      <c r="K389" s="277">
        <v>0</v>
      </c>
      <c r="L389" s="277">
        <v>0</v>
      </c>
      <c r="M389" s="276">
        <f t="shared" si="56"/>
        <v>0</v>
      </c>
      <c r="N389" s="298"/>
    </row>
    <row r="390" spans="1:14" customFormat="1" ht="25.5" hidden="1" customHeight="1" x14ac:dyDescent="0.25">
      <c r="A390" s="299">
        <v>832</v>
      </c>
      <c r="B390" s="293" t="s">
        <v>714</v>
      </c>
      <c r="C390" s="277">
        <v>0</v>
      </c>
      <c r="D390" s="277">
        <v>0</v>
      </c>
      <c r="E390" s="277">
        <v>0</v>
      </c>
      <c r="F390" s="277">
        <v>0</v>
      </c>
      <c r="G390" s="277">
        <v>0</v>
      </c>
      <c r="H390" s="277">
        <v>0</v>
      </c>
      <c r="I390" s="277">
        <v>0</v>
      </c>
      <c r="J390" s="277">
        <v>0</v>
      </c>
      <c r="K390" s="277">
        <v>0</v>
      </c>
      <c r="L390" s="277">
        <v>0</v>
      </c>
      <c r="M390" s="276">
        <f t="shared" ref="M390:M429" si="69">SUM(C390:L390)</f>
        <v>0</v>
      </c>
      <c r="N390" s="298"/>
    </row>
    <row r="391" spans="1:14" customFormat="1" ht="25.5" hidden="1" customHeight="1" x14ac:dyDescent="0.25">
      <c r="A391" s="299">
        <v>833</v>
      </c>
      <c r="B391" s="293" t="s">
        <v>715</v>
      </c>
      <c r="C391" s="277">
        <v>0</v>
      </c>
      <c r="D391" s="277">
        <v>0</v>
      </c>
      <c r="E391" s="277">
        <v>0</v>
      </c>
      <c r="F391" s="277">
        <v>0</v>
      </c>
      <c r="G391" s="277">
        <v>0</v>
      </c>
      <c r="H391" s="277">
        <v>0</v>
      </c>
      <c r="I391" s="277">
        <v>0</v>
      </c>
      <c r="J391" s="277">
        <v>0</v>
      </c>
      <c r="K391" s="277">
        <v>0</v>
      </c>
      <c r="L391" s="277">
        <v>0</v>
      </c>
      <c r="M391" s="276">
        <f t="shared" si="69"/>
        <v>0</v>
      </c>
      <c r="N391" s="298"/>
    </row>
    <row r="392" spans="1:14" customFormat="1" ht="34.5" hidden="1" customHeight="1" x14ac:dyDescent="0.25">
      <c r="A392" s="299">
        <v>834</v>
      </c>
      <c r="B392" s="293" t="s">
        <v>716</v>
      </c>
      <c r="C392" s="277">
        <v>0</v>
      </c>
      <c r="D392" s="277">
        <v>0</v>
      </c>
      <c r="E392" s="277">
        <v>0</v>
      </c>
      <c r="F392" s="277">
        <v>0</v>
      </c>
      <c r="G392" s="277">
        <v>0</v>
      </c>
      <c r="H392" s="277">
        <v>0</v>
      </c>
      <c r="I392" s="277">
        <v>0</v>
      </c>
      <c r="J392" s="277">
        <v>0</v>
      </c>
      <c r="K392" s="277">
        <v>0</v>
      </c>
      <c r="L392" s="277">
        <v>0</v>
      </c>
      <c r="M392" s="276">
        <f t="shared" si="69"/>
        <v>0</v>
      </c>
      <c r="N392" s="298"/>
    </row>
    <row r="393" spans="1:14" customFormat="1" ht="33" hidden="1" customHeight="1" x14ac:dyDescent="0.25">
      <c r="A393" s="299">
        <v>835</v>
      </c>
      <c r="B393" s="293" t="s">
        <v>717</v>
      </c>
      <c r="C393" s="277">
        <v>0</v>
      </c>
      <c r="D393" s="277">
        <v>0</v>
      </c>
      <c r="E393" s="277">
        <v>0</v>
      </c>
      <c r="F393" s="277">
        <v>0</v>
      </c>
      <c r="G393" s="277">
        <v>0</v>
      </c>
      <c r="H393" s="277">
        <v>0</v>
      </c>
      <c r="I393" s="277">
        <v>0</v>
      </c>
      <c r="J393" s="277">
        <v>0</v>
      </c>
      <c r="K393" s="277">
        <v>0</v>
      </c>
      <c r="L393" s="277">
        <v>0</v>
      </c>
      <c r="M393" s="276">
        <f t="shared" si="69"/>
        <v>0</v>
      </c>
      <c r="N393" s="298"/>
    </row>
    <row r="394" spans="1:14" customFormat="1" ht="25.5" hidden="1" customHeight="1" x14ac:dyDescent="0.25">
      <c r="A394" s="286">
        <v>8500</v>
      </c>
      <c r="B394" s="287" t="s">
        <v>315</v>
      </c>
      <c r="C394" s="275">
        <f t="shared" ref="C394:N394" si="70">SUM(C395:C397)</f>
        <v>0</v>
      </c>
      <c r="D394" s="275">
        <f>SUM(D395:D397)</f>
        <v>0</v>
      </c>
      <c r="E394" s="275">
        <f t="shared" si="70"/>
        <v>0</v>
      </c>
      <c r="F394" s="275">
        <f t="shared" si="70"/>
        <v>0</v>
      </c>
      <c r="G394" s="275">
        <f t="shared" si="70"/>
        <v>0</v>
      </c>
      <c r="H394" s="275">
        <f t="shared" si="70"/>
        <v>0</v>
      </c>
      <c r="I394" s="275">
        <f t="shared" si="70"/>
        <v>0</v>
      </c>
      <c r="J394" s="275">
        <f t="shared" si="70"/>
        <v>0</v>
      </c>
      <c r="K394" s="275">
        <f t="shared" si="70"/>
        <v>0</v>
      </c>
      <c r="L394" s="275">
        <f t="shared" si="70"/>
        <v>0</v>
      </c>
      <c r="M394" s="275">
        <f t="shared" si="69"/>
        <v>0</v>
      </c>
      <c r="N394" s="302">
        <f t="shared" si="70"/>
        <v>0</v>
      </c>
    </row>
    <row r="395" spans="1:14" customFormat="1" ht="25.5" hidden="1" customHeight="1" x14ac:dyDescent="0.25">
      <c r="A395" s="299">
        <v>851</v>
      </c>
      <c r="B395" s="293" t="s">
        <v>718</v>
      </c>
      <c r="C395" s="277">
        <v>0</v>
      </c>
      <c r="D395" s="277">
        <v>0</v>
      </c>
      <c r="E395" s="277">
        <v>0</v>
      </c>
      <c r="F395" s="277">
        <v>0</v>
      </c>
      <c r="G395" s="277">
        <v>0</v>
      </c>
      <c r="H395" s="277">
        <v>0</v>
      </c>
      <c r="I395" s="277">
        <v>0</v>
      </c>
      <c r="J395" s="277">
        <v>0</v>
      </c>
      <c r="K395" s="277">
        <v>0</v>
      </c>
      <c r="L395" s="277">
        <v>0</v>
      </c>
      <c r="M395" s="276">
        <f t="shared" si="69"/>
        <v>0</v>
      </c>
      <c r="N395" s="298"/>
    </row>
    <row r="396" spans="1:14" customFormat="1" ht="25.5" hidden="1" customHeight="1" x14ac:dyDescent="0.25">
      <c r="A396" s="299">
        <v>852</v>
      </c>
      <c r="B396" s="293" t="s">
        <v>719</v>
      </c>
      <c r="C396" s="277">
        <v>0</v>
      </c>
      <c r="D396" s="277">
        <v>0</v>
      </c>
      <c r="E396" s="277">
        <v>0</v>
      </c>
      <c r="F396" s="277">
        <v>0</v>
      </c>
      <c r="G396" s="277">
        <v>0</v>
      </c>
      <c r="H396" s="277">
        <v>0</v>
      </c>
      <c r="I396" s="277">
        <v>0</v>
      </c>
      <c r="J396" s="277">
        <v>0</v>
      </c>
      <c r="K396" s="277">
        <v>0</v>
      </c>
      <c r="L396" s="277">
        <v>0</v>
      </c>
      <c r="M396" s="276">
        <f t="shared" si="69"/>
        <v>0</v>
      </c>
      <c r="N396" s="298"/>
    </row>
    <row r="397" spans="1:14" customFormat="1" ht="25.5" hidden="1" customHeight="1" x14ac:dyDescent="0.25">
      <c r="A397" s="299">
        <v>853</v>
      </c>
      <c r="B397" s="293" t="s">
        <v>720</v>
      </c>
      <c r="C397" s="277">
        <v>0</v>
      </c>
      <c r="D397" s="277">
        <v>0</v>
      </c>
      <c r="E397" s="277">
        <v>0</v>
      </c>
      <c r="F397" s="277">
        <v>0</v>
      </c>
      <c r="G397" s="277">
        <v>0</v>
      </c>
      <c r="H397" s="277">
        <v>0</v>
      </c>
      <c r="I397" s="277">
        <v>0</v>
      </c>
      <c r="J397" s="277">
        <v>0</v>
      </c>
      <c r="K397" s="277">
        <v>0</v>
      </c>
      <c r="L397" s="277">
        <v>0</v>
      </c>
      <c r="M397" s="276">
        <f t="shared" si="69"/>
        <v>0</v>
      </c>
      <c r="N397" s="298"/>
    </row>
    <row r="398" spans="1:14" customFormat="1" ht="25.5" customHeight="1" x14ac:dyDescent="0.25">
      <c r="A398" s="284">
        <v>9000</v>
      </c>
      <c r="B398" s="285" t="s">
        <v>721</v>
      </c>
      <c r="C398" s="274">
        <f t="shared" ref="C398:N398" si="71">C399+C408+C417+C420+C423+C425+C428</f>
        <v>712674</v>
      </c>
      <c r="D398" s="274">
        <f>D399+D408+D417+D420+D423+D425+D428</f>
        <v>0</v>
      </c>
      <c r="E398" s="274">
        <f t="shared" si="71"/>
        <v>0</v>
      </c>
      <c r="F398" s="274">
        <f t="shared" si="71"/>
        <v>1220356</v>
      </c>
      <c r="G398" s="274">
        <f t="shared" si="71"/>
        <v>0</v>
      </c>
      <c r="H398" s="274">
        <f t="shared" si="71"/>
        <v>0</v>
      </c>
      <c r="I398" s="274">
        <f t="shared" si="71"/>
        <v>0</v>
      </c>
      <c r="J398" s="274">
        <f t="shared" si="71"/>
        <v>0</v>
      </c>
      <c r="K398" s="274">
        <f t="shared" si="71"/>
        <v>0</v>
      </c>
      <c r="L398" s="274">
        <f t="shared" si="71"/>
        <v>0</v>
      </c>
      <c r="M398" s="274">
        <f t="shared" si="69"/>
        <v>1933030</v>
      </c>
      <c r="N398" s="304">
        <f t="shared" si="71"/>
        <v>0</v>
      </c>
    </row>
    <row r="399" spans="1:14" customFormat="1" ht="25.5" customHeight="1" x14ac:dyDescent="0.25">
      <c r="A399" s="303">
        <v>9100</v>
      </c>
      <c r="B399" s="248" t="s">
        <v>722</v>
      </c>
      <c r="C399" s="275">
        <f>SUM(C400:C407)</f>
        <v>0</v>
      </c>
      <c r="D399" s="275">
        <f>SUM(D400:D407)</f>
        <v>0</v>
      </c>
      <c r="E399" s="275">
        <f t="shared" ref="E399:N399" si="72">SUM(E400:E407)</f>
        <v>0</v>
      </c>
      <c r="F399" s="275">
        <f t="shared" si="72"/>
        <v>1059322</v>
      </c>
      <c r="G399" s="275">
        <f t="shared" si="72"/>
        <v>0</v>
      </c>
      <c r="H399" s="275">
        <f t="shared" si="72"/>
        <v>0</v>
      </c>
      <c r="I399" s="275">
        <f t="shared" si="72"/>
        <v>0</v>
      </c>
      <c r="J399" s="275">
        <f t="shared" si="72"/>
        <v>0</v>
      </c>
      <c r="K399" s="275">
        <f t="shared" si="72"/>
        <v>0</v>
      </c>
      <c r="L399" s="275">
        <f t="shared" si="72"/>
        <v>0</v>
      </c>
      <c r="M399" s="275">
        <f t="shared" si="69"/>
        <v>1059322</v>
      </c>
      <c r="N399" s="302">
        <f t="shared" si="72"/>
        <v>0</v>
      </c>
    </row>
    <row r="400" spans="1:14" customFormat="1" ht="25.5" customHeight="1" x14ac:dyDescent="0.25">
      <c r="A400" s="299">
        <v>911</v>
      </c>
      <c r="B400" s="293" t="s">
        <v>723</v>
      </c>
      <c r="C400" s="278">
        <v>0</v>
      </c>
      <c r="D400" s="278">
        <v>0</v>
      </c>
      <c r="E400" s="278">
        <v>0</v>
      </c>
      <c r="F400" s="278">
        <v>1059322</v>
      </c>
      <c r="G400" s="278">
        <v>0</v>
      </c>
      <c r="H400" s="278">
        <v>0</v>
      </c>
      <c r="I400" s="278">
        <v>0</v>
      </c>
      <c r="J400" s="278">
        <v>0</v>
      </c>
      <c r="K400" s="278">
        <v>0</v>
      </c>
      <c r="L400" s="278">
        <v>0</v>
      </c>
      <c r="M400" s="276">
        <f t="shared" si="69"/>
        <v>1059322</v>
      </c>
      <c r="N400" s="298"/>
    </row>
    <row r="401" spans="1:14" customFormat="1" ht="30" hidden="1" customHeight="1" x14ac:dyDescent="0.25">
      <c r="A401" s="299">
        <v>912</v>
      </c>
      <c r="B401" s="293" t="s">
        <v>724</v>
      </c>
      <c r="C401" s="278">
        <v>0</v>
      </c>
      <c r="D401" s="278">
        <v>0</v>
      </c>
      <c r="E401" s="278">
        <v>0</v>
      </c>
      <c r="F401" s="278">
        <v>0</v>
      </c>
      <c r="G401" s="278">
        <v>0</v>
      </c>
      <c r="H401" s="278">
        <v>0</v>
      </c>
      <c r="I401" s="278">
        <v>0</v>
      </c>
      <c r="J401" s="278">
        <v>0</v>
      </c>
      <c r="K401" s="278">
        <v>0</v>
      </c>
      <c r="L401" s="278">
        <v>0</v>
      </c>
      <c r="M401" s="276">
        <f t="shared" si="69"/>
        <v>0</v>
      </c>
      <c r="N401" s="298"/>
    </row>
    <row r="402" spans="1:14" customFormat="1" ht="25.5" hidden="1" customHeight="1" x14ac:dyDescent="0.25">
      <c r="A402" s="299">
        <v>913</v>
      </c>
      <c r="B402" s="293" t="s">
        <v>725</v>
      </c>
      <c r="C402" s="278">
        <v>0</v>
      </c>
      <c r="D402" s="278">
        <v>0</v>
      </c>
      <c r="E402" s="278">
        <v>0</v>
      </c>
      <c r="F402" s="278">
        <v>0</v>
      </c>
      <c r="G402" s="278">
        <v>0</v>
      </c>
      <c r="H402" s="278">
        <v>0</v>
      </c>
      <c r="I402" s="278">
        <v>0</v>
      </c>
      <c r="J402" s="278">
        <v>0</v>
      </c>
      <c r="K402" s="278">
        <v>0</v>
      </c>
      <c r="L402" s="278">
        <v>0</v>
      </c>
      <c r="M402" s="276">
        <f t="shared" si="69"/>
        <v>0</v>
      </c>
      <c r="N402" s="298"/>
    </row>
    <row r="403" spans="1:14" customFormat="1" ht="25.5" hidden="1" customHeight="1" x14ac:dyDescent="0.25">
      <c r="A403" s="299">
        <v>914</v>
      </c>
      <c r="B403" s="293" t="s">
        <v>726</v>
      </c>
      <c r="C403" s="278">
        <v>0</v>
      </c>
      <c r="D403" s="278">
        <v>0</v>
      </c>
      <c r="E403" s="278">
        <v>0</v>
      </c>
      <c r="F403" s="278">
        <v>0</v>
      </c>
      <c r="G403" s="278">
        <v>0</v>
      </c>
      <c r="H403" s="278">
        <v>0</v>
      </c>
      <c r="I403" s="278">
        <v>0</v>
      </c>
      <c r="J403" s="278">
        <v>0</v>
      </c>
      <c r="K403" s="278">
        <v>0</v>
      </c>
      <c r="L403" s="278">
        <v>0</v>
      </c>
      <c r="M403" s="276">
        <f t="shared" si="69"/>
        <v>0</v>
      </c>
      <c r="N403" s="298"/>
    </row>
    <row r="404" spans="1:14" customFormat="1" ht="38.25" hidden="1" customHeight="1" x14ac:dyDescent="0.25">
      <c r="A404" s="299">
        <v>915</v>
      </c>
      <c r="B404" s="293" t="s">
        <v>727</v>
      </c>
      <c r="C404" s="278">
        <v>0</v>
      </c>
      <c r="D404" s="278">
        <v>0</v>
      </c>
      <c r="E404" s="278">
        <v>0</v>
      </c>
      <c r="F404" s="278">
        <v>0</v>
      </c>
      <c r="G404" s="278">
        <v>0</v>
      </c>
      <c r="H404" s="278">
        <v>0</v>
      </c>
      <c r="I404" s="278">
        <v>0</v>
      </c>
      <c r="J404" s="278">
        <v>0</v>
      </c>
      <c r="K404" s="278">
        <v>0</v>
      </c>
      <c r="L404" s="278">
        <v>0</v>
      </c>
      <c r="M404" s="276">
        <f t="shared" si="69"/>
        <v>0</v>
      </c>
      <c r="N404" s="298"/>
    </row>
    <row r="405" spans="1:14" customFormat="1" ht="25.5" hidden="1" customHeight="1" x14ac:dyDescent="0.25">
      <c r="A405" s="299">
        <v>916</v>
      </c>
      <c r="B405" s="293" t="s">
        <v>728</v>
      </c>
      <c r="C405" s="278">
        <v>0</v>
      </c>
      <c r="D405" s="278">
        <v>0</v>
      </c>
      <c r="E405" s="278">
        <v>0</v>
      </c>
      <c r="F405" s="278">
        <v>0</v>
      </c>
      <c r="G405" s="278">
        <v>0</v>
      </c>
      <c r="H405" s="278">
        <v>0</v>
      </c>
      <c r="I405" s="278">
        <v>0</v>
      </c>
      <c r="J405" s="278">
        <v>0</v>
      </c>
      <c r="K405" s="278">
        <v>0</v>
      </c>
      <c r="L405" s="278">
        <v>0</v>
      </c>
      <c r="M405" s="276">
        <f t="shared" si="69"/>
        <v>0</v>
      </c>
      <c r="N405" s="298"/>
    </row>
    <row r="406" spans="1:14" customFormat="1" ht="27.75" hidden="1" customHeight="1" x14ac:dyDescent="0.25">
      <c r="A406" s="299">
        <v>917</v>
      </c>
      <c r="B406" s="293" t="s">
        <v>729</v>
      </c>
      <c r="C406" s="278">
        <v>0</v>
      </c>
      <c r="D406" s="278">
        <v>0</v>
      </c>
      <c r="E406" s="278">
        <v>0</v>
      </c>
      <c r="F406" s="278">
        <v>0</v>
      </c>
      <c r="G406" s="278">
        <v>0</v>
      </c>
      <c r="H406" s="278">
        <v>0</v>
      </c>
      <c r="I406" s="278">
        <v>0</v>
      </c>
      <c r="J406" s="278">
        <v>0</v>
      </c>
      <c r="K406" s="278">
        <v>0</v>
      </c>
      <c r="L406" s="278">
        <v>0</v>
      </c>
      <c r="M406" s="276">
        <f t="shared" si="69"/>
        <v>0</v>
      </c>
      <c r="N406" s="298"/>
    </row>
    <row r="407" spans="1:14" customFormat="1" ht="25.5" hidden="1" customHeight="1" x14ac:dyDescent="0.25">
      <c r="A407" s="299">
        <v>918</v>
      </c>
      <c r="B407" s="293" t="s">
        <v>730</v>
      </c>
      <c r="C407" s="278">
        <v>0</v>
      </c>
      <c r="D407" s="278">
        <v>0</v>
      </c>
      <c r="E407" s="278">
        <v>0</v>
      </c>
      <c r="F407" s="278">
        <v>0</v>
      </c>
      <c r="G407" s="278">
        <v>0</v>
      </c>
      <c r="H407" s="278">
        <v>0</v>
      </c>
      <c r="I407" s="278">
        <v>0</v>
      </c>
      <c r="J407" s="278">
        <v>0</v>
      </c>
      <c r="K407" s="278">
        <v>0</v>
      </c>
      <c r="L407" s="278">
        <v>0</v>
      </c>
      <c r="M407" s="276">
        <f t="shared" si="69"/>
        <v>0</v>
      </c>
      <c r="N407" s="298"/>
    </row>
    <row r="408" spans="1:14" customFormat="1" ht="25.5" customHeight="1" x14ac:dyDescent="0.25">
      <c r="A408" s="286">
        <v>9200</v>
      </c>
      <c r="B408" s="287" t="s">
        <v>731</v>
      </c>
      <c r="C408" s="275">
        <f t="shared" ref="C408:N408" si="73">SUM(C409:C416)</f>
        <v>0</v>
      </c>
      <c r="D408" s="275">
        <f>SUM(D409:D416)</f>
        <v>0</v>
      </c>
      <c r="E408" s="275">
        <f t="shared" si="73"/>
        <v>0</v>
      </c>
      <c r="F408" s="275">
        <f t="shared" si="73"/>
        <v>161034</v>
      </c>
      <c r="G408" s="275">
        <f t="shared" si="73"/>
        <v>0</v>
      </c>
      <c r="H408" s="275">
        <f t="shared" si="73"/>
        <v>0</v>
      </c>
      <c r="I408" s="275">
        <f t="shared" si="73"/>
        <v>0</v>
      </c>
      <c r="J408" s="275">
        <f t="shared" si="73"/>
        <v>0</v>
      </c>
      <c r="K408" s="275">
        <f t="shared" si="73"/>
        <v>0</v>
      </c>
      <c r="L408" s="275">
        <f t="shared" si="73"/>
        <v>0</v>
      </c>
      <c r="M408" s="275">
        <f t="shared" si="69"/>
        <v>161034</v>
      </c>
      <c r="N408" s="302">
        <f t="shared" si="73"/>
        <v>0</v>
      </c>
    </row>
    <row r="409" spans="1:14" customFormat="1" ht="25.5" customHeight="1" x14ac:dyDescent="0.25">
      <c r="A409" s="299">
        <v>921</v>
      </c>
      <c r="B409" s="293" t="s">
        <v>732</v>
      </c>
      <c r="C409" s="278">
        <v>0</v>
      </c>
      <c r="D409" s="278">
        <v>0</v>
      </c>
      <c r="E409" s="278">
        <v>0</v>
      </c>
      <c r="F409" s="278">
        <v>161034</v>
      </c>
      <c r="G409" s="278">
        <v>0</v>
      </c>
      <c r="H409" s="278">
        <v>0</v>
      </c>
      <c r="I409" s="278">
        <v>0</v>
      </c>
      <c r="J409" s="278">
        <v>0</v>
      </c>
      <c r="K409" s="278">
        <v>0</v>
      </c>
      <c r="L409" s="278">
        <v>0</v>
      </c>
      <c r="M409" s="276">
        <f t="shared" si="69"/>
        <v>161034</v>
      </c>
      <c r="N409" s="298"/>
    </row>
    <row r="410" spans="1:14" customFormat="1" ht="25.5" hidden="1" customHeight="1" x14ac:dyDescent="0.25">
      <c r="A410" s="299">
        <v>922</v>
      </c>
      <c r="B410" s="293" t="s">
        <v>733</v>
      </c>
      <c r="C410" s="278">
        <v>0</v>
      </c>
      <c r="D410" s="278">
        <v>0</v>
      </c>
      <c r="E410" s="278">
        <v>0</v>
      </c>
      <c r="F410" s="278">
        <v>0</v>
      </c>
      <c r="G410" s="278">
        <v>0</v>
      </c>
      <c r="H410" s="278">
        <v>0</v>
      </c>
      <c r="I410" s="278">
        <v>0</v>
      </c>
      <c r="J410" s="278">
        <v>0</v>
      </c>
      <c r="K410" s="278">
        <v>0</v>
      </c>
      <c r="L410" s="278">
        <v>0</v>
      </c>
      <c r="M410" s="276">
        <f t="shared" si="69"/>
        <v>0</v>
      </c>
      <c r="N410" s="298"/>
    </row>
    <row r="411" spans="1:14" customFormat="1" ht="25.5" hidden="1" customHeight="1" x14ac:dyDescent="0.25">
      <c r="A411" s="299">
        <v>923</v>
      </c>
      <c r="B411" s="293" t="s">
        <v>734</v>
      </c>
      <c r="C411" s="278">
        <v>0</v>
      </c>
      <c r="D411" s="278">
        <v>0</v>
      </c>
      <c r="E411" s="278">
        <v>0</v>
      </c>
      <c r="F411" s="278">
        <v>0</v>
      </c>
      <c r="G411" s="278">
        <v>0</v>
      </c>
      <c r="H411" s="278">
        <v>0</v>
      </c>
      <c r="I411" s="278">
        <v>0</v>
      </c>
      <c r="J411" s="278">
        <v>0</v>
      </c>
      <c r="K411" s="278">
        <v>0</v>
      </c>
      <c r="L411" s="278">
        <v>0</v>
      </c>
      <c r="M411" s="276">
        <f t="shared" si="69"/>
        <v>0</v>
      </c>
      <c r="N411" s="298"/>
    </row>
    <row r="412" spans="1:14" customFormat="1" ht="25.5" hidden="1" customHeight="1" x14ac:dyDescent="0.25">
      <c r="A412" s="299">
        <v>924</v>
      </c>
      <c r="B412" s="293" t="s">
        <v>735</v>
      </c>
      <c r="C412" s="278">
        <v>0</v>
      </c>
      <c r="D412" s="278">
        <v>0</v>
      </c>
      <c r="E412" s="278">
        <v>0</v>
      </c>
      <c r="F412" s="278">
        <v>0</v>
      </c>
      <c r="G412" s="278">
        <v>0</v>
      </c>
      <c r="H412" s="278">
        <v>0</v>
      </c>
      <c r="I412" s="278">
        <v>0</v>
      </c>
      <c r="J412" s="278">
        <v>0</v>
      </c>
      <c r="K412" s="278">
        <v>0</v>
      </c>
      <c r="L412" s="278">
        <v>0</v>
      </c>
      <c r="M412" s="276">
        <f t="shared" si="69"/>
        <v>0</v>
      </c>
      <c r="N412" s="298"/>
    </row>
    <row r="413" spans="1:14" customFormat="1" ht="24" hidden="1" customHeight="1" x14ac:dyDescent="0.25">
      <c r="A413" s="299">
        <v>925</v>
      </c>
      <c r="B413" s="293" t="s">
        <v>736</v>
      </c>
      <c r="C413" s="278">
        <v>0</v>
      </c>
      <c r="D413" s="278">
        <v>0</v>
      </c>
      <c r="E413" s="278">
        <v>0</v>
      </c>
      <c r="F413" s="278">
        <v>0</v>
      </c>
      <c r="G413" s="278">
        <v>0</v>
      </c>
      <c r="H413" s="278">
        <v>0</v>
      </c>
      <c r="I413" s="278">
        <v>0</v>
      </c>
      <c r="J413" s="278">
        <v>0</v>
      </c>
      <c r="K413" s="278">
        <v>0</v>
      </c>
      <c r="L413" s="278">
        <v>0</v>
      </c>
      <c r="M413" s="276">
        <f t="shared" si="69"/>
        <v>0</v>
      </c>
      <c r="N413" s="298"/>
    </row>
    <row r="414" spans="1:14" customFormat="1" ht="25.5" hidden="1" customHeight="1" x14ac:dyDescent="0.25">
      <c r="A414" s="299">
        <v>926</v>
      </c>
      <c r="B414" s="293" t="s">
        <v>737</v>
      </c>
      <c r="C414" s="278">
        <v>0</v>
      </c>
      <c r="D414" s="278">
        <v>0</v>
      </c>
      <c r="E414" s="278">
        <v>0</v>
      </c>
      <c r="F414" s="278">
        <v>0</v>
      </c>
      <c r="G414" s="278">
        <v>0</v>
      </c>
      <c r="H414" s="278">
        <v>0</v>
      </c>
      <c r="I414" s="278">
        <v>0</v>
      </c>
      <c r="J414" s="278">
        <v>0</v>
      </c>
      <c r="K414" s="278">
        <v>0</v>
      </c>
      <c r="L414" s="278">
        <v>0</v>
      </c>
      <c r="M414" s="276">
        <f t="shared" si="69"/>
        <v>0</v>
      </c>
      <c r="N414" s="298"/>
    </row>
    <row r="415" spans="1:14" customFormat="1" ht="25.5" hidden="1" x14ac:dyDescent="0.25">
      <c r="A415" s="299">
        <v>927</v>
      </c>
      <c r="B415" s="293" t="s">
        <v>738</v>
      </c>
      <c r="C415" s="278">
        <v>0</v>
      </c>
      <c r="D415" s="278">
        <v>0</v>
      </c>
      <c r="E415" s="278">
        <v>0</v>
      </c>
      <c r="F415" s="278">
        <v>0</v>
      </c>
      <c r="G415" s="278">
        <v>0</v>
      </c>
      <c r="H415" s="278">
        <v>0</v>
      </c>
      <c r="I415" s="278">
        <v>0</v>
      </c>
      <c r="J415" s="278">
        <v>0</v>
      </c>
      <c r="K415" s="278">
        <v>0</v>
      </c>
      <c r="L415" s="278">
        <v>0</v>
      </c>
      <c r="M415" s="276">
        <f t="shared" si="69"/>
        <v>0</v>
      </c>
      <c r="N415" s="298"/>
    </row>
    <row r="416" spans="1:14" customFormat="1" ht="25.5" hidden="1" customHeight="1" x14ac:dyDescent="0.25">
      <c r="A416" s="299">
        <v>928</v>
      </c>
      <c r="B416" s="293" t="s">
        <v>739</v>
      </c>
      <c r="C416" s="278">
        <v>0</v>
      </c>
      <c r="D416" s="278">
        <v>0</v>
      </c>
      <c r="E416" s="278">
        <v>0</v>
      </c>
      <c r="F416" s="278">
        <v>0</v>
      </c>
      <c r="G416" s="278">
        <v>0</v>
      </c>
      <c r="H416" s="278">
        <v>0</v>
      </c>
      <c r="I416" s="278">
        <v>0</v>
      </c>
      <c r="J416" s="278">
        <v>0</v>
      </c>
      <c r="K416" s="278">
        <v>0</v>
      </c>
      <c r="L416" s="278">
        <v>0</v>
      </c>
      <c r="M416" s="276">
        <f t="shared" si="69"/>
        <v>0</v>
      </c>
      <c r="N416" s="298"/>
    </row>
    <row r="417" spans="1:15" customFormat="1" ht="25.5" hidden="1" customHeight="1" x14ac:dyDescent="0.25">
      <c r="A417" s="286">
        <v>9300</v>
      </c>
      <c r="B417" s="287" t="s">
        <v>740</v>
      </c>
      <c r="C417" s="275">
        <f t="shared" ref="C417:N417" si="74">SUM(C418:C419)</f>
        <v>0</v>
      </c>
      <c r="D417" s="275">
        <f>SUM(D418:D419)</f>
        <v>0</v>
      </c>
      <c r="E417" s="275">
        <f t="shared" si="74"/>
        <v>0</v>
      </c>
      <c r="F417" s="275">
        <f t="shared" si="74"/>
        <v>0</v>
      </c>
      <c r="G417" s="275">
        <f t="shared" si="74"/>
        <v>0</v>
      </c>
      <c r="H417" s="275">
        <f t="shared" si="74"/>
        <v>0</v>
      </c>
      <c r="I417" s="275">
        <f t="shared" si="74"/>
        <v>0</v>
      </c>
      <c r="J417" s="275">
        <f t="shared" si="74"/>
        <v>0</v>
      </c>
      <c r="K417" s="275">
        <f t="shared" si="74"/>
        <v>0</v>
      </c>
      <c r="L417" s="275">
        <f t="shared" si="74"/>
        <v>0</v>
      </c>
      <c r="M417" s="275">
        <f t="shared" si="69"/>
        <v>0</v>
      </c>
      <c r="N417" s="302">
        <f t="shared" si="74"/>
        <v>0</v>
      </c>
    </row>
    <row r="418" spans="1:15" customFormat="1" ht="25.5" hidden="1" customHeight="1" x14ac:dyDescent="0.25">
      <c r="A418" s="299">
        <v>931</v>
      </c>
      <c r="B418" s="293" t="s">
        <v>741</v>
      </c>
      <c r="C418" s="278">
        <v>0</v>
      </c>
      <c r="D418" s="278">
        <v>0</v>
      </c>
      <c r="E418" s="278">
        <v>0</v>
      </c>
      <c r="F418" s="278">
        <v>0</v>
      </c>
      <c r="G418" s="278">
        <v>0</v>
      </c>
      <c r="H418" s="278">
        <v>0</v>
      </c>
      <c r="I418" s="278">
        <v>0</v>
      </c>
      <c r="J418" s="278">
        <v>0</v>
      </c>
      <c r="K418" s="278">
        <v>0</v>
      </c>
      <c r="L418" s="278">
        <v>0</v>
      </c>
      <c r="M418" s="276">
        <f t="shared" si="69"/>
        <v>0</v>
      </c>
      <c r="N418" s="298"/>
    </row>
    <row r="419" spans="1:15" customFormat="1" ht="25.5" hidden="1" customHeight="1" x14ac:dyDescent="0.25">
      <c r="A419" s="299">
        <v>932</v>
      </c>
      <c r="B419" s="293" t="s">
        <v>742</v>
      </c>
      <c r="C419" s="278">
        <v>0</v>
      </c>
      <c r="D419" s="278">
        <v>0</v>
      </c>
      <c r="E419" s="278">
        <v>0</v>
      </c>
      <c r="F419" s="278">
        <v>0</v>
      </c>
      <c r="G419" s="278">
        <v>0</v>
      </c>
      <c r="H419" s="278">
        <v>0</v>
      </c>
      <c r="I419" s="278">
        <v>0</v>
      </c>
      <c r="J419" s="278">
        <v>0</v>
      </c>
      <c r="K419" s="278">
        <v>0</v>
      </c>
      <c r="L419" s="278">
        <v>0</v>
      </c>
      <c r="M419" s="276">
        <f t="shared" si="69"/>
        <v>0</v>
      </c>
      <c r="N419" s="298"/>
    </row>
    <row r="420" spans="1:15" customFormat="1" ht="25.5" hidden="1" customHeight="1" x14ac:dyDescent="0.25">
      <c r="A420" s="286">
        <v>9400</v>
      </c>
      <c r="B420" s="287" t="s">
        <v>743</v>
      </c>
      <c r="C420" s="275">
        <f t="shared" ref="C420:N420" si="75">SUM(C421:C422)</f>
        <v>0</v>
      </c>
      <c r="D420" s="275">
        <f>SUM(D421:D422)</f>
        <v>0</v>
      </c>
      <c r="E420" s="275">
        <f t="shared" si="75"/>
        <v>0</v>
      </c>
      <c r="F420" s="275">
        <f t="shared" si="75"/>
        <v>0</v>
      </c>
      <c r="G420" s="275">
        <f t="shared" si="75"/>
        <v>0</v>
      </c>
      <c r="H420" s="275">
        <f t="shared" si="75"/>
        <v>0</v>
      </c>
      <c r="I420" s="275">
        <f t="shared" si="75"/>
        <v>0</v>
      </c>
      <c r="J420" s="275">
        <f t="shared" si="75"/>
        <v>0</v>
      </c>
      <c r="K420" s="275">
        <f t="shared" si="75"/>
        <v>0</v>
      </c>
      <c r="L420" s="275">
        <f t="shared" si="75"/>
        <v>0</v>
      </c>
      <c r="M420" s="275">
        <f t="shared" si="69"/>
        <v>0</v>
      </c>
      <c r="N420" s="302">
        <f t="shared" si="75"/>
        <v>0</v>
      </c>
    </row>
    <row r="421" spans="1:15" customFormat="1" ht="25.5" hidden="1" customHeight="1" x14ac:dyDescent="0.25">
      <c r="A421" s="299">
        <v>941</v>
      </c>
      <c r="B421" s="293" t="s">
        <v>744</v>
      </c>
      <c r="C421" s="278">
        <v>0</v>
      </c>
      <c r="D421" s="278">
        <v>0</v>
      </c>
      <c r="E421" s="278">
        <v>0</v>
      </c>
      <c r="F421" s="278">
        <v>0</v>
      </c>
      <c r="G421" s="278">
        <v>0</v>
      </c>
      <c r="H421" s="278">
        <v>0</v>
      </c>
      <c r="I421" s="278">
        <v>0</v>
      </c>
      <c r="J421" s="278">
        <v>0</v>
      </c>
      <c r="K421" s="278">
        <v>0</v>
      </c>
      <c r="L421" s="278">
        <v>0</v>
      </c>
      <c r="M421" s="276">
        <f t="shared" si="69"/>
        <v>0</v>
      </c>
      <c r="N421" s="298"/>
    </row>
    <row r="422" spans="1:15" customFormat="1" ht="25.5" hidden="1" customHeight="1" x14ac:dyDescent="0.25">
      <c r="A422" s="299">
        <v>942</v>
      </c>
      <c r="B422" s="293" t="s">
        <v>745</v>
      </c>
      <c r="C422" s="278">
        <v>0</v>
      </c>
      <c r="D422" s="278">
        <v>0</v>
      </c>
      <c r="E422" s="278">
        <v>0</v>
      </c>
      <c r="F422" s="278">
        <v>0</v>
      </c>
      <c r="G422" s="278">
        <v>0</v>
      </c>
      <c r="H422" s="278">
        <v>0</v>
      </c>
      <c r="I422" s="278">
        <v>0</v>
      </c>
      <c r="J422" s="278">
        <v>0</v>
      </c>
      <c r="K422" s="278">
        <v>0</v>
      </c>
      <c r="L422" s="278">
        <v>0</v>
      </c>
      <c r="M422" s="276">
        <f t="shared" si="69"/>
        <v>0</v>
      </c>
      <c r="N422" s="298"/>
    </row>
    <row r="423" spans="1:15" customFormat="1" ht="25.5" hidden="1" customHeight="1" x14ac:dyDescent="0.25">
      <c r="A423" s="286">
        <v>9500</v>
      </c>
      <c r="B423" s="287" t="s">
        <v>746</v>
      </c>
      <c r="C423" s="275">
        <f t="shared" ref="C423:L423" si="76">SUM(C424:C424)</f>
        <v>0</v>
      </c>
      <c r="D423" s="275">
        <f t="shared" si="76"/>
        <v>0</v>
      </c>
      <c r="E423" s="275">
        <f t="shared" si="76"/>
        <v>0</v>
      </c>
      <c r="F423" s="275">
        <f t="shared" si="76"/>
        <v>0</v>
      </c>
      <c r="G423" s="275">
        <f t="shared" si="76"/>
        <v>0</v>
      </c>
      <c r="H423" s="275">
        <f t="shared" si="76"/>
        <v>0</v>
      </c>
      <c r="I423" s="275">
        <f t="shared" si="76"/>
        <v>0</v>
      </c>
      <c r="J423" s="275">
        <f t="shared" si="76"/>
        <v>0</v>
      </c>
      <c r="K423" s="275">
        <f t="shared" si="76"/>
        <v>0</v>
      </c>
      <c r="L423" s="275">
        <f t="shared" si="76"/>
        <v>0</v>
      </c>
      <c r="M423" s="275">
        <f t="shared" si="69"/>
        <v>0</v>
      </c>
      <c r="N423" s="301"/>
    </row>
    <row r="424" spans="1:15" customFormat="1" ht="25.5" hidden="1" customHeight="1" x14ac:dyDescent="0.25">
      <c r="A424" s="299">
        <v>951</v>
      </c>
      <c r="B424" s="293" t="s">
        <v>747</v>
      </c>
      <c r="C424" s="278">
        <v>0</v>
      </c>
      <c r="D424" s="278">
        <v>0</v>
      </c>
      <c r="E424" s="278">
        <v>0</v>
      </c>
      <c r="F424" s="278">
        <v>0</v>
      </c>
      <c r="G424" s="278">
        <v>0</v>
      </c>
      <c r="H424" s="278">
        <v>0</v>
      </c>
      <c r="I424" s="278">
        <v>0</v>
      </c>
      <c r="J424" s="278">
        <v>0</v>
      </c>
      <c r="K424" s="278">
        <v>0</v>
      </c>
      <c r="L424" s="278">
        <v>0</v>
      </c>
      <c r="M424" s="276">
        <f t="shared" si="69"/>
        <v>0</v>
      </c>
      <c r="N424" s="298"/>
    </row>
    <row r="425" spans="1:15" customFormat="1" ht="25.5" hidden="1" customHeight="1" x14ac:dyDescent="0.25">
      <c r="A425" s="286">
        <v>9600</v>
      </c>
      <c r="B425" s="287" t="s">
        <v>748</v>
      </c>
      <c r="C425" s="275">
        <f t="shared" ref="C425:N425" si="77">SUM(C426:C427)</f>
        <v>0</v>
      </c>
      <c r="D425" s="275">
        <f>SUM(D426:D427)</f>
        <v>0</v>
      </c>
      <c r="E425" s="275">
        <f t="shared" si="77"/>
        <v>0</v>
      </c>
      <c r="F425" s="275">
        <f t="shared" si="77"/>
        <v>0</v>
      </c>
      <c r="G425" s="275">
        <f t="shared" si="77"/>
        <v>0</v>
      </c>
      <c r="H425" s="275">
        <f t="shared" si="77"/>
        <v>0</v>
      </c>
      <c r="I425" s="275">
        <f t="shared" si="77"/>
        <v>0</v>
      </c>
      <c r="J425" s="275">
        <f t="shared" si="77"/>
        <v>0</v>
      </c>
      <c r="K425" s="275">
        <f t="shared" si="77"/>
        <v>0</v>
      </c>
      <c r="L425" s="275">
        <f t="shared" si="77"/>
        <v>0</v>
      </c>
      <c r="M425" s="275">
        <f t="shared" si="69"/>
        <v>0</v>
      </c>
      <c r="N425" s="302">
        <f t="shared" si="77"/>
        <v>0</v>
      </c>
    </row>
    <row r="426" spans="1:15" customFormat="1" ht="25.5" hidden="1" customHeight="1" x14ac:dyDescent="0.25">
      <c r="A426" s="299">
        <v>961</v>
      </c>
      <c r="B426" s="293" t="s">
        <v>749</v>
      </c>
      <c r="C426" s="277">
        <v>0</v>
      </c>
      <c r="D426" s="277">
        <v>0</v>
      </c>
      <c r="E426" s="277">
        <v>0</v>
      </c>
      <c r="F426" s="277">
        <v>0</v>
      </c>
      <c r="G426" s="277">
        <v>0</v>
      </c>
      <c r="H426" s="277">
        <v>0</v>
      </c>
      <c r="I426" s="277">
        <v>0</v>
      </c>
      <c r="J426" s="277">
        <v>0</v>
      </c>
      <c r="K426" s="277">
        <v>0</v>
      </c>
      <c r="L426" s="277">
        <v>0</v>
      </c>
      <c r="M426" s="276">
        <f t="shared" si="69"/>
        <v>0</v>
      </c>
      <c r="N426" s="298"/>
    </row>
    <row r="427" spans="1:15" customFormat="1" ht="36" hidden="1" customHeight="1" x14ac:dyDescent="0.25">
      <c r="A427" s="299">
        <v>962</v>
      </c>
      <c r="B427" s="293" t="s">
        <v>750</v>
      </c>
      <c r="C427" s="277"/>
      <c r="D427" s="277">
        <v>0</v>
      </c>
      <c r="E427" s="277">
        <v>0</v>
      </c>
      <c r="F427" s="277">
        <v>0</v>
      </c>
      <c r="G427" s="277">
        <v>0</v>
      </c>
      <c r="H427" s="277">
        <v>0</v>
      </c>
      <c r="I427" s="277">
        <v>0</v>
      </c>
      <c r="J427" s="277">
        <v>0</v>
      </c>
      <c r="K427" s="277">
        <v>0</v>
      </c>
      <c r="L427" s="277">
        <v>0</v>
      </c>
      <c r="M427" s="276">
        <f t="shared" si="69"/>
        <v>0</v>
      </c>
      <c r="N427" s="298"/>
    </row>
    <row r="428" spans="1:15" customFormat="1" ht="25.5" customHeight="1" x14ac:dyDescent="0.25">
      <c r="A428" s="303">
        <v>9900</v>
      </c>
      <c r="B428" s="248" t="s">
        <v>751</v>
      </c>
      <c r="C428" s="275">
        <f t="shared" ref="C428:N428" si="78">SUM(C429)</f>
        <v>712674</v>
      </c>
      <c r="D428" s="275">
        <f t="shared" si="78"/>
        <v>0</v>
      </c>
      <c r="E428" s="275">
        <f t="shared" si="78"/>
        <v>0</v>
      </c>
      <c r="F428" s="275">
        <f t="shared" si="78"/>
        <v>0</v>
      </c>
      <c r="G428" s="275">
        <f t="shared" si="78"/>
        <v>0</v>
      </c>
      <c r="H428" s="275">
        <f t="shared" si="78"/>
        <v>0</v>
      </c>
      <c r="I428" s="275">
        <f t="shared" si="78"/>
        <v>0</v>
      </c>
      <c r="J428" s="275">
        <f t="shared" si="78"/>
        <v>0</v>
      </c>
      <c r="K428" s="275">
        <f t="shared" si="78"/>
        <v>0</v>
      </c>
      <c r="L428" s="275">
        <f t="shared" si="78"/>
        <v>0</v>
      </c>
      <c r="M428" s="275">
        <f t="shared" si="69"/>
        <v>712674</v>
      </c>
      <c r="N428" s="302">
        <f t="shared" si="78"/>
        <v>0</v>
      </c>
    </row>
    <row r="429" spans="1:15" customFormat="1" ht="25.5" customHeight="1" x14ac:dyDescent="0.25">
      <c r="A429" s="299">
        <v>991</v>
      </c>
      <c r="B429" s="293" t="s">
        <v>752</v>
      </c>
      <c r="C429" s="278">
        <v>712674</v>
      </c>
      <c r="D429" s="278">
        <v>0</v>
      </c>
      <c r="E429" s="278">
        <v>0</v>
      </c>
      <c r="F429" s="278">
        <v>0</v>
      </c>
      <c r="G429" s="278">
        <v>0</v>
      </c>
      <c r="H429" s="278">
        <v>0</v>
      </c>
      <c r="I429" s="278">
        <v>0</v>
      </c>
      <c r="J429" s="278">
        <v>0</v>
      </c>
      <c r="K429" s="278">
        <v>0</v>
      </c>
      <c r="L429" s="278">
        <v>0</v>
      </c>
      <c r="M429" s="276">
        <f t="shared" si="69"/>
        <v>712674</v>
      </c>
      <c r="N429" s="298"/>
    </row>
    <row r="430" spans="1:15" s="181" customFormat="1" ht="25.5" customHeight="1" thickBot="1" x14ac:dyDescent="0.3">
      <c r="A430" s="311"/>
      <c r="B430" s="312" t="s">
        <v>753</v>
      </c>
      <c r="C430" s="280">
        <f>C5+C42+C107+C192+C251+C310+C332+C380+C398</f>
        <v>50490001</v>
      </c>
      <c r="D430" s="280">
        <f>D5+D42+D107+D192+D251+D310+D332+D380+D398</f>
        <v>0</v>
      </c>
      <c r="E430" s="280">
        <f t="shared" ref="E430:M430" si="79">E5+E42+E107+E192+E251+E310+E332+E380+E398</f>
        <v>4395281</v>
      </c>
      <c r="F430" s="280">
        <f t="shared" si="79"/>
        <v>7670594</v>
      </c>
      <c r="G430" s="280">
        <f t="shared" si="79"/>
        <v>0</v>
      </c>
      <c r="H430" s="280">
        <f t="shared" si="79"/>
        <v>450951</v>
      </c>
      <c r="I430" s="280">
        <f t="shared" si="79"/>
        <v>0</v>
      </c>
      <c r="J430" s="280">
        <f t="shared" si="79"/>
        <v>3000000</v>
      </c>
      <c r="K430" s="280">
        <f t="shared" si="79"/>
        <v>6500000</v>
      </c>
      <c r="L430" s="280">
        <f t="shared" si="79"/>
        <v>0</v>
      </c>
      <c r="M430" s="280">
        <f t="shared" si="79"/>
        <v>72506827</v>
      </c>
      <c r="N430" s="313">
        <f>N5+N42+N107+N192+N251+N310+N332+N380+N398</f>
        <v>0</v>
      </c>
      <c r="O430" s="33"/>
    </row>
    <row r="431" spans="1:15" ht="15" hidden="1" x14ac:dyDescent="0.25"/>
    <row r="432" spans="1:15" ht="15.75" hidden="1" x14ac:dyDescent="0.25">
      <c r="O432" s="181"/>
    </row>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sheetData>
  <autoFilter ref="A4:AB430">
    <filterColumn colId="12">
      <filters>
        <filter val="1,000,000"/>
        <filter val="1,052,000"/>
        <filter val="1,059,322"/>
        <filter val="1,061,000"/>
        <filter val="1,073,000"/>
        <filter val="1,074,281"/>
        <filter val="1,095,200"/>
        <filter val="1,260,100"/>
        <filter val="1,366,784"/>
        <filter val="1,420,416"/>
        <filter val="1,467,398"/>
        <filter val="1,734,000"/>
        <filter val="1,867,500"/>
        <filter val="1,968,029"/>
        <filter val="10,798,984"/>
        <filter val="100,000"/>
        <filter val="101,000"/>
        <filter val="102,500"/>
        <filter val="11,000"/>
        <filter val="110,000"/>
        <filter val="12,000"/>
        <filter val="12,240"/>
        <filter val="120,000"/>
        <filter val="126,000"/>
        <filter val="13,000"/>
        <filter val="13,356,232"/>
        <filter val="133,000"/>
        <filter val="15,000"/>
        <filter val="150,000"/>
        <filter val="152,500"/>
        <filter val="159,000"/>
        <filter val="161,034"/>
        <filter val="166,200"/>
        <filter val="166,704"/>
        <filter val="17,000"/>
        <filter val="172,400"/>
        <filter val="180,000"/>
        <filter val="190,000"/>
        <filter val="2,000"/>
        <filter val="2,400"/>
        <filter val="2,486,936"/>
        <filter val="2,713,959"/>
        <filter val="2,764,740"/>
        <filter val="21,000"/>
        <filter val="211,400"/>
        <filter val="212,164"/>
        <filter val="215,000"/>
        <filter val="218,000"/>
        <filter val="23,276,598"/>
        <filter val="24,000"/>
        <filter val="24,697,014"/>
        <filter val="24,931"/>
        <filter val="252,000"/>
        <filter val="253,000"/>
        <filter val="263,900"/>
        <filter val="27,000"/>
        <filter val="27,100"/>
        <filter val="280,000"/>
        <filter val="287,438"/>
        <filter val="299,260"/>
        <filter val="3,140,000"/>
        <filter val="3,198,500"/>
        <filter val="3,221,667"/>
        <filter val="3,500"/>
        <filter val="30,000"/>
        <filter val="30,300"/>
        <filter val="30,500"/>
        <filter val="32,000"/>
        <filter val="324,000"/>
        <filter val="328,300"/>
        <filter val="33,481,999"/>
        <filter val="330,000"/>
        <filter val="350,000"/>
        <filter val="360,000"/>
        <filter val="363,697"/>
        <filter val="377,000"/>
        <filter val="388,304"/>
        <filter val="39,600"/>
        <filter val="4,239,931"/>
        <filter val="4,440,000"/>
        <filter val="4,513,918"/>
        <filter val="40,000"/>
        <filter val="42,000"/>
        <filter val="421,000"/>
        <filter val="43,000"/>
        <filter val="473,000"/>
        <filter val="476,000"/>
        <filter val="5,000"/>
        <filter val="5,760"/>
        <filter val="50,000"/>
        <filter val="51,328"/>
        <filter val="52,000"/>
        <filter val="52,500"/>
        <filter val="523,800"/>
        <filter val="564,420"/>
        <filter val="59,000"/>
        <filter val="6,600"/>
        <filter val="60,000"/>
        <filter val="605,000"/>
        <filter val="650,000"/>
        <filter val="66,000"/>
        <filter val="7,284,284"/>
        <filter val="7,532,960"/>
        <filter val="700,000"/>
        <filter val="72,541,826"/>
        <filter val="73,000"/>
        <filter val="73,918"/>
        <filter val="747,673"/>
        <filter val="8,100"/>
        <filter val="80,000"/>
        <filter val="82,564"/>
        <filter val="889,704"/>
        <filter val="90,500"/>
        <filter val="900"/>
        <filter val="900,000"/>
        <filter val="913,820"/>
        <filter val="92,000"/>
        <filter val="93,600"/>
        <filter val="95,200"/>
        <filter val="96,000"/>
        <filter val="990,000"/>
        <filter val="992,000"/>
      </filters>
    </filterColumn>
  </autoFilter>
  <mergeCells count="11">
    <mergeCell ref="I3:J3"/>
    <mergeCell ref="K3:K4"/>
    <mergeCell ref="D3:D4"/>
    <mergeCell ref="A1:N1"/>
    <mergeCell ref="A2:N2"/>
    <mergeCell ref="L3:L4"/>
    <mergeCell ref="M3:M4"/>
    <mergeCell ref="A3:A4"/>
    <mergeCell ref="B3:B4"/>
    <mergeCell ref="C3:C4"/>
    <mergeCell ref="E3:H3"/>
  </mergeCells>
  <dataValidations count="5">
    <dataValidation type="whole" errorStyle="warning" operator="greaterThan" allowBlank="1" showInputMessage="1" showErrorMessage="1" errorTitle="IMPORTANTE" error="Se recomienda leer las instrucciones antes de inciar con el llenado del presupuesto por objeto del gasto" sqref="B3:B4">
      <formula1>0</formula1>
    </dataValidation>
    <dataValidation type="whole" operator="greaterThanOrEqual" allowBlank="1" showInputMessage="1" showErrorMessage="1" errorTitle="Valor no valido" error="La información que intenta ingresar es un números negativos o texto, favor de verificarlo." sqref="M9 M330:M331 M262 M268:M273 M253:M254 M321:M328 M312:M319 M257:M258 M283:M284 M139 M279 M12:M13">
      <formula1>0</formula1>
    </dataValidation>
    <dataValidation type="whole" operator="greaterThan" allowBlank="1" showInputMessage="1" showErrorMessage="1" errorTitle="Valor no valido" error="La información que intenta ingresar es un números negativos o texto, favor de verificarlo." sqref="N244:N246 N241:N242 M429 M424 M260:M261 M220:M227 M409:M416 M400:M407 M296:M299 M337:M345 M354:M362 M167:M175 M286:M294 M263 M57:M65 M275 M364:M372 M14:M15 M204:M208 M426:M427 M183:M191 M277:M278 M177:M181 M334:M335 M140:M147 M129:M137 M109:M117 M229:M231 M98:M106 M94:M96 M88:M92 M85:M86 M77:M83 M67:M75 M53:M55 M44:M51 M40:M41 M38 M301:M309 M26:M29 M31:M36 M418:M419 M233:M238 M248:M250 M159:M165 M10 M421:M422 M374:M375 M240:M246 M210:M218 M265:M266 M194:M202 M17:M24 M7:M8 M395:M397 M389:M393 M382:M387 M347:M352 M377:M379 M119:M127 M280:M282 M255:M256 M149:M157 C241:L241 C239:N239">
      <formula1>0</formula1>
    </dataValidation>
    <dataValidation operator="greaterThan" allowBlank="1" showInputMessage="1" showErrorMessage="1" errorTitle="Valor no valido" error="La información que intenta ingresar es un números negativos o texto, favor de verificarlo." sqref="C194:L202 C395:L397 C389:L393 C382:L387 C374:L375 C354:L362 C248:L250 C240:L240 C233:L238 C210:L218 C426:L427 C57:L65"/>
    <dataValidation operator="greaterThanOrEqual" allowBlank="1" showInputMessage="1" showErrorMessage="1" errorTitle="Valor no valido" error="La información que intenta ingresar es un números negativos o texto, favor de verificarlo." sqref="C229:L231 C330:L331 C321:L328 C312:L319"/>
  </dataValidations>
  <printOptions horizontalCentered="1"/>
  <pageMargins left="0.9055118110236221" right="0.23622047244094491" top="0.39370078740157483" bottom="0.47244094488188981" header="0.31496062992125984" footer="0.23622047244094491"/>
  <pageSetup paperSize="5" scale="55" fitToHeight="0" orientation="landscape" r:id="rId1"/>
  <headerFooter>
    <oddFooter>&amp;R&amp;P/&amp;N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R510"/>
  <sheetViews>
    <sheetView zoomScale="85" zoomScaleNormal="85" workbookViewId="0">
      <pane xSplit="6" ySplit="4" topLeftCell="K188" activePane="bottomRight" state="frozen"/>
      <selection sqref="A1:Q205"/>
      <selection pane="topRight" sqref="A1:Q205"/>
      <selection pane="bottomLeft" sqref="A1:Q205"/>
      <selection pane="bottomRight" sqref="A1:Q205"/>
    </sheetView>
  </sheetViews>
  <sheetFormatPr baseColWidth="10" defaultRowHeight="15" x14ac:dyDescent="0.25"/>
  <cols>
    <col min="1" max="1" width="4.85546875" customWidth="1"/>
    <col min="2" max="2" width="12.5703125" customWidth="1"/>
    <col min="3" max="3" width="21.7109375" customWidth="1"/>
    <col min="4" max="4" width="2.140625" customWidth="1"/>
    <col min="5" max="5" width="4.85546875" customWidth="1"/>
    <col min="6" max="6" width="45" customWidth="1"/>
    <col min="7" max="7" width="16.140625" customWidth="1"/>
    <col min="8" max="8" width="8.42578125" customWidth="1"/>
    <col min="9" max="9" width="15.140625" customWidth="1"/>
    <col min="10" max="10" width="14.85546875" customWidth="1"/>
    <col min="11" max="11" width="9.42578125" customWidth="1"/>
    <col min="12" max="12" width="12.5703125" customWidth="1"/>
    <col min="13" max="13" width="11.140625" customWidth="1"/>
    <col min="14" max="14" width="15.7109375" customWidth="1"/>
    <col min="15" max="15" width="14.28515625" customWidth="1"/>
    <col min="16" max="16" width="9.140625" customWidth="1"/>
    <col min="17" max="17" width="16.140625" customWidth="1"/>
    <col min="18" max="18" width="30.7109375" hidden="1" customWidth="1"/>
  </cols>
  <sheetData>
    <row r="1" spans="1:18" ht="18" x14ac:dyDescent="0.25">
      <c r="B1" s="559" t="s">
        <v>1881</v>
      </c>
    </row>
    <row r="2" spans="1:18" ht="18.75" thickBot="1" x14ac:dyDescent="0.3">
      <c r="B2" s="559" t="s">
        <v>1774</v>
      </c>
    </row>
    <row r="3" spans="1:18" ht="15.6" customHeight="1" x14ac:dyDescent="0.3">
      <c r="A3" s="564"/>
      <c r="B3" s="895" t="s">
        <v>759</v>
      </c>
      <c r="C3" s="895" t="s">
        <v>1812</v>
      </c>
      <c r="D3" s="565"/>
      <c r="E3" s="565"/>
      <c r="F3" s="897" t="s">
        <v>5</v>
      </c>
      <c r="G3" s="899" t="s">
        <v>1317</v>
      </c>
      <c r="H3" s="901" t="s">
        <v>41</v>
      </c>
      <c r="I3" s="892" t="s">
        <v>755</v>
      </c>
      <c r="J3" s="893"/>
      <c r="K3" s="893"/>
      <c r="L3" s="894"/>
      <c r="M3" s="892" t="s">
        <v>43</v>
      </c>
      <c r="N3" s="894"/>
      <c r="O3" s="903" t="s">
        <v>40</v>
      </c>
      <c r="P3" s="905" t="s">
        <v>1048</v>
      </c>
      <c r="Q3" s="907" t="s">
        <v>757</v>
      </c>
      <c r="R3" s="909" t="s">
        <v>1922</v>
      </c>
    </row>
    <row r="4" spans="1:18" ht="40.5" x14ac:dyDescent="0.3">
      <c r="A4" s="566" t="s">
        <v>1832</v>
      </c>
      <c r="B4" s="896"/>
      <c r="C4" s="896"/>
      <c r="D4" s="567"/>
      <c r="E4" s="567"/>
      <c r="F4" s="898"/>
      <c r="G4" s="900"/>
      <c r="H4" s="902"/>
      <c r="I4" s="568" t="s">
        <v>1621</v>
      </c>
      <c r="J4" s="569" t="s">
        <v>1622</v>
      </c>
      <c r="K4" s="569" t="s">
        <v>758</v>
      </c>
      <c r="L4" s="570" t="s">
        <v>315</v>
      </c>
      <c r="M4" s="571" t="s">
        <v>1047</v>
      </c>
      <c r="N4" s="570" t="s">
        <v>315</v>
      </c>
      <c r="O4" s="904"/>
      <c r="P4" s="906"/>
      <c r="Q4" s="908"/>
      <c r="R4" s="909" t="s">
        <v>1922</v>
      </c>
    </row>
    <row r="5" spans="1:18" s="1" customFormat="1" ht="14.45" customHeight="1" x14ac:dyDescent="0.25">
      <c r="A5" s="557">
        <v>1</v>
      </c>
      <c r="B5" s="556">
        <v>1</v>
      </c>
      <c r="C5" s="557" t="s">
        <v>2123</v>
      </c>
      <c r="D5" s="557">
        <v>1</v>
      </c>
      <c r="E5" s="557">
        <v>111</v>
      </c>
      <c r="F5" s="573" t="s">
        <v>347</v>
      </c>
      <c r="G5" s="561">
        <v>1420416</v>
      </c>
      <c r="H5" s="562"/>
      <c r="I5" s="561"/>
      <c r="J5" s="558"/>
      <c r="K5" s="558"/>
      <c r="L5" s="562"/>
      <c r="M5" s="561"/>
      <c r="N5" s="562"/>
      <c r="O5" s="561"/>
      <c r="P5" s="562"/>
      <c r="Q5" s="560">
        <f>SUM(G5:P5)</f>
        <v>1420416</v>
      </c>
      <c r="R5" s="489"/>
    </row>
    <row r="6" spans="1:18" s="1" customFormat="1" ht="14.45" customHeight="1" x14ac:dyDescent="0.25">
      <c r="A6" s="557">
        <v>2</v>
      </c>
      <c r="B6" s="556">
        <v>1</v>
      </c>
      <c r="C6" s="557" t="s">
        <v>2123</v>
      </c>
      <c r="D6" s="557">
        <v>1</v>
      </c>
      <c r="E6" s="557">
        <v>132</v>
      </c>
      <c r="F6" s="573" t="s">
        <v>358</v>
      </c>
      <c r="G6" s="561">
        <v>214035.75679069984</v>
      </c>
      <c r="H6" s="562"/>
      <c r="I6" s="561"/>
      <c r="J6" s="558"/>
      <c r="K6" s="558"/>
      <c r="L6" s="562"/>
      <c r="M6" s="561"/>
      <c r="N6" s="562"/>
      <c r="O6" s="561"/>
      <c r="P6" s="562"/>
      <c r="Q6" s="560">
        <f t="shared" ref="Q6:Q69" si="0">SUM(G6:P6)</f>
        <v>214035.75679069984</v>
      </c>
      <c r="R6" s="489"/>
    </row>
    <row r="7" spans="1:18" s="1" customFormat="1" ht="14.45" customHeight="1" x14ac:dyDescent="0.25">
      <c r="A7" s="557">
        <v>3</v>
      </c>
      <c r="B7" s="556">
        <v>1</v>
      </c>
      <c r="C7" s="557" t="s">
        <v>2123</v>
      </c>
      <c r="D7" s="557" t="str">
        <f t="shared" ref="D7:D13" si="1">MID(E7,1,1)</f>
        <v>2</v>
      </c>
      <c r="E7" s="557">
        <v>211</v>
      </c>
      <c r="F7" s="573" t="s">
        <v>384</v>
      </c>
      <c r="G7" s="561">
        <v>3000</v>
      </c>
      <c r="H7" s="562"/>
      <c r="I7" s="561"/>
      <c r="J7" s="558"/>
      <c r="K7" s="558"/>
      <c r="L7" s="562"/>
      <c r="M7" s="561"/>
      <c r="N7" s="562"/>
      <c r="O7" s="561"/>
      <c r="P7" s="562"/>
      <c r="Q7" s="560">
        <f t="shared" si="0"/>
        <v>3000</v>
      </c>
      <c r="R7" s="489"/>
    </row>
    <row r="8" spans="1:18" s="1" customFormat="1" ht="14.45" customHeight="1" x14ac:dyDescent="0.25">
      <c r="A8" s="557">
        <v>4</v>
      </c>
      <c r="B8" s="556">
        <v>1</v>
      </c>
      <c r="C8" s="557" t="s">
        <v>2123</v>
      </c>
      <c r="D8" s="557" t="str">
        <f t="shared" si="1"/>
        <v>2</v>
      </c>
      <c r="E8" s="557">
        <v>221</v>
      </c>
      <c r="F8" s="573" t="s">
        <v>393</v>
      </c>
      <c r="G8" s="561">
        <v>15000</v>
      </c>
      <c r="H8" s="562"/>
      <c r="I8" s="561"/>
      <c r="J8" s="558"/>
      <c r="K8" s="558"/>
      <c r="L8" s="562"/>
      <c r="M8" s="561"/>
      <c r="N8" s="562"/>
      <c r="O8" s="561"/>
      <c r="P8" s="562"/>
      <c r="Q8" s="560">
        <f t="shared" si="0"/>
        <v>15000</v>
      </c>
      <c r="R8" s="489"/>
    </row>
    <row r="9" spans="1:18" s="1" customFormat="1" ht="14.45" customHeight="1" x14ac:dyDescent="0.25">
      <c r="A9" s="557">
        <v>5</v>
      </c>
      <c r="B9" s="556">
        <v>1</v>
      </c>
      <c r="C9" s="557" t="s">
        <v>2123</v>
      </c>
      <c r="D9" s="557" t="str">
        <f t="shared" si="1"/>
        <v>2</v>
      </c>
      <c r="E9" s="557">
        <v>261</v>
      </c>
      <c r="F9" s="573" t="s">
        <v>425</v>
      </c>
      <c r="G9" s="561">
        <v>54000</v>
      </c>
      <c r="H9" s="562"/>
      <c r="I9" s="561"/>
      <c r="J9" s="558"/>
      <c r="K9" s="558"/>
      <c r="L9" s="562"/>
      <c r="M9" s="561"/>
      <c r="N9" s="562"/>
      <c r="O9" s="561"/>
      <c r="P9" s="562"/>
      <c r="Q9" s="560">
        <f t="shared" si="0"/>
        <v>54000</v>
      </c>
      <c r="R9" s="489"/>
    </row>
    <row r="10" spans="1:18" s="1" customFormat="1" ht="14.45" customHeight="1" x14ac:dyDescent="0.25">
      <c r="A10" s="557">
        <v>6</v>
      </c>
      <c r="B10" s="556">
        <v>1</v>
      </c>
      <c r="C10" s="557" t="s">
        <v>2123</v>
      </c>
      <c r="D10" s="557" t="str">
        <f t="shared" si="1"/>
        <v>2</v>
      </c>
      <c r="E10" s="557">
        <v>271</v>
      </c>
      <c r="F10" s="573" t="s">
        <v>428</v>
      </c>
      <c r="G10" s="561">
        <v>9000</v>
      </c>
      <c r="H10" s="562"/>
      <c r="I10" s="561"/>
      <c r="J10" s="558"/>
      <c r="K10" s="558"/>
      <c r="L10" s="562"/>
      <c r="M10" s="561"/>
      <c r="N10" s="562"/>
      <c r="O10" s="561"/>
      <c r="P10" s="562"/>
      <c r="Q10" s="560">
        <f t="shared" si="0"/>
        <v>9000</v>
      </c>
      <c r="R10" s="489"/>
    </row>
    <row r="11" spans="1:18" s="1" customFormat="1" ht="14.45" customHeight="1" x14ac:dyDescent="0.25">
      <c r="A11" s="557">
        <v>7</v>
      </c>
      <c r="B11" s="556">
        <v>1</v>
      </c>
      <c r="C11" s="557" t="s">
        <v>2123</v>
      </c>
      <c r="D11" s="557" t="str">
        <f t="shared" si="1"/>
        <v>3</v>
      </c>
      <c r="E11" s="557">
        <v>361</v>
      </c>
      <c r="F11" s="573" t="s">
        <v>498</v>
      </c>
      <c r="G11" s="561">
        <v>12000</v>
      </c>
      <c r="H11" s="562"/>
      <c r="I11" s="561"/>
      <c r="J11" s="558"/>
      <c r="K11" s="558"/>
      <c r="L11" s="562"/>
      <c r="M11" s="561"/>
      <c r="N11" s="562"/>
      <c r="O11" s="561"/>
      <c r="P11" s="562"/>
      <c r="Q11" s="560">
        <f t="shared" si="0"/>
        <v>12000</v>
      </c>
      <c r="R11" s="489"/>
    </row>
    <row r="12" spans="1:18" s="1" customFormat="1" ht="14.45" customHeight="1" x14ac:dyDescent="0.25">
      <c r="A12" s="557">
        <v>8</v>
      </c>
      <c r="B12" s="556">
        <v>1</v>
      </c>
      <c r="C12" s="557" t="s">
        <v>2123</v>
      </c>
      <c r="D12" s="557" t="str">
        <f t="shared" si="1"/>
        <v>3</v>
      </c>
      <c r="E12" s="557">
        <v>372</v>
      </c>
      <c r="F12" s="573" t="s">
        <v>507</v>
      </c>
      <c r="G12" s="561">
        <v>6000</v>
      </c>
      <c r="H12" s="562"/>
      <c r="I12" s="561"/>
      <c r="J12" s="558"/>
      <c r="K12" s="558"/>
      <c r="L12" s="562"/>
      <c r="M12" s="561"/>
      <c r="N12" s="562"/>
      <c r="O12" s="561"/>
      <c r="P12" s="562"/>
      <c r="Q12" s="560">
        <f t="shared" si="0"/>
        <v>6000</v>
      </c>
      <c r="R12" s="489"/>
    </row>
    <row r="13" spans="1:18" s="1" customFormat="1" ht="14.45" customHeight="1" x14ac:dyDescent="0.25">
      <c r="A13" s="557">
        <v>9</v>
      </c>
      <c r="B13" s="556">
        <v>1</v>
      </c>
      <c r="C13" s="557" t="s">
        <v>2123</v>
      </c>
      <c r="D13" s="557" t="str">
        <f t="shared" si="1"/>
        <v>3</v>
      </c>
      <c r="E13" s="557">
        <v>375</v>
      </c>
      <c r="F13" s="573" t="s">
        <v>510</v>
      </c>
      <c r="G13" s="561">
        <v>36000</v>
      </c>
      <c r="H13" s="562"/>
      <c r="I13" s="561"/>
      <c r="J13" s="558"/>
      <c r="K13" s="558"/>
      <c r="L13" s="562"/>
      <c r="M13" s="561"/>
      <c r="N13" s="562"/>
      <c r="O13" s="561"/>
      <c r="P13" s="562"/>
      <c r="Q13" s="560">
        <f t="shared" si="0"/>
        <v>36000</v>
      </c>
      <c r="R13" s="489"/>
    </row>
    <row r="14" spans="1:18" s="1" customFormat="1" ht="14.45" customHeight="1" x14ac:dyDescent="0.25">
      <c r="A14" s="557">
        <v>10</v>
      </c>
      <c r="B14" s="556">
        <v>2</v>
      </c>
      <c r="C14" s="557" t="s">
        <v>1834</v>
      </c>
      <c r="D14" s="557">
        <v>1</v>
      </c>
      <c r="E14" s="557">
        <v>113</v>
      </c>
      <c r="F14" s="573" t="s">
        <v>349</v>
      </c>
      <c r="G14" s="572">
        <v>877032</v>
      </c>
      <c r="H14" s="562"/>
      <c r="I14" s="561"/>
      <c r="J14" s="558"/>
      <c r="K14" s="558"/>
      <c r="L14" s="562"/>
      <c r="M14" s="561"/>
      <c r="N14" s="562"/>
      <c r="O14" s="561"/>
      <c r="P14" s="562"/>
      <c r="Q14" s="560">
        <f t="shared" si="0"/>
        <v>877032</v>
      </c>
      <c r="R14" s="489"/>
    </row>
    <row r="15" spans="1:18" s="1" customFormat="1" ht="14.45" customHeight="1" x14ac:dyDescent="0.25">
      <c r="A15" s="557">
        <v>11</v>
      </c>
      <c r="B15" s="556">
        <v>2</v>
      </c>
      <c r="C15" s="557" t="s">
        <v>1834</v>
      </c>
      <c r="D15" s="557">
        <v>1</v>
      </c>
      <c r="E15" s="557">
        <v>122</v>
      </c>
      <c r="F15" s="573"/>
      <c r="G15" s="561">
        <v>186379.46400000001</v>
      </c>
      <c r="H15" s="562"/>
      <c r="I15" s="561"/>
      <c r="J15" s="558"/>
      <c r="K15" s="558"/>
      <c r="L15" s="562"/>
      <c r="M15" s="561"/>
      <c r="N15" s="562"/>
      <c r="O15" s="561"/>
      <c r="P15" s="562"/>
      <c r="Q15" s="560">
        <f t="shared" si="0"/>
        <v>186379.46400000001</v>
      </c>
      <c r="R15" s="489"/>
    </row>
    <row r="16" spans="1:18" s="1" customFormat="1" ht="14.45" customHeight="1" x14ac:dyDescent="0.25">
      <c r="A16" s="557">
        <v>12</v>
      </c>
      <c r="B16" s="556">
        <v>2</v>
      </c>
      <c r="C16" s="557" t="s">
        <v>1834</v>
      </c>
      <c r="D16" s="557">
        <v>1</v>
      </c>
      <c r="E16" s="557">
        <v>132</v>
      </c>
      <c r="F16" s="573"/>
      <c r="G16" s="561">
        <v>83294.880427135184</v>
      </c>
      <c r="H16" s="562"/>
      <c r="I16" s="561"/>
      <c r="J16" s="558"/>
      <c r="K16" s="558"/>
      <c r="L16" s="562"/>
      <c r="M16" s="561"/>
      <c r="N16" s="562"/>
      <c r="O16" s="561"/>
      <c r="P16" s="562"/>
      <c r="Q16" s="560">
        <f t="shared" si="0"/>
        <v>83294.880427135184</v>
      </c>
      <c r="R16" s="489"/>
    </row>
    <row r="17" spans="1:18" s="1" customFormat="1" ht="14.45" customHeight="1" x14ac:dyDescent="0.25">
      <c r="A17" s="557">
        <v>13</v>
      </c>
      <c r="B17" s="556">
        <v>2</v>
      </c>
      <c r="C17" s="557" t="s">
        <v>1834</v>
      </c>
      <c r="D17" s="557">
        <v>1</v>
      </c>
      <c r="E17" s="557">
        <v>132</v>
      </c>
      <c r="F17" s="573"/>
      <c r="G17" s="561">
        <v>28084.638322494953</v>
      </c>
      <c r="H17" s="562"/>
      <c r="I17" s="561"/>
      <c r="J17" s="558"/>
      <c r="K17" s="558"/>
      <c r="L17" s="562"/>
      <c r="M17" s="561"/>
      <c r="N17" s="562"/>
      <c r="O17" s="561"/>
      <c r="P17" s="562"/>
      <c r="Q17" s="560">
        <f t="shared" si="0"/>
        <v>28084.638322494953</v>
      </c>
      <c r="R17" s="489"/>
    </row>
    <row r="18" spans="1:18" s="1" customFormat="1" ht="14.45" customHeight="1" x14ac:dyDescent="0.25">
      <c r="A18" s="557">
        <v>14</v>
      </c>
      <c r="B18" s="556">
        <v>2</v>
      </c>
      <c r="C18" s="557" t="s">
        <v>1834</v>
      </c>
      <c r="D18" s="557" t="str">
        <f t="shared" ref="D18:D40" si="2">MID(E18,1,1)</f>
        <v>2</v>
      </c>
      <c r="E18" s="557">
        <v>211</v>
      </c>
      <c r="F18" s="573" t="s">
        <v>384</v>
      </c>
      <c r="G18" s="561">
        <v>12000</v>
      </c>
      <c r="H18" s="562"/>
      <c r="I18" s="561"/>
      <c r="J18" s="558"/>
      <c r="K18" s="558"/>
      <c r="L18" s="562"/>
      <c r="M18" s="561"/>
      <c r="N18" s="562"/>
      <c r="O18" s="561"/>
      <c r="P18" s="562"/>
      <c r="Q18" s="560">
        <f t="shared" si="0"/>
        <v>12000</v>
      </c>
      <c r="R18" s="489"/>
    </row>
    <row r="19" spans="1:18" s="1" customFormat="1" ht="14.45" customHeight="1" x14ac:dyDescent="0.25">
      <c r="A19" s="557">
        <v>15</v>
      </c>
      <c r="B19" s="556">
        <v>2</v>
      </c>
      <c r="C19" s="557" t="s">
        <v>1834</v>
      </c>
      <c r="D19" s="557" t="str">
        <f t="shared" si="2"/>
        <v>2</v>
      </c>
      <c r="E19" s="557">
        <v>212</v>
      </c>
      <c r="F19" s="573" t="s">
        <v>385</v>
      </c>
      <c r="G19" s="561">
        <v>12000</v>
      </c>
      <c r="H19" s="562"/>
      <c r="I19" s="561"/>
      <c r="J19" s="558"/>
      <c r="K19" s="558"/>
      <c r="L19" s="562"/>
      <c r="M19" s="561"/>
      <c r="N19" s="562"/>
      <c r="O19" s="561"/>
      <c r="P19" s="562"/>
      <c r="Q19" s="560">
        <f t="shared" si="0"/>
        <v>12000</v>
      </c>
      <c r="R19" s="489"/>
    </row>
    <row r="20" spans="1:18" s="1" customFormat="1" ht="14.45" customHeight="1" x14ac:dyDescent="0.25">
      <c r="A20" s="557">
        <v>16</v>
      </c>
      <c r="B20" s="556">
        <v>2</v>
      </c>
      <c r="C20" s="557" t="s">
        <v>1834</v>
      </c>
      <c r="D20" s="557" t="str">
        <f t="shared" si="2"/>
        <v>2</v>
      </c>
      <c r="E20" s="557">
        <v>214</v>
      </c>
      <c r="F20" s="573" t="s">
        <v>387</v>
      </c>
      <c r="G20" s="561">
        <v>1500</v>
      </c>
      <c r="H20" s="563"/>
      <c r="I20" s="561"/>
      <c r="J20" s="558"/>
      <c r="K20" s="558"/>
      <c r="L20" s="562"/>
      <c r="M20" s="561"/>
      <c r="N20" s="562"/>
      <c r="O20" s="561"/>
      <c r="P20" s="562"/>
      <c r="Q20" s="560">
        <f t="shared" si="0"/>
        <v>1500</v>
      </c>
      <c r="R20" s="489"/>
    </row>
    <row r="21" spans="1:18" s="1" customFormat="1" ht="14.45" customHeight="1" x14ac:dyDescent="0.25">
      <c r="A21" s="557">
        <v>17</v>
      </c>
      <c r="B21" s="556">
        <v>2</v>
      </c>
      <c r="C21" s="557" t="s">
        <v>1834</v>
      </c>
      <c r="D21" s="557" t="str">
        <f t="shared" si="2"/>
        <v>2</v>
      </c>
      <c r="E21" s="557">
        <v>215</v>
      </c>
      <c r="F21" s="573" t="s">
        <v>388</v>
      </c>
      <c r="G21" s="561">
        <v>6000</v>
      </c>
      <c r="H21" s="562"/>
      <c r="I21" s="561"/>
      <c r="J21" s="558"/>
      <c r="K21" s="558"/>
      <c r="L21" s="562"/>
      <c r="M21" s="561"/>
      <c r="N21" s="562"/>
      <c r="O21" s="561"/>
      <c r="P21" s="562"/>
      <c r="Q21" s="560">
        <f t="shared" si="0"/>
        <v>6000</v>
      </c>
      <c r="R21" s="489"/>
    </row>
    <row r="22" spans="1:18" s="1" customFormat="1" ht="14.45" customHeight="1" x14ac:dyDescent="0.25">
      <c r="A22" s="557">
        <v>18</v>
      </c>
      <c r="B22" s="556">
        <v>2</v>
      </c>
      <c r="C22" s="557" t="s">
        <v>1834</v>
      </c>
      <c r="D22" s="557" t="str">
        <f t="shared" si="2"/>
        <v>2</v>
      </c>
      <c r="E22" s="557">
        <v>221</v>
      </c>
      <c r="F22" s="573" t="s">
        <v>393</v>
      </c>
      <c r="G22" s="561">
        <v>100000</v>
      </c>
      <c r="H22" s="562"/>
      <c r="I22" s="561"/>
      <c r="J22" s="558"/>
      <c r="K22" s="558"/>
      <c r="L22" s="562"/>
      <c r="M22" s="561"/>
      <c r="N22" s="562"/>
      <c r="O22" s="561"/>
      <c r="P22" s="562"/>
      <c r="Q22" s="560">
        <f t="shared" si="0"/>
        <v>100000</v>
      </c>
      <c r="R22" s="489"/>
    </row>
    <row r="23" spans="1:18" s="1" customFormat="1" ht="14.45" customHeight="1" x14ac:dyDescent="0.25">
      <c r="A23" s="557">
        <v>19</v>
      </c>
      <c r="B23" s="556">
        <v>2</v>
      </c>
      <c r="C23" s="557" t="s">
        <v>1834</v>
      </c>
      <c r="D23" s="557" t="str">
        <f t="shared" si="2"/>
        <v>2</v>
      </c>
      <c r="E23" s="557">
        <v>261</v>
      </c>
      <c r="F23" s="573" t="s">
        <v>425</v>
      </c>
      <c r="G23" s="561">
        <v>60000</v>
      </c>
      <c r="H23" s="562"/>
      <c r="I23" s="561"/>
      <c r="J23" s="558"/>
      <c r="K23" s="558"/>
      <c r="L23" s="562"/>
      <c r="M23" s="561"/>
      <c r="N23" s="562"/>
      <c r="O23" s="561"/>
      <c r="P23" s="562"/>
      <c r="Q23" s="560">
        <f t="shared" si="0"/>
        <v>60000</v>
      </c>
      <c r="R23" s="489"/>
    </row>
    <row r="24" spans="1:18" s="1" customFormat="1" ht="14.45" customHeight="1" x14ac:dyDescent="0.25">
      <c r="A24" s="557">
        <v>20</v>
      </c>
      <c r="B24" s="556">
        <v>2</v>
      </c>
      <c r="C24" s="557" t="s">
        <v>1834</v>
      </c>
      <c r="D24" s="557" t="str">
        <f t="shared" si="2"/>
        <v>2</v>
      </c>
      <c r="E24" s="557">
        <v>261</v>
      </c>
      <c r="F24" s="573" t="s">
        <v>1927</v>
      </c>
      <c r="G24" s="561">
        <v>200000</v>
      </c>
      <c r="H24" s="562"/>
      <c r="I24" s="561"/>
      <c r="J24" s="558"/>
      <c r="K24" s="558"/>
      <c r="L24" s="562"/>
      <c r="M24" s="561"/>
      <c r="N24" s="562"/>
      <c r="O24" s="561"/>
      <c r="P24" s="562"/>
      <c r="Q24" s="560">
        <f t="shared" si="0"/>
        <v>200000</v>
      </c>
      <c r="R24" s="489"/>
    </row>
    <row r="25" spans="1:18" s="1" customFormat="1" ht="14.45" customHeight="1" x14ac:dyDescent="0.25">
      <c r="A25" s="557">
        <v>21</v>
      </c>
      <c r="B25" s="556">
        <v>2</v>
      </c>
      <c r="C25" s="557" t="s">
        <v>1834</v>
      </c>
      <c r="D25" s="557" t="str">
        <f t="shared" si="2"/>
        <v>2</v>
      </c>
      <c r="E25" s="557">
        <v>294</v>
      </c>
      <c r="F25" s="573" t="s">
        <v>441</v>
      </c>
      <c r="G25" s="561">
        <v>2000</v>
      </c>
      <c r="H25" s="562"/>
      <c r="I25" s="561"/>
      <c r="J25" s="558"/>
      <c r="K25" s="558"/>
      <c r="L25" s="562"/>
      <c r="M25" s="561"/>
      <c r="N25" s="562"/>
      <c r="O25" s="561"/>
      <c r="P25" s="562"/>
      <c r="Q25" s="560">
        <f t="shared" si="0"/>
        <v>2000</v>
      </c>
      <c r="R25" s="489"/>
    </row>
    <row r="26" spans="1:18" s="1" customFormat="1" ht="14.45" customHeight="1" x14ac:dyDescent="0.25">
      <c r="A26" s="557">
        <v>22</v>
      </c>
      <c r="B26" s="556">
        <v>2</v>
      </c>
      <c r="C26" s="557" t="s">
        <v>1834</v>
      </c>
      <c r="D26" s="557" t="str">
        <f t="shared" si="2"/>
        <v>3</v>
      </c>
      <c r="E26" s="557">
        <v>315</v>
      </c>
      <c r="F26" s="573" t="s">
        <v>452</v>
      </c>
      <c r="G26" s="561">
        <v>12000</v>
      </c>
      <c r="H26" s="562"/>
      <c r="I26" s="561"/>
      <c r="J26" s="558"/>
      <c r="K26" s="558"/>
      <c r="L26" s="562"/>
      <c r="M26" s="561"/>
      <c r="N26" s="562"/>
      <c r="O26" s="561"/>
      <c r="P26" s="562"/>
      <c r="Q26" s="560">
        <f t="shared" si="0"/>
        <v>12000</v>
      </c>
      <c r="R26" s="489"/>
    </row>
    <row r="27" spans="1:18" s="1" customFormat="1" ht="14.45" customHeight="1" x14ac:dyDescent="0.25">
      <c r="A27" s="557">
        <v>23</v>
      </c>
      <c r="B27" s="556">
        <v>2</v>
      </c>
      <c r="C27" s="557" t="s">
        <v>1834</v>
      </c>
      <c r="D27" s="557" t="str">
        <f t="shared" si="2"/>
        <v>3</v>
      </c>
      <c r="E27" s="557">
        <v>371</v>
      </c>
      <c r="F27" s="573" t="s">
        <v>506</v>
      </c>
      <c r="G27" s="561">
        <v>30000</v>
      </c>
      <c r="H27" s="562"/>
      <c r="I27" s="561"/>
      <c r="J27" s="558"/>
      <c r="K27" s="558"/>
      <c r="L27" s="562"/>
      <c r="M27" s="561"/>
      <c r="N27" s="562"/>
      <c r="O27" s="561"/>
      <c r="P27" s="562"/>
      <c r="Q27" s="560">
        <f t="shared" si="0"/>
        <v>30000</v>
      </c>
      <c r="R27" s="489"/>
    </row>
    <row r="28" spans="1:18" s="1" customFormat="1" ht="14.45" customHeight="1" x14ac:dyDescent="0.25">
      <c r="A28" s="557">
        <v>24</v>
      </c>
      <c r="B28" s="556">
        <v>2</v>
      </c>
      <c r="C28" s="557" t="s">
        <v>1834</v>
      </c>
      <c r="D28" s="557" t="str">
        <f t="shared" si="2"/>
        <v>3</v>
      </c>
      <c r="E28" s="557">
        <v>372</v>
      </c>
      <c r="F28" s="573" t="s">
        <v>507</v>
      </c>
      <c r="G28" s="561">
        <v>24000</v>
      </c>
      <c r="H28" s="562"/>
      <c r="I28" s="561"/>
      <c r="J28" s="558"/>
      <c r="K28" s="558"/>
      <c r="L28" s="562"/>
      <c r="M28" s="561"/>
      <c r="N28" s="562"/>
      <c r="O28" s="561"/>
      <c r="P28" s="562"/>
      <c r="Q28" s="560">
        <f t="shared" si="0"/>
        <v>24000</v>
      </c>
      <c r="R28" s="489"/>
    </row>
    <row r="29" spans="1:18" s="1" customFormat="1" ht="14.45" customHeight="1" x14ac:dyDescent="0.25">
      <c r="A29" s="557">
        <v>25</v>
      </c>
      <c r="B29" s="556">
        <v>2</v>
      </c>
      <c r="C29" s="557" t="s">
        <v>1834</v>
      </c>
      <c r="D29" s="557" t="str">
        <f t="shared" si="2"/>
        <v>3</v>
      </c>
      <c r="E29" s="557">
        <v>375</v>
      </c>
      <c r="F29" s="573" t="s">
        <v>510</v>
      </c>
      <c r="G29" s="561">
        <v>121400</v>
      </c>
      <c r="H29" s="562"/>
      <c r="I29" s="561"/>
      <c r="J29" s="558"/>
      <c r="K29" s="558"/>
      <c r="L29" s="562"/>
      <c r="M29" s="561"/>
      <c r="N29" s="562"/>
      <c r="O29" s="561"/>
      <c r="P29" s="562"/>
      <c r="Q29" s="560">
        <f t="shared" si="0"/>
        <v>121400</v>
      </c>
      <c r="R29" s="489"/>
    </row>
    <row r="30" spans="1:18" s="1" customFormat="1" ht="14.45" customHeight="1" x14ac:dyDescent="0.25">
      <c r="A30" s="557">
        <v>26</v>
      </c>
      <c r="B30" s="556">
        <v>2</v>
      </c>
      <c r="C30" s="557" t="s">
        <v>1834</v>
      </c>
      <c r="D30" s="557" t="str">
        <f t="shared" si="2"/>
        <v>3</v>
      </c>
      <c r="E30" s="557">
        <v>376</v>
      </c>
      <c r="F30" s="573" t="s">
        <v>511</v>
      </c>
      <c r="G30" s="561">
        <v>20000</v>
      </c>
      <c r="H30" s="562"/>
      <c r="I30" s="561"/>
      <c r="J30" s="558"/>
      <c r="K30" s="558"/>
      <c r="L30" s="562"/>
      <c r="M30" s="561"/>
      <c r="N30" s="562"/>
      <c r="O30" s="561"/>
      <c r="P30" s="562"/>
      <c r="Q30" s="560">
        <f t="shared" si="0"/>
        <v>20000</v>
      </c>
      <c r="R30" s="489"/>
    </row>
    <row r="31" spans="1:18" s="1" customFormat="1" ht="14.45" customHeight="1" x14ac:dyDescent="0.25">
      <c r="A31" s="557">
        <v>27</v>
      </c>
      <c r="B31" s="556">
        <v>2</v>
      </c>
      <c r="C31" s="557" t="s">
        <v>1834</v>
      </c>
      <c r="D31" s="557" t="str">
        <f t="shared" si="2"/>
        <v>3</v>
      </c>
      <c r="E31" s="557">
        <v>381</v>
      </c>
      <c r="F31" s="573" t="s">
        <v>516</v>
      </c>
      <c r="G31" s="561">
        <v>80000</v>
      </c>
      <c r="H31" s="562"/>
      <c r="I31" s="561"/>
      <c r="J31" s="558"/>
      <c r="K31" s="558"/>
      <c r="L31" s="562"/>
      <c r="M31" s="561"/>
      <c r="N31" s="562"/>
      <c r="O31" s="561"/>
      <c r="P31" s="562"/>
      <c r="Q31" s="560">
        <f t="shared" si="0"/>
        <v>80000</v>
      </c>
      <c r="R31" s="489"/>
    </row>
    <row r="32" spans="1:18" s="1" customFormat="1" ht="14.45" customHeight="1" x14ac:dyDescent="0.25">
      <c r="A32" s="557">
        <v>28</v>
      </c>
      <c r="B32" s="556">
        <v>2</v>
      </c>
      <c r="C32" s="557" t="s">
        <v>1834</v>
      </c>
      <c r="D32" s="557" t="str">
        <f t="shared" si="2"/>
        <v>3</v>
      </c>
      <c r="E32" s="557">
        <v>382</v>
      </c>
      <c r="F32" s="573" t="s">
        <v>517</v>
      </c>
      <c r="G32" s="561">
        <v>80000</v>
      </c>
      <c r="H32" s="562"/>
      <c r="I32" s="561"/>
      <c r="J32" s="558"/>
      <c r="K32" s="558"/>
      <c r="L32" s="562"/>
      <c r="M32" s="561"/>
      <c r="N32" s="562"/>
      <c r="O32" s="561"/>
      <c r="P32" s="562"/>
      <c r="Q32" s="560">
        <f t="shared" si="0"/>
        <v>80000</v>
      </c>
      <c r="R32" s="489"/>
    </row>
    <row r="33" spans="1:18" s="1" customFormat="1" ht="14.45" customHeight="1" x14ac:dyDescent="0.25">
      <c r="A33" s="557">
        <v>29</v>
      </c>
      <c r="B33" s="556">
        <v>2</v>
      </c>
      <c r="C33" s="557" t="s">
        <v>1834</v>
      </c>
      <c r="D33" s="557" t="str">
        <f t="shared" si="2"/>
        <v>3</v>
      </c>
      <c r="E33" s="557">
        <v>383</v>
      </c>
      <c r="F33" s="573" t="s">
        <v>518</v>
      </c>
      <c r="G33" s="561">
        <v>4000</v>
      </c>
      <c r="H33" s="562"/>
      <c r="I33" s="561"/>
      <c r="J33" s="558"/>
      <c r="K33" s="558"/>
      <c r="L33" s="562"/>
      <c r="M33" s="561"/>
      <c r="N33" s="562"/>
      <c r="O33" s="561"/>
      <c r="P33" s="562"/>
      <c r="Q33" s="560">
        <f t="shared" si="0"/>
        <v>4000</v>
      </c>
      <c r="R33" s="489"/>
    </row>
    <row r="34" spans="1:18" s="1" customFormat="1" ht="14.45" customHeight="1" x14ac:dyDescent="0.25">
      <c r="A34" s="557">
        <v>30</v>
      </c>
      <c r="B34" s="556">
        <v>2</v>
      </c>
      <c r="C34" s="557" t="s">
        <v>1834</v>
      </c>
      <c r="D34" s="557" t="str">
        <f t="shared" si="2"/>
        <v>4</v>
      </c>
      <c r="E34" s="557">
        <v>442</v>
      </c>
      <c r="F34" s="573" t="s">
        <v>557</v>
      </c>
      <c r="G34" s="561">
        <v>120000</v>
      </c>
      <c r="H34" s="562"/>
      <c r="I34" s="561"/>
      <c r="J34" s="558"/>
      <c r="K34" s="558"/>
      <c r="L34" s="562"/>
      <c r="M34" s="561"/>
      <c r="N34" s="562"/>
      <c r="O34" s="561"/>
      <c r="P34" s="562"/>
      <c r="Q34" s="560">
        <f t="shared" si="0"/>
        <v>120000</v>
      </c>
      <c r="R34" s="489"/>
    </row>
    <row r="35" spans="1:18" s="1" customFormat="1" ht="14.45" customHeight="1" x14ac:dyDescent="0.25">
      <c r="A35" s="557">
        <v>31</v>
      </c>
      <c r="B35" s="556">
        <v>2</v>
      </c>
      <c r="C35" s="557" t="s">
        <v>1834</v>
      </c>
      <c r="D35" s="557" t="str">
        <f t="shared" si="2"/>
        <v>4</v>
      </c>
      <c r="E35" s="557">
        <v>445</v>
      </c>
      <c r="F35" s="573" t="s">
        <v>560</v>
      </c>
      <c r="G35" s="561">
        <v>40000</v>
      </c>
      <c r="H35" s="562"/>
      <c r="I35" s="561"/>
      <c r="J35" s="558"/>
      <c r="K35" s="558"/>
      <c r="L35" s="562"/>
      <c r="M35" s="561"/>
      <c r="N35" s="562"/>
      <c r="O35" s="561"/>
      <c r="P35" s="562"/>
      <c r="Q35" s="560">
        <f t="shared" si="0"/>
        <v>40000</v>
      </c>
      <c r="R35" s="489"/>
    </row>
    <row r="36" spans="1:18" s="1" customFormat="1" ht="14.45" customHeight="1" x14ac:dyDescent="0.25">
      <c r="A36" s="557">
        <v>32</v>
      </c>
      <c r="B36" s="556">
        <v>2</v>
      </c>
      <c r="C36" s="557" t="s">
        <v>1834</v>
      </c>
      <c r="D36" s="557" t="str">
        <f t="shared" si="2"/>
        <v>4</v>
      </c>
      <c r="E36" s="557">
        <v>447</v>
      </c>
      <c r="F36" s="573" t="s">
        <v>562</v>
      </c>
      <c r="G36" s="561">
        <v>2640000</v>
      </c>
      <c r="H36" s="562"/>
      <c r="I36" s="561"/>
      <c r="J36" s="558"/>
      <c r="K36" s="558"/>
      <c r="L36" s="562"/>
      <c r="M36" s="561"/>
      <c r="N36" s="562"/>
      <c r="O36" s="561"/>
      <c r="P36" s="562"/>
      <c r="Q36" s="560">
        <f t="shared" si="0"/>
        <v>2640000</v>
      </c>
      <c r="R36" s="489"/>
    </row>
    <row r="37" spans="1:18" s="1" customFormat="1" ht="14.45" customHeight="1" x14ac:dyDescent="0.25">
      <c r="A37" s="557">
        <v>33</v>
      </c>
      <c r="B37" s="556">
        <v>2</v>
      </c>
      <c r="C37" s="557" t="s">
        <v>1834</v>
      </c>
      <c r="D37" s="557" t="str">
        <f t="shared" si="2"/>
        <v>4</v>
      </c>
      <c r="E37" s="557">
        <v>447</v>
      </c>
      <c r="F37" s="573" t="s">
        <v>562</v>
      </c>
      <c r="G37" s="561">
        <v>500000</v>
      </c>
      <c r="H37" s="562"/>
      <c r="I37" s="561"/>
      <c r="J37" s="558"/>
      <c r="K37" s="558"/>
      <c r="L37" s="562"/>
      <c r="M37" s="561"/>
      <c r="N37" s="562"/>
      <c r="O37" s="561"/>
      <c r="P37" s="562"/>
      <c r="Q37" s="560">
        <f t="shared" si="0"/>
        <v>500000</v>
      </c>
      <c r="R37" s="489"/>
    </row>
    <row r="38" spans="1:18" s="1" customFormat="1" ht="14.45" customHeight="1" x14ac:dyDescent="0.25">
      <c r="A38" s="557">
        <v>34</v>
      </c>
      <c r="B38" s="556">
        <v>2</v>
      </c>
      <c r="C38" s="557" t="s">
        <v>1834</v>
      </c>
      <c r="D38" s="557" t="str">
        <f t="shared" si="2"/>
        <v>4</v>
      </c>
      <c r="E38" s="557">
        <v>448</v>
      </c>
      <c r="F38" s="573" t="s">
        <v>563</v>
      </c>
      <c r="G38" s="561">
        <v>150000</v>
      </c>
      <c r="H38" s="562"/>
      <c r="I38" s="561"/>
      <c r="J38" s="558"/>
      <c r="K38" s="558"/>
      <c r="L38" s="562"/>
      <c r="M38" s="561"/>
      <c r="N38" s="562"/>
      <c r="O38" s="561"/>
      <c r="P38" s="562"/>
      <c r="Q38" s="560">
        <f t="shared" si="0"/>
        <v>150000</v>
      </c>
      <c r="R38" s="489"/>
    </row>
    <row r="39" spans="1:18" s="1" customFormat="1" ht="14.45" customHeight="1" x14ac:dyDescent="0.25">
      <c r="A39" s="557">
        <v>35</v>
      </c>
      <c r="B39" s="556">
        <v>2</v>
      </c>
      <c r="C39" s="557" t="s">
        <v>1834</v>
      </c>
      <c r="D39" s="557" t="str">
        <f t="shared" si="2"/>
        <v>5</v>
      </c>
      <c r="E39" s="557">
        <v>511</v>
      </c>
      <c r="F39" s="573" t="s">
        <v>588</v>
      </c>
      <c r="G39" s="561">
        <v>20000</v>
      </c>
      <c r="H39" s="562"/>
      <c r="I39" s="561"/>
      <c r="J39" s="558"/>
      <c r="K39" s="558"/>
      <c r="L39" s="562"/>
      <c r="M39" s="561"/>
      <c r="N39" s="562"/>
      <c r="O39" s="561"/>
      <c r="P39" s="562"/>
      <c r="Q39" s="560">
        <f t="shared" si="0"/>
        <v>20000</v>
      </c>
      <c r="R39" s="489"/>
    </row>
    <row r="40" spans="1:18" s="1" customFormat="1" ht="14.45" customHeight="1" x14ac:dyDescent="0.25">
      <c r="A40" s="557">
        <v>36</v>
      </c>
      <c r="B40" s="556">
        <v>2</v>
      </c>
      <c r="C40" s="557" t="s">
        <v>1834</v>
      </c>
      <c r="D40" s="557" t="str">
        <f t="shared" si="2"/>
        <v>5</v>
      </c>
      <c r="E40" s="557">
        <v>515</v>
      </c>
      <c r="F40" s="573" t="s">
        <v>592</v>
      </c>
      <c r="G40" s="561">
        <v>20000</v>
      </c>
      <c r="H40" s="562"/>
      <c r="I40" s="561"/>
      <c r="J40" s="558"/>
      <c r="K40" s="558"/>
      <c r="L40" s="562"/>
      <c r="M40" s="561"/>
      <c r="N40" s="562"/>
      <c r="O40" s="561"/>
      <c r="P40" s="562"/>
      <c r="Q40" s="560">
        <f t="shared" si="0"/>
        <v>20000</v>
      </c>
      <c r="R40" s="489"/>
    </row>
    <row r="41" spans="1:18" s="1" customFormat="1" ht="14.45" customHeight="1" x14ac:dyDescent="0.25">
      <c r="A41" s="557">
        <v>37</v>
      </c>
      <c r="B41" s="556">
        <v>3</v>
      </c>
      <c r="C41" s="557" t="s">
        <v>1816</v>
      </c>
      <c r="D41" s="557">
        <v>1</v>
      </c>
      <c r="E41" s="557">
        <v>113</v>
      </c>
      <c r="F41" s="573" t="s">
        <v>349</v>
      </c>
      <c r="G41" s="561">
        <v>467860.00320000004</v>
      </c>
      <c r="H41" s="578"/>
      <c r="I41" s="579"/>
      <c r="J41" s="580"/>
      <c r="K41" s="580"/>
      <c r="L41" s="578"/>
      <c r="M41" s="579"/>
      <c r="N41" s="578"/>
      <c r="O41" s="579"/>
      <c r="P41" s="578"/>
      <c r="Q41" s="560">
        <f t="shared" si="0"/>
        <v>467860.00320000004</v>
      </c>
      <c r="R41" s="489"/>
    </row>
    <row r="42" spans="1:18" s="1" customFormat="1" ht="14.45" customHeight="1" x14ac:dyDescent="0.25">
      <c r="A42" s="557">
        <v>38</v>
      </c>
      <c r="B42" s="556">
        <v>3</v>
      </c>
      <c r="C42" s="557" t="s">
        <v>1816</v>
      </c>
      <c r="D42" s="557">
        <v>1</v>
      </c>
      <c r="E42" s="557">
        <v>132</v>
      </c>
      <c r="F42" s="573"/>
      <c r="G42" s="561">
        <v>70499.607056673005</v>
      </c>
      <c r="H42" s="578"/>
      <c r="I42" s="579"/>
      <c r="J42" s="580"/>
      <c r="K42" s="580"/>
      <c r="L42" s="578"/>
      <c r="M42" s="579"/>
      <c r="N42" s="578"/>
      <c r="O42" s="579"/>
      <c r="P42" s="578"/>
      <c r="Q42" s="560">
        <f t="shared" si="0"/>
        <v>70499.607056673005</v>
      </c>
      <c r="R42" s="489"/>
    </row>
    <row r="43" spans="1:18" s="1" customFormat="1" ht="14.45" customHeight="1" x14ac:dyDescent="0.25">
      <c r="A43" s="557">
        <v>39</v>
      </c>
      <c r="B43" s="556">
        <v>3</v>
      </c>
      <c r="C43" s="557" t="s">
        <v>1816</v>
      </c>
      <c r="D43" s="557" t="str">
        <f t="shared" ref="D43:D51" si="3">MID(E43,1,1)</f>
        <v>2</v>
      </c>
      <c r="E43" s="557">
        <v>211</v>
      </c>
      <c r="F43" s="573" t="s">
        <v>384</v>
      </c>
      <c r="G43" s="561">
        <v>8000</v>
      </c>
      <c r="H43" s="578"/>
      <c r="I43" s="579"/>
      <c r="J43" s="580"/>
      <c r="K43" s="580"/>
      <c r="L43" s="578"/>
      <c r="M43" s="579"/>
      <c r="N43" s="578"/>
      <c r="O43" s="579"/>
      <c r="P43" s="578"/>
      <c r="Q43" s="560">
        <f t="shared" si="0"/>
        <v>8000</v>
      </c>
      <c r="R43" s="489"/>
    </row>
    <row r="44" spans="1:18" s="1" customFormat="1" ht="14.45" customHeight="1" x14ac:dyDescent="0.25">
      <c r="A44" s="557">
        <v>40</v>
      </c>
      <c r="B44" s="556">
        <v>3</v>
      </c>
      <c r="C44" s="557" t="s">
        <v>1816</v>
      </c>
      <c r="D44" s="557" t="str">
        <f t="shared" si="3"/>
        <v>2</v>
      </c>
      <c r="E44" s="557">
        <v>212</v>
      </c>
      <c r="F44" s="573" t="s">
        <v>385</v>
      </c>
      <c r="G44" s="561">
        <v>15000</v>
      </c>
      <c r="H44" s="578"/>
      <c r="I44" s="579"/>
      <c r="J44" s="580"/>
      <c r="K44" s="580"/>
      <c r="L44" s="578"/>
      <c r="M44" s="579"/>
      <c r="N44" s="578"/>
      <c r="O44" s="579"/>
      <c r="P44" s="578"/>
      <c r="Q44" s="560">
        <f t="shared" si="0"/>
        <v>15000</v>
      </c>
      <c r="R44" s="489"/>
    </row>
    <row r="45" spans="1:18" s="1" customFormat="1" ht="14.45" customHeight="1" x14ac:dyDescent="0.25">
      <c r="A45" s="557">
        <v>41</v>
      </c>
      <c r="B45" s="556">
        <v>3</v>
      </c>
      <c r="C45" s="557" t="s">
        <v>1816</v>
      </c>
      <c r="D45" s="557" t="str">
        <f t="shared" si="3"/>
        <v>2</v>
      </c>
      <c r="E45" s="557">
        <v>214</v>
      </c>
      <c r="F45" s="573" t="s">
        <v>387</v>
      </c>
      <c r="G45" s="561">
        <v>1500</v>
      </c>
      <c r="H45" s="578"/>
      <c r="I45" s="579"/>
      <c r="J45" s="580"/>
      <c r="K45" s="580"/>
      <c r="L45" s="578"/>
      <c r="M45" s="579"/>
      <c r="N45" s="578"/>
      <c r="O45" s="579"/>
      <c r="P45" s="578"/>
      <c r="Q45" s="560">
        <f t="shared" si="0"/>
        <v>1500</v>
      </c>
      <c r="R45" s="489"/>
    </row>
    <row r="46" spans="1:18" s="1" customFormat="1" ht="14.45" customHeight="1" x14ac:dyDescent="0.25">
      <c r="A46" s="557">
        <v>42</v>
      </c>
      <c r="B46" s="556">
        <v>3</v>
      </c>
      <c r="C46" s="557" t="s">
        <v>1816</v>
      </c>
      <c r="D46" s="557" t="str">
        <f t="shared" si="3"/>
        <v>2</v>
      </c>
      <c r="E46" s="557">
        <v>261</v>
      </c>
      <c r="F46" s="573" t="s">
        <v>425</v>
      </c>
      <c r="G46" s="561">
        <v>12000</v>
      </c>
      <c r="H46" s="578"/>
      <c r="I46" s="579"/>
      <c r="J46" s="580"/>
      <c r="K46" s="580"/>
      <c r="L46" s="578"/>
      <c r="M46" s="579"/>
      <c r="N46" s="578"/>
      <c r="O46" s="579"/>
      <c r="P46" s="578"/>
      <c r="Q46" s="560">
        <f t="shared" si="0"/>
        <v>12000</v>
      </c>
      <c r="R46" s="489"/>
    </row>
    <row r="47" spans="1:18" s="1" customFormat="1" ht="14.45" customHeight="1" x14ac:dyDescent="0.25">
      <c r="A47" s="557">
        <v>43</v>
      </c>
      <c r="B47" s="556">
        <v>3</v>
      </c>
      <c r="C47" s="557" t="s">
        <v>1816</v>
      </c>
      <c r="D47" s="557" t="str">
        <f t="shared" si="3"/>
        <v>3</v>
      </c>
      <c r="E47" s="557">
        <v>318</v>
      </c>
      <c r="F47" s="573" t="s">
        <v>455</v>
      </c>
      <c r="G47" s="561">
        <v>4800</v>
      </c>
      <c r="H47" s="578"/>
      <c r="I47" s="579"/>
      <c r="J47" s="580"/>
      <c r="K47" s="580"/>
      <c r="L47" s="578"/>
      <c r="M47" s="579"/>
      <c r="N47" s="578"/>
      <c r="O47" s="579"/>
      <c r="P47" s="578"/>
      <c r="Q47" s="560">
        <f t="shared" si="0"/>
        <v>4800</v>
      </c>
      <c r="R47" s="489"/>
    </row>
    <row r="48" spans="1:18" s="1" customFormat="1" ht="14.45" customHeight="1" x14ac:dyDescent="0.25">
      <c r="A48" s="557">
        <v>44</v>
      </c>
      <c r="B48" s="556">
        <v>3</v>
      </c>
      <c r="C48" s="557" t="s">
        <v>1816</v>
      </c>
      <c r="D48" s="557" t="str">
        <f t="shared" si="3"/>
        <v>3</v>
      </c>
      <c r="E48" s="557">
        <v>353</v>
      </c>
      <c r="F48" s="573" t="s">
        <v>490</v>
      </c>
      <c r="G48" s="561">
        <v>3000</v>
      </c>
      <c r="H48" s="578"/>
      <c r="I48" s="579"/>
      <c r="J48" s="580"/>
      <c r="K48" s="580"/>
      <c r="L48" s="578"/>
      <c r="M48" s="579"/>
      <c r="N48" s="578"/>
      <c r="O48" s="579"/>
      <c r="P48" s="578"/>
      <c r="Q48" s="560">
        <f t="shared" si="0"/>
        <v>3000</v>
      </c>
      <c r="R48" s="489" t="s">
        <v>1920</v>
      </c>
    </row>
    <row r="49" spans="1:18" s="1" customFormat="1" ht="14.45" customHeight="1" x14ac:dyDescent="0.25">
      <c r="A49" s="557">
        <v>45</v>
      </c>
      <c r="B49" s="556">
        <v>3</v>
      </c>
      <c r="C49" s="557" t="s">
        <v>1816</v>
      </c>
      <c r="D49" s="557" t="str">
        <f t="shared" si="3"/>
        <v>3</v>
      </c>
      <c r="E49" s="557">
        <v>375</v>
      </c>
      <c r="F49" s="573" t="s">
        <v>510</v>
      </c>
      <c r="G49" s="561">
        <v>12000</v>
      </c>
      <c r="H49" s="578"/>
      <c r="I49" s="579"/>
      <c r="J49" s="580"/>
      <c r="K49" s="580"/>
      <c r="L49" s="578"/>
      <c r="M49" s="579"/>
      <c r="N49" s="578"/>
      <c r="O49" s="579"/>
      <c r="P49" s="578"/>
      <c r="Q49" s="560">
        <f t="shared" si="0"/>
        <v>12000</v>
      </c>
      <c r="R49" s="489"/>
    </row>
    <row r="50" spans="1:18" s="1" customFormat="1" ht="14.45" customHeight="1" x14ac:dyDescent="0.25">
      <c r="A50" s="557">
        <v>46</v>
      </c>
      <c r="B50" s="556">
        <v>3</v>
      </c>
      <c r="C50" s="557" t="s">
        <v>1816</v>
      </c>
      <c r="D50" s="557" t="str">
        <f t="shared" si="3"/>
        <v>3</v>
      </c>
      <c r="E50" s="557">
        <v>383</v>
      </c>
      <c r="F50" s="573" t="s">
        <v>518</v>
      </c>
      <c r="G50" s="561">
        <v>4500</v>
      </c>
      <c r="H50" s="578"/>
      <c r="I50" s="579"/>
      <c r="J50" s="580"/>
      <c r="K50" s="580"/>
      <c r="L50" s="578"/>
      <c r="M50" s="579"/>
      <c r="N50" s="578"/>
      <c r="O50" s="579"/>
      <c r="P50" s="578"/>
      <c r="Q50" s="560">
        <f t="shared" si="0"/>
        <v>4500</v>
      </c>
      <c r="R50" s="489"/>
    </row>
    <row r="51" spans="1:18" s="1" customFormat="1" ht="14.45" customHeight="1" x14ac:dyDescent="0.25">
      <c r="A51" s="557">
        <v>47</v>
      </c>
      <c r="B51" s="556">
        <v>3</v>
      </c>
      <c r="C51" s="557" t="s">
        <v>1816</v>
      </c>
      <c r="D51" s="557" t="str">
        <f t="shared" si="3"/>
        <v>5</v>
      </c>
      <c r="E51" s="557">
        <v>515</v>
      </c>
      <c r="F51" s="573" t="s">
        <v>592</v>
      </c>
      <c r="G51" s="561">
        <v>10000</v>
      </c>
      <c r="H51" s="578"/>
      <c r="I51" s="579"/>
      <c r="J51" s="580"/>
      <c r="K51" s="580"/>
      <c r="L51" s="578"/>
      <c r="M51" s="579"/>
      <c r="N51" s="578"/>
      <c r="O51" s="579"/>
      <c r="P51" s="578"/>
      <c r="Q51" s="560">
        <f t="shared" si="0"/>
        <v>10000</v>
      </c>
      <c r="R51" s="489"/>
    </row>
    <row r="52" spans="1:18" s="1" customFormat="1" ht="14.45" customHeight="1" x14ac:dyDescent="0.25">
      <c r="A52" s="557">
        <v>48</v>
      </c>
      <c r="B52" s="556">
        <v>4</v>
      </c>
      <c r="C52" s="557" t="s">
        <v>1828</v>
      </c>
      <c r="D52" s="557">
        <v>1</v>
      </c>
      <c r="E52" s="557">
        <v>113</v>
      </c>
      <c r="F52" s="573" t="s">
        <v>349</v>
      </c>
      <c r="G52" s="561">
        <v>415288.00079999998</v>
      </c>
      <c r="H52" s="578"/>
      <c r="I52" s="579"/>
      <c r="J52" s="580"/>
      <c r="K52" s="580"/>
      <c r="L52" s="578"/>
      <c r="M52" s="579"/>
      <c r="N52" s="578"/>
      <c r="O52" s="579"/>
      <c r="P52" s="578"/>
      <c r="Q52" s="560">
        <f t="shared" si="0"/>
        <v>415288.00079999998</v>
      </c>
      <c r="R52" s="489"/>
    </row>
    <row r="53" spans="1:18" s="1" customFormat="1" ht="14.45" customHeight="1" x14ac:dyDescent="0.25">
      <c r="A53" s="557">
        <v>49</v>
      </c>
      <c r="B53" s="556">
        <v>4</v>
      </c>
      <c r="C53" s="557" t="s">
        <v>1828</v>
      </c>
      <c r="D53" s="557">
        <v>1</v>
      </c>
      <c r="E53" s="557">
        <v>122</v>
      </c>
      <c r="F53" s="573"/>
      <c r="G53" s="561">
        <v>178849.902</v>
      </c>
      <c r="H53" s="578"/>
      <c r="I53" s="579"/>
      <c r="J53" s="580"/>
      <c r="K53" s="580"/>
      <c r="L53" s="578"/>
      <c r="M53" s="579"/>
      <c r="N53" s="578"/>
      <c r="O53" s="579"/>
      <c r="P53" s="578"/>
      <c r="Q53" s="560">
        <f t="shared" si="0"/>
        <v>178849.902</v>
      </c>
      <c r="R53" s="489"/>
    </row>
    <row r="54" spans="1:18" s="1" customFormat="1" ht="14.45" customHeight="1" x14ac:dyDescent="0.25">
      <c r="A54" s="557">
        <v>50</v>
      </c>
      <c r="B54" s="556">
        <v>4</v>
      </c>
      <c r="C54" s="557" t="s">
        <v>1828</v>
      </c>
      <c r="D54" s="557">
        <v>1</v>
      </c>
      <c r="E54" s="557">
        <v>132</v>
      </c>
      <c r="F54" s="573"/>
      <c r="G54" s="561">
        <v>62577.781112944911</v>
      </c>
      <c r="H54" s="578"/>
      <c r="I54" s="579"/>
      <c r="J54" s="580"/>
      <c r="K54" s="580"/>
      <c r="L54" s="578"/>
      <c r="M54" s="579"/>
      <c r="N54" s="578"/>
      <c r="O54" s="579"/>
      <c r="P54" s="578"/>
      <c r="Q54" s="560">
        <f t="shared" si="0"/>
        <v>62577.781112944911</v>
      </c>
      <c r="R54" s="489"/>
    </row>
    <row r="55" spans="1:18" s="1" customFormat="1" ht="14.45" customHeight="1" x14ac:dyDescent="0.25">
      <c r="A55" s="557">
        <v>51</v>
      </c>
      <c r="B55" s="556">
        <v>4</v>
      </c>
      <c r="C55" s="557" t="s">
        <v>1828</v>
      </c>
      <c r="D55" s="557">
        <v>1</v>
      </c>
      <c r="E55" s="557">
        <v>132</v>
      </c>
      <c r="F55" s="573"/>
      <c r="G55" s="561">
        <v>26950.044301466962</v>
      </c>
      <c r="H55" s="578"/>
      <c r="I55" s="579"/>
      <c r="J55" s="580"/>
      <c r="K55" s="580"/>
      <c r="L55" s="578"/>
      <c r="M55" s="579"/>
      <c r="N55" s="578"/>
      <c r="O55" s="579"/>
      <c r="P55" s="578"/>
      <c r="Q55" s="560">
        <f t="shared" si="0"/>
        <v>26950.044301466962</v>
      </c>
      <c r="R55" s="489"/>
    </row>
    <row r="56" spans="1:18" s="1" customFormat="1" ht="14.45" customHeight="1" x14ac:dyDescent="0.25">
      <c r="A56" s="557">
        <v>52</v>
      </c>
      <c r="B56" s="556">
        <v>4</v>
      </c>
      <c r="C56" s="557" t="s">
        <v>1828</v>
      </c>
      <c r="D56" s="557" t="str">
        <f t="shared" ref="D56:D71" si="4">MID(E56,1,1)</f>
        <v>1</v>
      </c>
      <c r="E56" s="557">
        <v>152</v>
      </c>
      <c r="F56" s="573" t="s">
        <v>286</v>
      </c>
      <c r="G56" s="561">
        <v>1467398</v>
      </c>
      <c r="H56" s="578"/>
      <c r="I56" s="579">
        <v>0</v>
      </c>
      <c r="J56" s="580">
        <v>0</v>
      </c>
      <c r="K56" s="580">
        <v>0</v>
      </c>
      <c r="L56" s="578">
        <v>0</v>
      </c>
      <c r="M56" s="579">
        <v>0</v>
      </c>
      <c r="N56" s="578">
        <v>0</v>
      </c>
      <c r="O56" s="579">
        <v>0</v>
      </c>
      <c r="P56" s="578">
        <v>0</v>
      </c>
      <c r="Q56" s="560">
        <f t="shared" si="0"/>
        <v>1467398</v>
      </c>
      <c r="R56" s="489"/>
    </row>
    <row r="57" spans="1:18" s="1" customFormat="1" ht="14.45" customHeight="1" x14ac:dyDescent="0.25">
      <c r="A57" s="557">
        <v>53</v>
      </c>
      <c r="B57" s="556">
        <v>4</v>
      </c>
      <c r="C57" s="557" t="s">
        <v>1828</v>
      </c>
      <c r="D57" s="557" t="str">
        <f t="shared" si="4"/>
        <v>2</v>
      </c>
      <c r="E57" s="557">
        <v>211</v>
      </c>
      <c r="F57" s="573" t="s">
        <v>384</v>
      </c>
      <c r="G57" s="561">
        <v>12000</v>
      </c>
      <c r="H57" s="578"/>
      <c r="I57" s="579">
        <v>0</v>
      </c>
      <c r="J57" s="580">
        <v>0</v>
      </c>
      <c r="K57" s="580">
        <v>0</v>
      </c>
      <c r="L57" s="578">
        <v>0</v>
      </c>
      <c r="M57" s="579">
        <v>0</v>
      </c>
      <c r="N57" s="578">
        <v>0</v>
      </c>
      <c r="O57" s="579">
        <v>0</v>
      </c>
      <c r="P57" s="578">
        <v>0</v>
      </c>
      <c r="Q57" s="560">
        <f t="shared" si="0"/>
        <v>12000</v>
      </c>
      <c r="R57" s="489"/>
    </row>
    <row r="58" spans="1:18" s="1" customFormat="1" ht="14.45" customHeight="1" x14ac:dyDescent="0.25">
      <c r="A58" s="557">
        <v>54</v>
      </c>
      <c r="B58" s="556">
        <v>4</v>
      </c>
      <c r="C58" s="557" t="s">
        <v>1828</v>
      </c>
      <c r="D58" s="557" t="str">
        <f t="shared" si="4"/>
        <v>2</v>
      </c>
      <c r="E58" s="557">
        <v>212</v>
      </c>
      <c r="F58" s="573" t="s">
        <v>385</v>
      </c>
      <c r="G58" s="561">
        <v>12000</v>
      </c>
      <c r="H58" s="578"/>
      <c r="I58" s="579">
        <v>0</v>
      </c>
      <c r="J58" s="580">
        <v>0</v>
      </c>
      <c r="K58" s="580">
        <v>0</v>
      </c>
      <c r="L58" s="578">
        <v>0</v>
      </c>
      <c r="M58" s="579">
        <v>0</v>
      </c>
      <c r="N58" s="578">
        <v>0</v>
      </c>
      <c r="O58" s="579">
        <v>0</v>
      </c>
      <c r="P58" s="578">
        <v>0</v>
      </c>
      <c r="Q58" s="560">
        <f t="shared" si="0"/>
        <v>12000</v>
      </c>
      <c r="R58" s="489"/>
    </row>
    <row r="59" spans="1:18" s="1" customFormat="1" ht="14.45" customHeight="1" x14ac:dyDescent="0.25">
      <c r="A59" s="557">
        <v>55</v>
      </c>
      <c r="B59" s="556">
        <v>4</v>
      </c>
      <c r="C59" s="557" t="s">
        <v>1828</v>
      </c>
      <c r="D59" s="557" t="str">
        <f t="shared" si="4"/>
        <v>2</v>
      </c>
      <c r="E59" s="557">
        <v>214</v>
      </c>
      <c r="F59" s="573" t="s">
        <v>387</v>
      </c>
      <c r="G59" s="561">
        <v>1500</v>
      </c>
      <c r="H59" s="578"/>
      <c r="I59" s="579">
        <v>0</v>
      </c>
      <c r="J59" s="580">
        <v>0</v>
      </c>
      <c r="K59" s="580">
        <v>0</v>
      </c>
      <c r="L59" s="578">
        <v>0</v>
      </c>
      <c r="M59" s="579">
        <v>0</v>
      </c>
      <c r="N59" s="578">
        <v>0</v>
      </c>
      <c r="O59" s="579">
        <v>0</v>
      </c>
      <c r="P59" s="578">
        <v>0</v>
      </c>
      <c r="Q59" s="560">
        <f t="shared" si="0"/>
        <v>1500</v>
      </c>
      <c r="R59" s="489"/>
    </row>
    <row r="60" spans="1:18" s="1" customFormat="1" ht="14.45" customHeight="1" x14ac:dyDescent="0.25">
      <c r="A60" s="557">
        <v>56</v>
      </c>
      <c r="B60" s="556">
        <v>4</v>
      </c>
      <c r="C60" s="557" t="s">
        <v>1828</v>
      </c>
      <c r="D60" s="557" t="str">
        <f t="shared" si="4"/>
        <v>2</v>
      </c>
      <c r="E60" s="557">
        <v>215</v>
      </c>
      <c r="F60" s="573" t="s">
        <v>388</v>
      </c>
      <c r="G60" s="561">
        <v>5000</v>
      </c>
      <c r="H60" s="578"/>
      <c r="I60" s="579">
        <v>0</v>
      </c>
      <c r="J60" s="580">
        <v>0</v>
      </c>
      <c r="K60" s="580">
        <v>0</v>
      </c>
      <c r="L60" s="578">
        <v>0</v>
      </c>
      <c r="M60" s="579">
        <v>0</v>
      </c>
      <c r="N60" s="578">
        <v>0</v>
      </c>
      <c r="O60" s="579">
        <v>0</v>
      </c>
      <c r="P60" s="578">
        <v>0</v>
      </c>
      <c r="Q60" s="560">
        <f t="shared" si="0"/>
        <v>5000</v>
      </c>
      <c r="R60" s="489"/>
    </row>
    <row r="61" spans="1:18" s="1" customFormat="1" ht="14.45" customHeight="1" x14ac:dyDescent="0.25">
      <c r="A61" s="557">
        <v>57</v>
      </c>
      <c r="B61" s="556">
        <v>4</v>
      </c>
      <c r="C61" s="557" t="s">
        <v>1828</v>
      </c>
      <c r="D61" s="557" t="str">
        <f t="shared" si="4"/>
        <v>2</v>
      </c>
      <c r="E61" s="557">
        <v>221</v>
      </c>
      <c r="F61" s="573" t="s">
        <v>393</v>
      </c>
      <c r="G61" s="561">
        <v>30000</v>
      </c>
      <c r="H61" s="578"/>
      <c r="I61" s="579">
        <v>0</v>
      </c>
      <c r="J61" s="580">
        <v>0</v>
      </c>
      <c r="K61" s="580">
        <v>0</v>
      </c>
      <c r="L61" s="578">
        <v>0</v>
      </c>
      <c r="M61" s="579">
        <v>0</v>
      </c>
      <c r="N61" s="578">
        <v>0</v>
      </c>
      <c r="O61" s="579">
        <v>0</v>
      </c>
      <c r="P61" s="578">
        <v>0</v>
      </c>
      <c r="Q61" s="560">
        <f t="shared" si="0"/>
        <v>30000</v>
      </c>
      <c r="R61" s="489"/>
    </row>
    <row r="62" spans="1:18" s="1" customFormat="1" ht="14.45" customHeight="1" x14ac:dyDescent="0.25">
      <c r="A62" s="557">
        <v>58</v>
      </c>
      <c r="B62" s="556">
        <v>4</v>
      </c>
      <c r="C62" s="557" t="s">
        <v>1828</v>
      </c>
      <c r="D62" s="557" t="str">
        <f t="shared" si="4"/>
        <v>2</v>
      </c>
      <c r="E62" s="557">
        <v>261</v>
      </c>
      <c r="F62" s="573" t="s">
        <v>425</v>
      </c>
      <c r="G62" s="561">
        <v>60000</v>
      </c>
      <c r="H62" s="578"/>
      <c r="I62" s="579">
        <v>0</v>
      </c>
      <c r="J62" s="580">
        <v>0</v>
      </c>
      <c r="K62" s="580">
        <v>0</v>
      </c>
      <c r="L62" s="578">
        <v>0</v>
      </c>
      <c r="M62" s="579">
        <v>0</v>
      </c>
      <c r="N62" s="578">
        <v>0</v>
      </c>
      <c r="O62" s="579">
        <v>0</v>
      </c>
      <c r="P62" s="578">
        <v>0</v>
      </c>
      <c r="Q62" s="560">
        <f t="shared" si="0"/>
        <v>60000</v>
      </c>
      <c r="R62" s="489"/>
    </row>
    <row r="63" spans="1:18" s="1" customFormat="1" ht="14.45" customHeight="1" x14ac:dyDescent="0.25">
      <c r="A63" s="557">
        <v>59</v>
      </c>
      <c r="B63" s="556">
        <v>4</v>
      </c>
      <c r="C63" s="557" t="s">
        <v>1828</v>
      </c>
      <c r="D63" s="557" t="str">
        <f t="shared" si="4"/>
        <v>2</v>
      </c>
      <c r="E63" s="557">
        <v>296</v>
      </c>
      <c r="F63" s="573" t="s">
        <v>443</v>
      </c>
      <c r="G63" s="561">
        <v>20000</v>
      </c>
      <c r="H63" s="578"/>
      <c r="I63" s="579">
        <v>0</v>
      </c>
      <c r="J63" s="580">
        <v>0</v>
      </c>
      <c r="K63" s="580">
        <v>0</v>
      </c>
      <c r="L63" s="578">
        <v>0</v>
      </c>
      <c r="M63" s="579">
        <v>0</v>
      </c>
      <c r="N63" s="578">
        <v>0</v>
      </c>
      <c r="O63" s="579">
        <v>0</v>
      </c>
      <c r="P63" s="578">
        <v>0</v>
      </c>
      <c r="Q63" s="560">
        <f t="shared" si="0"/>
        <v>20000</v>
      </c>
      <c r="R63" s="489"/>
    </row>
    <row r="64" spans="1:18" s="1" customFormat="1" ht="14.45" customHeight="1" x14ac:dyDescent="0.25">
      <c r="A64" s="557">
        <v>60</v>
      </c>
      <c r="B64" s="556">
        <v>4</v>
      </c>
      <c r="C64" s="557" t="s">
        <v>1828</v>
      </c>
      <c r="D64" s="557" t="str">
        <f t="shared" si="4"/>
        <v>3</v>
      </c>
      <c r="E64" s="557">
        <v>315</v>
      </c>
      <c r="F64" s="573" t="s">
        <v>452</v>
      </c>
      <c r="G64" s="561">
        <v>18000</v>
      </c>
      <c r="H64" s="578"/>
      <c r="I64" s="579">
        <v>0</v>
      </c>
      <c r="J64" s="580">
        <v>0</v>
      </c>
      <c r="K64" s="580">
        <v>0</v>
      </c>
      <c r="L64" s="578">
        <v>0</v>
      </c>
      <c r="M64" s="579">
        <v>0</v>
      </c>
      <c r="N64" s="578">
        <v>0</v>
      </c>
      <c r="O64" s="579">
        <v>0</v>
      </c>
      <c r="P64" s="578">
        <v>0</v>
      </c>
      <c r="Q64" s="560">
        <f t="shared" si="0"/>
        <v>18000</v>
      </c>
      <c r="R64" s="489"/>
    </row>
    <row r="65" spans="1:18" s="1" customFormat="1" ht="14.45" customHeight="1" x14ac:dyDescent="0.25">
      <c r="A65" s="557">
        <v>61</v>
      </c>
      <c r="B65" s="556">
        <v>4</v>
      </c>
      <c r="C65" s="557" t="s">
        <v>1828</v>
      </c>
      <c r="D65" s="557" t="str">
        <f t="shared" si="4"/>
        <v>3</v>
      </c>
      <c r="E65" s="557">
        <v>318</v>
      </c>
      <c r="F65" s="573" t="s">
        <v>455</v>
      </c>
      <c r="G65" s="561">
        <v>4800</v>
      </c>
      <c r="H65" s="578"/>
      <c r="I65" s="579">
        <v>0</v>
      </c>
      <c r="J65" s="580">
        <v>0</v>
      </c>
      <c r="K65" s="580">
        <v>0</v>
      </c>
      <c r="L65" s="578">
        <v>0</v>
      </c>
      <c r="M65" s="579">
        <v>0</v>
      </c>
      <c r="N65" s="578">
        <v>0</v>
      </c>
      <c r="O65" s="579">
        <v>0</v>
      </c>
      <c r="P65" s="578">
        <v>0</v>
      </c>
      <c r="Q65" s="560">
        <f t="shared" si="0"/>
        <v>4800</v>
      </c>
      <c r="R65" s="489"/>
    </row>
    <row r="66" spans="1:18" s="1" customFormat="1" ht="14.45" customHeight="1" x14ac:dyDescent="0.25">
      <c r="A66" s="557">
        <v>62</v>
      </c>
      <c r="B66" s="556">
        <v>4</v>
      </c>
      <c r="C66" s="557" t="s">
        <v>1828</v>
      </c>
      <c r="D66" s="557" t="str">
        <f t="shared" si="4"/>
        <v>3</v>
      </c>
      <c r="E66" s="557">
        <v>331</v>
      </c>
      <c r="F66" s="573" t="s">
        <v>468</v>
      </c>
      <c r="G66" s="561">
        <v>360000</v>
      </c>
      <c r="H66" s="578"/>
      <c r="I66" s="579">
        <v>0</v>
      </c>
      <c r="J66" s="580">
        <v>0</v>
      </c>
      <c r="K66" s="580">
        <v>0</v>
      </c>
      <c r="L66" s="578">
        <v>0</v>
      </c>
      <c r="M66" s="579">
        <v>0</v>
      </c>
      <c r="N66" s="578">
        <v>0</v>
      </c>
      <c r="O66" s="579">
        <v>0</v>
      </c>
      <c r="P66" s="578">
        <v>0</v>
      </c>
      <c r="Q66" s="560">
        <f t="shared" si="0"/>
        <v>360000</v>
      </c>
      <c r="R66" s="489"/>
    </row>
    <row r="67" spans="1:18" s="1" customFormat="1" ht="14.45" customHeight="1" x14ac:dyDescent="0.25">
      <c r="A67" s="557">
        <v>63</v>
      </c>
      <c r="B67" s="556">
        <v>4</v>
      </c>
      <c r="C67" s="557" t="s">
        <v>1828</v>
      </c>
      <c r="D67" s="557" t="str">
        <f t="shared" si="4"/>
        <v>3</v>
      </c>
      <c r="E67" s="557">
        <v>353</v>
      </c>
      <c r="F67" s="573" t="s">
        <v>490</v>
      </c>
      <c r="G67" s="561">
        <v>6000</v>
      </c>
      <c r="H67" s="578"/>
      <c r="I67" s="579">
        <v>0</v>
      </c>
      <c r="J67" s="580">
        <v>0</v>
      </c>
      <c r="K67" s="580">
        <v>0</v>
      </c>
      <c r="L67" s="578">
        <v>0</v>
      </c>
      <c r="M67" s="579">
        <v>0</v>
      </c>
      <c r="N67" s="578">
        <v>0</v>
      </c>
      <c r="O67" s="579">
        <v>0</v>
      </c>
      <c r="P67" s="578">
        <v>0</v>
      </c>
      <c r="Q67" s="560">
        <f t="shared" si="0"/>
        <v>6000</v>
      </c>
      <c r="R67" s="489"/>
    </row>
    <row r="68" spans="1:18" s="1" customFormat="1" ht="14.45" customHeight="1" x14ac:dyDescent="0.25">
      <c r="A68" s="557">
        <v>64</v>
      </c>
      <c r="B68" s="556">
        <v>4</v>
      </c>
      <c r="C68" s="557" t="s">
        <v>1828</v>
      </c>
      <c r="D68" s="557" t="str">
        <f t="shared" si="4"/>
        <v>3</v>
      </c>
      <c r="E68" s="557">
        <v>355</v>
      </c>
      <c r="F68" s="573" t="s">
        <v>492</v>
      </c>
      <c r="G68" s="561">
        <v>10000</v>
      </c>
      <c r="H68" s="578"/>
      <c r="I68" s="579">
        <v>0</v>
      </c>
      <c r="J68" s="580">
        <v>0</v>
      </c>
      <c r="K68" s="580">
        <v>0</v>
      </c>
      <c r="L68" s="578">
        <v>0</v>
      </c>
      <c r="M68" s="579">
        <v>0</v>
      </c>
      <c r="N68" s="578">
        <v>0</v>
      </c>
      <c r="O68" s="579">
        <v>0</v>
      </c>
      <c r="P68" s="578">
        <v>0</v>
      </c>
      <c r="Q68" s="560">
        <f t="shared" si="0"/>
        <v>10000</v>
      </c>
      <c r="R68" s="489"/>
    </row>
    <row r="69" spans="1:18" s="1" customFormat="1" ht="14.45" customHeight="1" x14ac:dyDescent="0.25">
      <c r="A69" s="557">
        <v>65</v>
      </c>
      <c r="B69" s="556">
        <v>4</v>
      </c>
      <c r="C69" s="557" t="s">
        <v>1828</v>
      </c>
      <c r="D69" s="557" t="str">
        <f t="shared" si="4"/>
        <v>3</v>
      </c>
      <c r="E69" s="557">
        <v>371</v>
      </c>
      <c r="F69" s="573" t="s">
        <v>506</v>
      </c>
      <c r="G69" s="561">
        <v>15000</v>
      </c>
      <c r="H69" s="578"/>
      <c r="I69" s="579">
        <v>0</v>
      </c>
      <c r="J69" s="580">
        <v>0</v>
      </c>
      <c r="K69" s="580">
        <v>0</v>
      </c>
      <c r="L69" s="578">
        <v>0</v>
      </c>
      <c r="M69" s="579">
        <v>0</v>
      </c>
      <c r="N69" s="578">
        <v>0</v>
      </c>
      <c r="O69" s="579">
        <v>0</v>
      </c>
      <c r="P69" s="578">
        <v>0</v>
      </c>
      <c r="Q69" s="560">
        <f t="shared" si="0"/>
        <v>15000</v>
      </c>
      <c r="R69" s="489"/>
    </row>
    <row r="70" spans="1:18" s="1" customFormat="1" ht="14.45" customHeight="1" x14ac:dyDescent="0.25">
      <c r="A70" s="557">
        <v>66</v>
      </c>
      <c r="B70" s="556">
        <v>4</v>
      </c>
      <c r="C70" s="557" t="s">
        <v>1828</v>
      </c>
      <c r="D70" s="557" t="str">
        <f t="shared" si="4"/>
        <v>3</v>
      </c>
      <c r="E70" s="557">
        <v>375</v>
      </c>
      <c r="F70" s="573" t="s">
        <v>510</v>
      </c>
      <c r="G70" s="561">
        <v>30000</v>
      </c>
      <c r="H70" s="578"/>
      <c r="I70" s="579">
        <v>0</v>
      </c>
      <c r="J70" s="580">
        <v>0</v>
      </c>
      <c r="K70" s="580">
        <v>0</v>
      </c>
      <c r="L70" s="578">
        <v>0</v>
      </c>
      <c r="M70" s="579">
        <v>0</v>
      </c>
      <c r="N70" s="578">
        <v>0</v>
      </c>
      <c r="O70" s="579">
        <v>0</v>
      </c>
      <c r="P70" s="578">
        <v>0</v>
      </c>
      <c r="Q70" s="560">
        <f t="shared" ref="Q70:Q133" si="5">SUM(G70:P70)</f>
        <v>30000</v>
      </c>
      <c r="R70" s="489"/>
    </row>
    <row r="71" spans="1:18" s="1" customFormat="1" ht="14.45" customHeight="1" x14ac:dyDescent="0.25">
      <c r="A71" s="557">
        <v>67</v>
      </c>
      <c r="B71" s="556">
        <v>4</v>
      </c>
      <c r="C71" s="557" t="s">
        <v>1828</v>
      </c>
      <c r="D71" s="557" t="str">
        <f t="shared" si="4"/>
        <v>3</v>
      </c>
      <c r="E71" s="557">
        <v>376</v>
      </c>
      <c r="F71" s="573" t="s">
        <v>511</v>
      </c>
      <c r="G71" s="561">
        <v>1000</v>
      </c>
      <c r="H71" s="578"/>
      <c r="I71" s="579">
        <v>0</v>
      </c>
      <c r="J71" s="580">
        <v>0</v>
      </c>
      <c r="K71" s="580">
        <v>0</v>
      </c>
      <c r="L71" s="578">
        <v>0</v>
      </c>
      <c r="M71" s="579">
        <v>0</v>
      </c>
      <c r="N71" s="578">
        <v>0</v>
      </c>
      <c r="O71" s="579">
        <v>0</v>
      </c>
      <c r="P71" s="578">
        <v>0</v>
      </c>
      <c r="Q71" s="560">
        <f t="shared" si="5"/>
        <v>1000</v>
      </c>
      <c r="R71" s="489"/>
    </row>
    <row r="72" spans="1:18" s="1" customFormat="1" ht="14.45" customHeight="1" x14ac:dyDescent="0.25">
      <c r="A72" s="557">
        <v>68</v>
      </c>
      <c r="B72" s="556">
        <v>5</v>
      </c>
      <c r="C72" s="557" t="s">
        <v>1917</v>
      </c>
      <c r="D72" s="557">
        <v>1</v>
      </c>
      <c r="E72" s="557">
        <v>113</v>
      </c>
      <c r="F72" s="573" t="s">
        <v>349</v>
      </c>
      <c r="G72" s="561">
        <v>105924.024</v>
      </c>
      <c r="H72" s="578"/>
      <c r="I72" s="579"/>
      <c r="J72" s="580"/>
      <c r="K72" s="580"/>
      <c r="L72" s="578"/>
      <c r="M72" s="579"/>
      <c r="N72" s="578"/>
      <c r="O72" s="579"/>
      <c r="P72" s="578"/>
      <c r="Q72" s="560">
        <f t="shared" si="5"/>
        <v>105924.024</v>
      </c>
      <c r="R72" s="489"/>
    </row>
    <row r="73" spans="1:18" s="1" customFormat="1" ht="14.45" customHeight="1" x14ac:dyDescent="0.25">
      <c r="A73" s="557">
        <v>69</v>
      </c>
      <c r="B73" s="556">
        <v>5</v>
      </c>
      <c r="C73" s="557" t="s">
        <v>1917</v>
      </c>
      <c r="D73" s="557">
        <v>1</v>
      </c>
      <c r="E73" s="557">
        <v>132</v>
      </c>
      <c r="F73" s="573"/>
      <c r="G73" s="561">
        <v>15961.189284798433</v>
      </c>
      <c r="H73" s="578"/>
      <c r="I73" s="579"/>
      <c r="J73" s="580"/>
      <c r="K73" s="580"/>
      <c r="L73" s="578"/>
      <c r="M73" s="579"/>
      <c r="N73" s="578"/>
      <c r="O73" s="579"/>
      <c r="P73" s="578"/>
      <c r="Q73" s="560">
        <f t="shared" si="5"/>
        <v>15961.189284798433</v>
      </c>
      <c r="R73" s="489"/>
    </row>
    <row r="74" spans="1:18" s="1" customFormat="1" ht="14.45" customHeight="1" x14ac:dyDescent="0.25">
      <c r="A74" s="557">
        <v>70</v>
      </c>
      <c r="B74" s="556">
        <v>5</v>
      </c>
      <c r="C74" s="557" t="s">
        <v>1831</v>
      </c>
      <c r="D74" s="557" t="str">
        <f t="shared" ref="D74:D89" si="6">MID(E74,1,1)</f>
        <v>2</v>
      </c>
      <c r="E74" s="557">
        <v>211</v>
      </c>
      <c r="F74" s="573" t="s">
        <v>384</v>
      </c>
      <c r="G74" s="561">
        <v>6500</v>
      </c>
      <c r="H74" s="578"/>
      <c r="I74" s="579">
        <v>0</v>
      </c>
      <c r="J74" s="580">
        <v>0</v>
      </c>
      <c r="K74" s="580">
        <v>0</v>
      </c>
      <c r="L74" s="578">
        <v>0</v>
      </c>
      <c r="M74" s="579">
        <v>0</v>
      </c>
      <c r="N74" s="578">
        <v>0</v>
      </c>
      <c r="O74" s="579">
        <v>0</v>
      </c>
      <c r="P74" s="578">
        <v>0</v>
      </c>
      <c r="Q74" s="560">
        <f t="shared" si="5"/>
        <v>6500</v>
      </c>
      <c r="R74" s="489"/>
    </row>
    <row r="75" spans="1:18" s="1" customFormat="1" ht="14.45" customHeight="1" x14ac:dyDescent="0.25">
      <c r="A75" s="557">
        <v>71</v>
      </c>
      <c r="B75" s="556">
        <v>5</v>
      </c>
      <c r="C75" s="557" t="s">
        <v>1831</v>
      </c>
      <c r="D75" s="557" t="str">
        <f t="shared" si="6"/>
        <v>2</v>
      </c>
      <c r="E75" s="557">
        <v>212</v>
      </c>
      <c r="F75" s="573" t="s">
        <v>385</v>
      </c>
      <c r="G75" s="561">
        <v>6000</v>
      </c>
      <c r="H75" s="578"/>
      <c r="I75" s="579">
        <v>0</v>
      </c>
      <c r="J75" s="580">
        <v>0</v>
      </c>
      <c r="K75" s="580">
        <v>0</v>
      </c>
      <c r="L75" s="578">
        <v>0</v>
      </c>
      <c r="M75" s="579">
        <v>0</v>
      </c>
      <c r="N75" s="578">
        <v>0</v>
      </c>
      <c r="O75" s="579">
        <v>0</v>
      </c>
      <c r="P75" s="578">
        <v>0</v>
      </c>
      <c r="Q75" s="560">
        <f t="shared" si="5"/>
        <v>6000</v>
      </c>
      <c r="R75" s="489"/>
    </row>
    <row r="76" spans="1:18" s="1" customFormat="1" ht="14.45" customHeight="1" x14ac:dyDescent="0.25">
      <c r="A76" s="557">
        <v>72</v>
      </c>
      <c r="B76" s="556">
        <v>5</v>
      </c>
      <c r="C76" s="557" t="s">
        <v>1831</v>
      </c>
      <c r="D76" s="557" t="str">
        <f t="shared" si="6"/>
        <v>2</v>
      </c>
      <c r="E76" s="557">
        <v>215</v>
      </c>
      <c r="F76" s="573" t="s">
        <v>388</v>
      </c>
      <c r="G76" s="561">
        <v>2000</v>
      </c>
      <c r="H76" s="578"/>
      <c r="I76" s="579">
        <v>0</v>
      </c>
      <c r="J76" s="580">
        <v>0</v>
      </c>
      <c r="K76" s="580">
        <v>0</v>
      </c>
      <c r="L76" s="578">
        <v>0</v>
      </c>
      <c r="M76" s="579">
        <v>0</v>
      </c>
      <c r="N76" s="578">
        <v>0</v>
      </c>
      <c r="O76" s="579">
        <v>0</v>
      </c>
      <c r="P76" s="578">
        <v>0</v>
      </c>
      <c r="Q76" s="560">
        <f t="shared" si="5"/>
        <v>2000</v>
      </c>
      <c r="R76" s="489"/>
    </row>
    <row r="77" spans="1:18" s="1" customFormat="1" ht="14.45" customHeight="1" x14ac:dyDescent="0.25">
      <c r="A77" s="557">
        <v>73</v>
      </c>
      <c r="B77" s="556">
        <v>5</v>
      </c>
      <c r="C77" s="557" t="s">
        <v>1831</v>
      </c>
      <c r="D77" s="557" t="str">
        <f t="shared" si="6"/>
        <v>2</v>
      </c>
      <c r="E77" s="557">
        <v>217</v>
      </c>
      <c r="F77" s="573" t="s">
        <v>390</v>
      </c>
      <c r="G77" s="561">
        <v>3000</v>
      </c>
      <c r="H77" s="578"/>
      <c r="I77" s="579">
        <v>0</v>
      </c>
      <c r="J77" s="580">
        <v>0</v>
      </c>
      <c r="K77" s="580">
        <v>0</v>
      </c>
      <c r="L77" s="578">
        <v>0</v>
      </c>
      <c r="M77" s="579">
        <v>0</v>
      </c>
      <c r="N77" s="578">
        <v>0</v>
      </c>
      <c r="O77" s="579">
        <v>0</v>
      </c>
      <c r="P77" s="578">
        <v>0</v>
      </c>
      <c r="Q77" s="560">
        <f t="shared" si="5"/>
        <v>3000</v>
      </c>
      <c r="R77" s="489"/>
    </row>
    <row r="78" spans="1:18" s="1" customFormat="1" ht="14.45" customHeight="1" x14ac:dyDescent="0.25">
      <c r="A78" s="557">
        <v>74</v>
      </c>
      <c r="B78" s="556">
        <v>5</v>
      </c>
      <c r="C78" s="557" t="s">
        <v>1831</v>
      </c>
      <c r="D78" s="557" t="str">
        <f t="shared" si="6"/>
        <v>2</v>
      </c>
      <c r="E78" s="557">
        <v>221</v>
      </c>
      <c r="F78" s="573" t="s">
        <v>393</v>
      </c>
      <c r="G78" s="561">
        <v>1000</v>
      </c>
      <c r="H78" s="578"/>
      <c r="I78" s="579">
        <v>0</v>
      </c>
      <c r="J78" s="580">
        <v>0</v>
      </c>
      <c r="K78" s="580">
        <v>0</v>
      </c>
      <c r="L78" s="578">
        <v>0</v>
      </c>
      <c r="M78" s="579">
        <v>0</v>
      </c>
      <c r="N78" s="578">
        <v>0</v>
      </c>
      <c r="O78" s="579">
        <v>0</v>
      </c>
      <c r="P78" s="578">
        <v>0</v>
      </c>
      <c r="Q78" s="560">
        <f t="shared" si="5"/>
        <v>1000</v>
      </c>
      <c r="R78" s="489"/>
    </row>
    <row r="79" spans="1:18" s="1" customFormat="1" ht="14.45" customHeight="1" x14ac:dyDescent="0.25">
      <c r="A79" s="557">
        <v>75</v>
      </c>
      <c r="B79" s="556">
        <v>5</v>
      </c>
      <c r="C79" s="557" t="s">
        <v>1831</v>
      </c>
      <c r="D79" s="557" t="str">
        <f t="shared" si="6"/>
        <v>2</v>
      </c>
      <c r="E79" s="557">
        <v>223</v>
      </c>
      <c r="F79" s="573" t="s">
        <v>395</v>
      </c>
      <c r="G79" s="561">
        <v>1000</v>
      </c>
      <c r="H79" s="578"/>
      <c r="I79" s="579">
        <v>0</v>
      </c>
      <c r="J79" s="580">
        <v>0</v>
      </c>
      <c r="K79" s="580">
        <v>0</v>
      </c>
      <c r="L79" s="578">
        <v>0</v>
      </c>
      <c r="M79" s="579">
        <v>0</v>
      </c>
      <c r="N79" s="578">
        <v>0</v>
      </c>
      <c r="O79" s="579">
        <v>0</v>
      </c>
      <c r="P79" s="578">
        <v>0</v>
      </c>
      <c r="Q79" s="560">
        <f t="shared" si="5"/>
        <v>1000</v>
      </c>
      <c r="R79" s="489"/>
    </row>
    <row r="80" spans="1:18" s="1" customFormat="1" ht="14.45" customHeight="1" x14ac:dyDescent="0.25">
      <c r="A80" s="557">
        <v>76</v>
      </c>
      <c r="B80" s="556">
        <v>5</v>
      </c>
      <c r="C80" s="557" t="s">
        <v>1831</v>
      </c>
      <c r="D80" s="557" t="str">
        <f t="shared" si="6"/>
        <v>2</v>
      </c>
      <c r="E80" s="557">
        <v>244</v>
      </c>
      <c r="F80" s="573" t="s">
        <v>410</v>
      </c>
      <c r="G80" s="561">
        <v>1000</v>
      </c>
      <c r="H80" s="578"/>
      <c r="I80" s="579">
        <v>0</v>
      </c>
      <c r="J80" s="580">
        <v>0</v>
      </c>
      <c r="K80" s="580">
        <v>0</v>
      </c>
      <c r="L80" s="578">
        <v>0</v>
      </c>
      <c r="M80" s="579">
        <v>0</v>
      </c>
      <c r="N80" s="578">
        <v>0</v>
      </c>
      <c r="O80" s="579">
        <v>0</v>
      </c>
      <c r="P80" s="578">
        <v>0</v>
      </c>
      <c r="Q80" s="560">
        <f t="shared" si="5"/>
        <v>1000</v>
      </c>
      <c r="R80" s="489"/>
    </row>
    <row r="81" spans="1:18" s="1" customFormat="1" ht="14.45" customHeight="1" x14ac:dyDescent="0.25">
      <c r="A81" s="557">
        <v>77</v>
      </c>
      <c r="B81" s="556">
        <v>5</v>
      </c>
      <c r="C81" s="557" t="s">
        <v>1831</v>
      </c>
      <c r="D81" s="557" t="str">
        <f t="shared" si="6"/>
        <v>2</v>
      </c>
      <c r="E81" s="557">
        <v>261</v>
      </c>
      <c r="F81" s="573" t="s">
        <v>425</v>
      </c>
      <c r="G81" s="561">
        <v>20000</v>
      </c>
      <c r="H81" s="578"/>
      <c r="I81" s="579">
        <v>0</v>
      </c>
      <c r="J81" s="580">
        <v>0</v>
      </c>
      <c r="K81" s="580">
        <v>0</v>
      </c>
      <c r="L81" s="578">
        <v>0</v>
      </c>
      <c r="M81" s="579">
        <v>0</v>
      </c>
      <c r="N81" s="578">
        <v>0</v>
      </c>
      <c r="O81" s="579">
        <v>0</v>
      </c>
      <c r="P81" s="578">
        <v>0</v>
      </c>
      <c r="Q81" s="560">
        <f t="shared" si="5"/>
        <v>20000</v>
      </c>
      <c r="R81" s="489"/>
    </row>
    <row r="82" spans="1:18" s="1" customFormat="1" ht="14.45" customHeight="1" x14ac:dyDescent="0.25">
      <c r="A82" s="557">
        <v>78</v>
      </c>
      <c r="B82" s="556">
        <v>5</v>
      </c>
      <c r="C82" s="557" t="s">
        <v>1831</v>
      </c>
      <c r="D82" s="557" t="str">
        <f t="shared" si="6"/>
        <v>2</v>
      </c>
      <c r="E82" s="557">
        <v>274</v>
      </c>
      <c r="F82" s="573" t="s">
        <v>431</v>
      </c>
      <c r="G82" s="561">
        <v>1000</v>
      </c>
      <c r="H82" s="578"/>
      <c r="I82" s="579">
        <v>0</v>
      </c>
      <c r="J82" s="580">
        <v>0</v>
      </c>
      <c r="K82" s="580">
        <v>0</v>
      </c>
      <c r="L82" s="578">
        <v>0</v>
      </c>
      <c r="M82" s="579">
        <v>0</v>
      </c>
      <c r="N82" s="578">
        <v>0</v>
      </c>
      <c r="O82" s="579">
        <v>0</v>
      </c>
      <c r="P82" s="578">
        <v>0</v>
      </c>
      <c r="Q82" s="560">
        <f t="shared" si="5"/>
        <v>1000</v>
      </c>
      <c r="R82" s="489"/>
    </row>
    <row r="83" spans="1:18" s="1" customFormat="1" ht="14.45" customHeight="1" x14ac:dyDescent="0.25">
      <c r="A83" s="557">
        <v>79</v>
      </c>
      <c r="B83" s="556">
        <v>5</v>
      </c>
      <c r="C83" s="557" t="s">
        <v>1831</v>
      </c>
      <c r="D83" s="557" t="str">
        <f t="shared" si="6"/>
        <v>3</v>
      </c>
      <c r="E83" s="557">
        <v>334</v>
      </c>
      <c r="F83" s="573" t="s">
        <v>471</v>
      </c>
      <c r="G83" s="561">
        <v>10000</v>
      </c>
      <c r="H83" s="578"/>
      <c r="I83" s="579">
        <v>0</v>
      </c>
      <c r="J83" s="580">
        <v>0</v>
      </c>
      <c r="K83" s="580">
        <v>0</v>
      </c>
      <c r="L83" s="578">
        <v>0</v>
      </c>
      <c r="M83" s="579">
        <v>0</v>
      </c>
      <c r="N83" s="578">
        <v>0</v>
      </c>
      <c r="O83" s="579">
        <v>0</v>
      </c>
      <c r="P83" s="578">
        <v>0</v>
      </c>
      <c r="Q83" s="560">
        <f t="shared" si="5"/>
        <v>10000</v>
      </c>
      <c r="R83" s="489"/>
    </row>
    <row r="84" spans="1:18" s="1" customFormat="1" ht="14.45" customHeight="1" x14ac:dyDescent="0.25">
      <c r="A84" s="557">
        <v>80</v>
      </c>
      <c r="B84" s="556">
        <v>5</v>
      </c>
      <c r="C84" s="557" t="s">
        <v>1831</v>
      </c>
      <c r="D84" s="557" t="str">
        <f t="shared" si="6"/>
        <v>3</v>
      </c>
      <c r="E84" s="557">
        <v>372</v>
      </c>
      <c r="F84" s="573" t="s">
        <v>507</v>
      </c>
      <c r="G84" s="561">
        <v>4000</v>
      </c>
      <c r="H84" s="578"/>
      <c r="I84" s="579">
        <v>0</v>
      </c>
      <c r="J84" s="580">
        <v>0</v>
      </c>
      <c r="K84" s="580">
        <v>0</v>
      </c>
      <c r="L84" s="578">
        <v>0</v>
      </c>
      <c r="M84" s="579">
        <v>0</v>
      </c>
      <c r="N84" s="578">
        <v>0</v>
      </c>
      <c r="O84" s="579">
        <v>0</v>
      </c>
      <c r="P84" s="578">
        <v>0</v>
      </c>
      <c r="Q84" s="560">
        <f t="shared" si="5"/>
        <v>4000</v>
      </c>
      <c r="R84" s="489"/>
    </row>
    <row r="85" spans="1:18" s="1" customFormat="1" ht="14.45" customHeight="1" x14ac:dyDescent="0.25">
      <c r="A85" s="557">
        <v>81</v>
      </c>
      <c r="B85" s="556">
        <v>5</v>
      </c>
      <c r="C85" s="557" t="s">
        <v>1831</v>
      </c>
      <c r="D85" s="557" t="str">
        <f t="shared" si="6"/>
        <v>3</v>
      </c>
      <c r="E85" s="557">
        <v>375</v>
      </c>
      <c r="F85" s="573" t="s">
        <v>510</v>
      </c>
      <c r="G85" s="561">
        <v>4000</v>
      </c>
      <c r="H85" s="578"/>
      <c r="I85" s="579">
        <v>0</v>
      </c>
      <c r="J85" s="580">
        <v>0</v>
      </c>
      <c r="K85" s="580">
        <v>0</v>
      </c>
      <c r="L85" s="578">
        <v>0</v>
      </c>
      <c r="M85" s="579">
        <v>0</v>
      </c>
      <c r="N85" s="578">
        <v>0</v>
      </c>
      <c r="O85" s="579">
        <v>0</v>
      </c>
      <c r="P85" s="578">
        <v>0</v>
      </c>
      <c r="Q85" s="560">
        <f t="shared" si="5"/>
        <v>4000</v>
      </c>
      <c r="R85" s="489"/>
    </row>
    <row r="86" spans="1:18" s="1" customFormat="1" ht="14.45" customHeight="1" x14ac:dyDescent="0.25">
      <c r="A86" s="557">
        <v>82</v>
      </c>
      <c r="B86" s="556">
        <v>5</v>
      </c>
      <c r="C86" s="557" t="s">
        <v>1831</v>
      </c>
      <c r="D86" s="557" t="str">
        <f t="shared" si="6"/>
        <v>3</v>
      </c>
      <c r="E86" s="557">
        <v>382</v>
      </c>
      <c r="F86" s="573" t="s">
        <v>517</v>
      </c>
      <c r="G86" s="561">
        <v>10000</v>
      </c>
      <c r="H86" s="578"/>
      <c r="I86" s="579">
        <v>0</v>
      </c>
      <c r="J86" s="580">
        <v>0</v>
      </c>
      <c r="K86" s="580">
        <v>0</v>
      </c>
      <c r="L86" s="578">
        <v>0</v>
      </c>
      <c r="M86" s="579">
        <v>0</v>
      </c>
      <c r="N86" s="578">
        <v>0</v>
      </c>
      <c r="O86" s="579">
        <v>0</v>
      </c>
      <c r="P86" s="578">
        <v>0</v>
      </c>
      <c r="Q86" s="560">
        <f t="shared" si="5"/>
        <v>10000</v>
      </c>
      <c r="R86" s="489"/>
    </row>
    <row r="87" spans="1:18" s="1" customFormat="1" ht="14.45" customHeight="1" x14ac:dyDescent="0.25">
      <c r="A87" s="557">
        <v>83</v>
      </c>
      <c r="B87" s="556">
        <v>5</v>
      </c>
      <c r="C87" s="557" t="s">
        <v>1831</v>
      </c>
      <c r="D87" s="557" t="str">
        <f t="shared" si="6"/>
        <v>3</v>
      </c>
      <c r="E87" s="557">
        <v>383</v>
      </c>
      <c r="F87" s="573" t="s">
        <v>518</v>
      </c>
      <c r="G87" s="561">
        <v>2000</v>
      </c>
      <c r="H87" s="578"/>
      <c r="I87" s="579">
        <v>0</v>
      </c>
      <c r="J87" s="580">
        <v>0</v>
      </c>
      <c r="K87" s="580">
        <v>0</v>
      </c>
      <c r="L87" s="578">
        <v>0</v>
      </c>
      <c r="M87" s="579">
        <v>0</v>
      </c>
      <c r="N87" s="578">
        <v>0</v>
      </c>
      <c r="O87" s="579">
        <v>0</v>
      </c>
      <c r="P87" s="578">
        <v>0</v>
      </c>
      <c r="Q87" s="560">
        <f t="shared" si="5"/>
        <v>2000</v>
      </c>
      <c r="R87" s="489"/>
    </row>
    <row r="88" spans="1:18" s="1" customFormat="1" ht="14.45" customHeight="1" x14ac:dyDescent="0.25">
      <c r="A88" s="557">
        <v>84</v>
      </c>
      <c r="B88" s="556">
        <v>5</v>
      </c>
      <c r="C88" s="557" t="s">
        <v>1831</v>
      </c>
      <c r="D88" s="557" t="str">
        <f t="shared" si="6"/>
        <v>5</v>
      </c>
      <c r="E88" s="557">
        <v>511</v>
      </c>
      <c r="F88" s="573" t="s">
        <v>588</v>
      </c>
      <c r="G88" s="561">
        <v>11204</v>
      </c>
      <c r="H88" s="578"/>
      <c r="I88" s="579">
        <v>0</v>
      </c>
      <c r="J88" s="580">
        <v>0</v>
      </c>
      <c r="K88" s="580">
        <v>0</v>
      </c>
      <c r="L88" s="578">
        <v>0</v>
      </c>
      <c r="M88" s="579">
        <v>0</v>
      </c>
      <c r="N88" s="578">
        <v>0</v>
      </c>
      <c r="O88" s="579">
        <v>0</v>
      </c>
      <c r="P88" s="578">
        <v>0</v>
      </c>
      <c r="Q88" s="560">
        <f t="shared" si="5"/>
        <v>11204</v>
      </c>
      <c r="R88" s="489"/>
    </row>
    <row r="89" spans="1:18" s="1" customFormat="1" ht="14.45" customHeight="1" x14ac:dyDescent="0.25">
      <c r="A89" s="557">
        <v>85</v>
      </c>
      <c r="B89" s="556">
        <v>5</v>
      </c>
      <c r="C89" s="557" t="s">
        <v>1831</v>
      </c>
      <c r="D89" s="557" t="str">
        <f t="shared" si="6"/>
        <v>5</v>
      </c>
      <c r="E89" s="557">
        <v>591</v>
      </c>
      <c r="F89" s="573" t="s">
        <v>636</v>
      </c>
      <c r="G89" s="561">
        <v>5000</v>
      </c>
      <c r="H89" s="578"/>
      <c r="I89" s="579">
        <v>0</v>
      </c>
      <c r="J89" s="580">
        <v>0</v>
      </c>
      <c r="K89" s="580">
        <v>0</v>
      </c>
      <c r="L89" s="578">
        <v>0</v>
      </c>
      <c r="M89" s="579">
        <v>0</v>
      </c>
      <c r="N89" s="578">
        <v>0</v>
      </c>
      <c r="O89" s="579">
        <v>0</v>
      </c>
      <c r="P89" s="578">
        <v>0</v>
      </c>
      <c r="Q89" s="560">
        <f t="shared" si="5"/>
        <v>5000</v>
      </c>
      <c r="R89" s="489"/>
    </row>
    <row r="90" spans="1:18" s="1" customFormat="1" ht="14.45" customHeight="1" x14ac:dyDescent="0.25">
      <c r="A90" s="557">
        <v>445</v>
      </c>
      <c r="B90" s="556">
        <v>6</v>
      </c>
      <c r="C90" s="557" t="s">
        <v>1826</v>
      </c>
      <c r="D90" s="557">
        <v>1</v>
      </c>
      <c r="E90" s="557">
        <v>113</v>
      </c>
      <c r="F90" s="573" t="s">
        <v>349</v>
      </c>
      <c r="G90" s="561">
        <v>506591.00640000007</v>
      </c>
      <c r="H90" s="578"/>
      <c r="I90" s="579"/>
      <c r="J90" s="580"/>
      <c r="K90" s="580"/>
      <c r="L90" s="578"/>
      <c r="M90" s="579"/>
      <c r="N90" s="578"/>
      <c r="O90" s="579"/>
      <c r="P90" s="578"/>
      <c r="Q90" s="560">
        <f t="shared" si="5"/>
        <v>506591.00640000007</v>
      </c>
      <c r="R90" s="489"/>
    </row>
    <row r="91" spans="1:18" s="1" customFormat="1" ht="14.45" customHeight="1" x14ac:dyDescent="0.25">
      <c r="A91" s="557">
        <v>446</v>
      </c>
      <c r="B91" s="556">
        <v>6</v>
      </c>
      <c r="C91" s="557" t="s">
        <v>1826</v>
      </c>
      <c r="D91" s="557">
        <v>1</v>
      </c>
      <c r="E91" s="557">
        <v>132</v>
      </c>
      <c r="F91" s="574" t="s">
        <v>358</v>
      </c>
      <c r="G91" s="561">
        <v>76335.798412708857</v>
      </c>
      <c r="H91" s="578"/>
      <c r="I91" s="579"/>
      <c r="J91" s="580"/>
      <c r="K91" s="580"/>
      <c r="L91" s="578"/>
      <c r="M91" s="579"/>
      <c r="N91" s="578"/>
      <c r="O91" s="579"/>
      <c r="P91" s="578"/>
      <c r="Q91" s="560">
        <f t="shared" si="5"/>
        <v>76335.798412708857</v>
      </c>
      <c r="R91" s="489"/>
    </row>
    <row r="92" spans="1:18" s="1" customFormat="1" ht="14.45" customHeight="1" x14ac:dyDescent="0.25">
      <c r="A92" s="557">
        <v>449</v>
      </c>
      <c r="B92" s="556">
        <v>6</v>
      </c>
      <c r="C92" s="557" t="s">
        <v>1826</v>
      </c>
      <c r="D92" s="557" t="str">
        <f t="shared" ref="D92:D103" si="7">MID(E92,1,1)</f>
        <v>2</v>
      </c>
      <c r="E92" s="557">
        <v>211</v>
      </c>
      <c r="F92" s="573" t="s">
        <v>384</v>
      </c>
      <c r="G92" s="561">
        <v>15000</v>
      </c>
      <c r="H92" s="578"/>
      <c r="I92" s="579">
        <v>0</v>
      </c>
      <c r="J92" s="580">
        <v>0</v>
      </c>
      <c r="K92" s="580">
        <v>0</v>
      </c>
      <c r="L92" s="578">
        <v>0</v>
      </c>
      <c r="M92" s="579">
        <v>0</v>
      </c>
      <c r="N92" s="578">
        <v>0</v>
      </c>
      <c r="O92" s="579">
        <v>0</v>
      </c>
      <c r="P92" s="578">
        <v>0</v>
      </c>
      <c r="Q92" s="560">
        <f t="shared" si="5"/>
        <v>15000</v>
      </c>
      <c r="R92" s="489"/>
    </row>
    <row r="93" spans="1:18" s="1" customFormat="1" ht="14.45" customHeight="1" x14ac:dyDescent="0.25">
      <c r="A93" s="557">
        <v>452</v>
      </c>
      <c r="B93" s="556">
        <v>6</v>
      </c>
      <c r="C93" s="557" t="s">
        <v>1826</v>
      </c>
      <c r="D93" s="557" t="str">
        <f t="shared" si="7"/>
        <v>2</v>
      </c>
      <c r="E93" s="557">
        <v>212</v>
      </c>
      <c r="F93" s="573" t="s">
        <v>385</v>
      </c>
      <c r="G93" s="561">
        <v>6000</v>
      </c>
      <c r="H93" s="578"/>
      <c r="I93" s="579">
        <v>0</v>
      </c>
      <c r="J93" s="580">
        <v>0</v>
      </c>
      <c r="K93" s="580">
        <v>0</v>
      </c>
      <c r="L93" s="578">
        <v>0</v>
      </c>
      <c r="M93" s="579">
        <v>0</v>
      </c>
      <c r="N93" s="578">
        <v>0</v>
      </c>
      <c r="O93" s="579">
        <v>0</v>
      </c>
      <c r="P93" s="578">
        <v>0</v>
      </c>
      <c r="Q93" s="560">
        <f t="shared" si="5"/>
        <v>6000</v>
      </c>
      <c r="R93" s="489"/>
    </row>
    <row r="94" spans="1:18" s="1" customFormat="1" ht="14.45" customHeight="1" x14ac:dyDescent="0.25">
      <c r="A94" s="557">
        <v>456</v>
      </c>
      <c r="B94" s="556">
        <v>6</v>
      </c>
      <c r="C94" s="557" t="s">
        <v>1826</v>
      </c>
      <c r="D94" s="557" t="str">
        <f t="shared" si="7"/>
        <v>2</v>
      </c>
      <c r="E94" s="557">
        <v>218</v>
      </c>
      <c r="F94" s="573" t="s">
        <v>391</v>
      </c>
      <c r="G94" s="561">
        <v>10000</v>
      </c>
      <c r="H94" s="578"/>
      <c r="I94" s="579">
        <v>0</v>
      </c>
      <c r="J94" s="580">
        <v>0</v>
      </c>
      <c r="K94" s="580">
        <v>0</v>
      </c>
      <c r="L94" s="578">
        <v>0</v>
      </c>
      <c r="M94" s="579">
        <v>0</v>
      </c>
      <c r="N94" s="578">
        <v>0</v>
      </c>
      <c r="O94" s="579">
        <v>0</v>
      </c>
      <c r="P94" s="578">
        <v>0</v>
      </c>
      <c r="Q94" s="560">
        <f t="shared" si="5"/>
        <v>10000</v>
      </c>
      <c r="R94" s="489"/>
    </row>
    <row r="95" spans="1:18" s="1" customFormat="1" ht="14.45" customHeight="1" x14ac:dyDescent="0.25">
      <c r="A95" s="557">
        <v>468</v>
      </c>
      <c r="B95" s="556">
        <v>6</v>
      </c>
      <c r="C95" s="557" t="s">
        <v>1826</v>
      </c>
      <c r="D95" s="557" t="str">
        <f t="shared" si="7"/>
        <v>2</v>
      </c>
      <c r="E95" s="557">
        <v>261</v>
      </c>
      <c r="F95" s="573" t="s">
        <v>425</v>
      </c>
      <c r="G95" s="561">
        <v>9600</v>
      </c>
      <c r="H95" s="578"/>
      <c r="I95" s="579">
        <v>0</v>
      </c>
      <c r="J95" s="580">
        <v>0</v>
      </c>
      <c r="K95" s="580">
        <v>0</v>
      </c>
      <c r="L95" s="578">
        <v>0</v>
      </c>
      <c r="M95" s="579">
        <v>0</v>
      </c>
      <c r="N95" s="578">
        <v>0</v>
      </c>
      <c r="O95" s="579">
        <v>0</v>
      </c>
      <c r="P95" s="578">
        <v>0</v>
      </c>
      <c r="Q95" s="560">
        <f t="shared" si="5"/>
        <v>9600</v>
      </c>
      <c r="R95" s="489"/>
    </row>
    <row r="96" spans="1:18" s="1" customFormat="1" ht="14.45" customHeight="1" x14ac:dyDescent="0.25">
      <c r="A96" s="557">
        <v>473</v>
      </c>
      <c r="B96" s="556">
        <v>6</v>
      </c>
      <c r="C96" s="557" t="s">
        <v>1826</v>
      </c>
      <c r="D96" s="557" t="str">
        <f t="shared" si="7"/>
        <v>2</v>
      </c>
      <c r="E96" s="557">
        <v>294</v>
      </c>
      <c r="F96" s="573" t="s">
        <v>441</v>
      </c>
      <c r="G96" s="561">
        <v>2000</v>
      </c>
      <c r="H96" s="578"/>
      <c r="I96" s="579">
        <v>0</v>
      </c>
      <c r="J96" s="580">
        <v>0</v>
      </c>
      <c r="K96" s="580">
        <v>0</v>
      </c>
      <c r="L96" s="578">
        <v>0</v>
      </c>
      <c r="M96" s="579">
        <v>0</v>
      </c>
      <c r="N96" s="578">
        <v>0</v>
      </c>
      <c r="O96" s="579">
        <v>0</v>
      </c>
      <c r="P96" s="578">
        <v>0</v>
      </c>
      <c r="Q96" s="560">
        <f t="shared" si="5"/>
        <v>2000</v>
      </c>
      <c r="R96" s="489"/>
    </row>
    <row r="97" spans="1:18" s="1" customFormat="1" ht="14.45" customHeight="1" x14ac:dyDescent="0.25">
      <c r="A97" s="557">
        <v>475</v>
      </c>
      <c r="B97" s="556">
        <v>6</v>
      </c>
      <c r="C97" s="557" t="s">
        <v>1826</v>
      </c>
      <c r="D97" s="557" t="str">
        <f t="shared" si="7"/>
        <v>3</v>
      </c>
      <c r="E97" s="557">
        <v>314</v>
      </c>
      <c r="F97" s="573" t="s">
        <v>451</v>
      </c>
      <c r="G97" s="561">
        <v>18000</v>
      </c>
      <c r="H97" s="578"/>
      <c r="I97" s="579">
        <v>0</v>
      </c>
      <c r="J97" s="580">
        <v>0</v>
      </c>
      <c r="K97" s="580">
        <v>0</v>
      </c>
      <c r="L97" s="578">
        <v>0</v>
      </c>
      <c r="M97" s="579">
        <v>0</v>
      </c>
      <c r="N97" s="578">
        <v>0</v>
      </c>
      <c r="O97" s="579">
        <v>0</v>
      </c>
      <c r="P97" s="578">
        <v>0</v>
      </c>
      <c r="Q97" s="560">
        <f t="shared" si="5"/>
        <v>18000</v>
      </c>
      <c r="R97" s="489"/>
    </row>
    <row r="98" spans="1:18" s="1" customFormat="1" ht="14.45" customHeight="1" x14ac:dyDescent="0.25">
      <c r="A98" s="557">
        <v>477</v>
      </c>
      <c r="B98" s="556">
        <v>6</v>
      </c>
      <c r="C98" s="557" t="s">
        <v>1826</v>
      </c>
      <c r="D98" s="557" t="str">
        <f t="shared" si="7"/>
        <v>3</v>
      </c>
      <c r="E98" s="557">
        <v>323</v>
      </c>
      <c r="F98" s="573" t="s">
        <v>460</v>
      </c>
      <c r="G98" s="561">
        <v>15000</v>
      </c>
      <c r="H98" s="578"/>
      <c r="I98" s="579">
        <v>0</v>
      </c>
      <c r="J98" s="580">
        <v>0</v>
      </c>
      <c r="K98" s="580">
        <v>0</v>
      </c>
      <c r="L98" s="578">
        <v>0</v>
      </c>
      <c r="M98" s="579">
        <v>0</v>
      </c>
      <c r="N98" s="578">
        <v>0</v>
      </c>
      <c r="O98" s="579">
        <v>0</v>
      </c>
      <c r="P98" s="578">
        <v>0</v>
      </c>
      <c r="Q98" s="560">
        <f t="shared" si="5"/>
        <v>15000</v>
      </c>
      <c r="R98" s="489"/>
    </row>
    <row r="99" spans="1:18" s="1" customFormat="1" ht="14.45" customHeight="1" x14ac:dyDescent="0.25">
      <c r="A99" s="557">
        <v>479</v>
      </c>
      <c r="B99" s="556">
        <v>6</v>
      </c>
      <c r="C99" s="557" t="s">
        <v>1826</v>
      </c>
      <c r="D99" s="557" t="str">
        <f t="shared" si="7"/>
        <v>3</v>
      </c>
      <c r="E99" s="557">
        <v>353</v>
      </c>
      <c r="F99" s="573" t="s">
        <v>490</v>
      </c>
      <c r="G99" s="561">
        <v>5000</v>
      </c>
      <c r="H99" s="578"/>
      <c r="I99" s="579">
        <v>0</v>
      </c>
      <c r="J99" s="580">
        <v>0</v>
      </c>
      <c r="K99" s="580">
        <v>0</v>
      </c>
      <c r="L99" s="578">
        <v>0</v>
      </c>
      <c r="M99" s="579">
        <v>0</v>
      </c>
      <c r="N99" s="578">
        <v>0</v>
      </c>
      <c r="O99" s="579">
        <v>0</v>
      </c>
      <c r="P99" s="578">
        <v>0</v>
      </c>
      <c r="Q99" s="560">
        <f t="shared" si="5"/>
        <v>5000</v>
      </c>
      <c r="R99" s="489"/>
    </row>
    <row r="100" spans="1:18" s="1" customFormat="1" ht="14.45" customHeight="1" x14ac:dyDescent="0.25">
      <c r="A100" s="557">
        <v>487</v>
      </c>
      <c r="B100" s="556">
        <v>6</v>
      </c>
      <c r="C100" s="557" t="s">
        <v>1826</v>
      </c>
      <c r="D100" s="557" t="str">
        <f t="shared" si="7"/>
        <v>3</v>
      </c>
      <c r="E100" s="557">
        <v>375</v>
      </c>
      <c r="F100" s="573" t="s">
        <v>510</v>
      </c>
      <c r="G100" s="561">
        <v>2000</v>
      </c>
      <c r="H100" s="578"/>
      <c r="I100" s="579">
        <v>0</v>
      </c>
      <c r="J100" s="580">
        <v>0</v>
      </c>
      <c r="K100" s="580">
        <v>0</v>
      </c>
      <c r="L100" s="578">
        <v>0</v>
      </c>
      <c r="M100" s="579">
        <v>0</v>
      </c>
      <c r="N100" s="578">
        <v>0</v>
      </c>
      <c r="O100" s="579">
        <v>0</v>
      </c>
      <c r="P100" s="578">
        <v>0</v>
      </c>
      <c r="Q100" s="560">
        <f t="shared" si="5"/>
        <v>2000</v>
      </c>
      <c r="R100" s="489"/>
    </row>
    <row r="101" spans="1:18" s="1" customFormat="1" ht="14.45" customHeight="1" x14ac:dyDescent="0.25">
      <c r="A101" s="557">
        <v>488</v>
      </c>
      <c r="B101" s="556">
        <v>6</v>
      </c>
      <c r="C101" s="557" t="s">
        <v>1826</v>
      </c>
      <c r="D101" s="557" t="str">
        <f t="shared" si="7"/>
        <v>3</v>
      </c>
      <c r="E101" s="557">
        <v>382</v>
      </c>
      <c r="F101" s="573" t="s">
        <v>517</v>
      </c>
      <c r="G101" s="561">
        <v>8000</v>
      </c>
      <c r="H101" s="578"/>
      <c r="I101" s="579">
        <v>0</v>
      </c>
      <c r="J101" s="580">
        <v>0</v>
      </c>
      <c r="K101" s="580">
        <v>0</v>
      </c>
      <c r="L101" s="578">
        <v>0</v>
      </c>
      <c r="M101" s="579">
        <v>0</v>
      </c>
      <c r="N101" s="578">
        <v>0</v>
      </c>
      <c r="O101" s="579">
        <v>0</v>
      </c>
      <c r="P101" s="578">
        <v>0</v>
      </c>
      <c r="Q101" s="560">
        <f t="shared" si="5"/>
        <v>8000</v>
      </c>
      <c r="R101" s="489"/>
    </row>
    <row r="102" spans="1:18" s="1" customFormat="1" ht="14.45" customHeight="1" x14ac:dyDescent="0.25">
      <c r="A102" s="557">
        <v>492</v>
      </c>
      <c r="B102" s="556">
        <v>6</v>
      </c>
      <c r="C102" s="557" t="s">
        <v>1826</v>
      </c>
      <c r="D102" s="557" t="str">
        <f t="shared" si="7"/>
        <v>5</v>
      </c>
      <c r="E102" s="557">
        <v>511</v>
      </c>
      <c r="F102" s="573" t="s">
        <v>588</v>
      </c>
      <c r="G102" s="561">
        <v>12000</v>
      </c>
      <c r="H102" s="578"/>
      <c r="I102" s="579">
        <v>0</v>
      </c>
      <c r="J102" s="580">
        <v>0</v>
      </c>
      <c r="K102" s="580">
        <v>0</v>
      </c>
      <c r="L102" s="578">
        <v>0</v>
      </c>
      <c r="M102" s="579">
        <v>0</v>
      </c>
      <c r="N102" s="578">
        <v>0</v>
      </c>
      <c r="O102" s="579">
        <v>0</v>
      </c>
      <c r="P102" s="578">
        <v>0</v>
      </c>
      <c r="Q102" s="560">
        <f t="shared" si="5"/>
        <v>12000</v>
      </c>
      <c r="R102" s="489"/>
    </row>
    <row r="103" spans="1:18" s="1" customFormat="1" ht="14.45" customHeight="1" x14ac:dyDescent="0.25">
      <c r="A103" s="557">
        <v>495</v>
      </c>
      <c r="B103" s="556">
        <v>6</v>
      </c>
      <c r="C103" s="557" t="s">
        <v>1826</v>
      </c>
      <c r="D103" s="557" t="str">
        <f t="shared" si="7"/>
        <v>5</v>
      </c>
      <c r="E103" s="557">
        <v>515</v>
      </c>
      <c r="F103" s="573" t="s">
        <v>592</v>
      </c>
      <c r="G103" s="561">
        <v>12000</v>
      </c>
      <c r="H103" s="578"/>
      <c r="I103" s="579">
        <v>0</v>
      </c>
      <c r="J103" s="580">
        <v>0</v>
      </c>
      <c r="K103" s="580">
        <v>0</v>
      </c>
      <c r="L103" s="578">
        <v>0</v>
      </c>
      <c r="M103" s="579">
        <v>0</v>
      </c>
      <c r="N103" s="578">
        <v>0</v>
      </c>
      <c r="O103" s="579">
        <v>0</v>
      </c>
      <c r="P103" s="578">
        <v>0</v>
      </c>
      <c r="Q103" s="560">
        <f t="shared" si="5"/>
        <v>12000</v>
      </c>
      <c r="R103" s="489"/>
    </row>
    <row r="104" spans="1:18" s="1" customFormat="1" ht="14.45" customHeight="1" x14ac:dyDescent="0.25">
      <c r="A104" s="557">
        <v>86</v>
      </c>
      <c r="B104" s="556">
        <v>7</v>
      </c>
      <c r="C104" s="557" t="s">
        <v>1819</v>
      </c>
      <c r="D104" s="557">
        <v>1</v>
      </c>
      <c r="E104" s="557">
        <v>113</v>
      </c>
      <c r="F104" s="573" t="s">
        <v>349</v>
      </c>
      <c r="G104" s="561">
        <v>437754.41519999999</v>
      </c>
      <c r="H104" s="578"/>
      <c r="I104" s="579"/>
      <c r="J104" s="580"/>
      <c r="K104" s="580"/>
      <c r="L104" s="578"/>
      <c r="M104" s="579"/>
      <c r="N104" s="578"/>
      <c r="O104" s="579"/>
      <c r="P104" s="578"/>
      <c r="Q104" s="560">
        <f t="shared" si="5"/>
        <v>437754.41519999999</v>
      </c>
      <c r="R104" s="489"/>
    </row>
    <row r="105" spans="1:18" s="1" customFormat="1" ht="14.45" customHeight="1" x14ac:dyDescent="0.25">
      <c r="A105" s="557">
        <v>87</v>
      </c>
      <c r="B105" s="556">
        <v>7</v>
      </c>
      <c r="C105" s="557" t="s">
        <v>1819</v>
      </c>
      <c r="D105" s="557">
        <v>1</v>
      </c>
      <c r="E105" s="557">
        <v>122</v>
      </c>
      <c r="F105" s="573"/>
      <c r="G105" s="561">
        <v>214891.92720000001</v>
      </c>
      <c r="H105" s="578"/>
      <c r="I105" s="579"/>
      <c r="J105" s="580"/>
      <c r="K105" s="580"/>
      <c r="L105" s="578"/>
      <c r="M105" s="579"/>
      <c r="N105" s="578"/>
      <c r="O105" s="579"/>
      <c r="P105" s="578"/>
      <c r="Q105" s="560">
        <f t="shared" si="5"/>
        <v>214891.92720000001</v>
      </c>
      <c r="R105" s="489"/>
    </row>
    <row r="106" spans="1:18" s="1" customFormat="1" ht="14.45" customHeight="1" x14ac:dyDescent="0.25">
      <c r="A106" s="557">
        <v>88</v>
      </c>
      <c r="B106" s="556">
        <v>7</v>
      </c>
      <c r="C106" s="557" t="s">
        <v>1819</v>
      </c>
      <c r="D106" s="557">
        <v>1</v>
      </c>
      <c r="E106" s="557">
        <v>132</v>
      </c>
      <c r="F106" s="573"/>
      <c r="G106" s="561">
        <v>65963.138647975124</v>
      </c>
      <c r="H106" s="578"/>
      <c r="I106" s="579"/>
      <c r="J106" s="580"/>
      <c r="K106" s="580"/>
      <c r="L106" s="578"/>
      <c r="M106" s="579"/>
      <c r="N106" s="578"/>
      <c r="O106" s="579"/>
      <c r="P106" s="578"/>
      <c r="Q106" s="560">
        <f t="shared" si="5"/>
        <v>65963.138647975124</v>
      </c>
      <c r="R106" s="489"/>
    </row>
    <row r="107" spans="1:18" s="1" customFormat="1" ht="14.45" customHeight="1" x14ac:dyDescent="0.25">
      <c r="A107" s="557">
        <v>89</v>
      </c>
      <c r="B107" s="556">
        <v>7</v>
      </c>
      <c r="C107" s="557" t="s">
        <v>1819</v>
      </c>
      <c r="D107" s="557">
        <v>1</v>
      </c>
      <c r="E107" s="557">
        <v>132</v>
      </c>
      <c r="F107" s="573"/>
      <c r="G107" s="561">
        <v>32381.046303663134</v>
      </c>
      <c r="H107" s="578"/>
      <c r="I107" s="579"/>
      <c r="J107" s="580"/>
      <c r="K107" s="580"/>
      <c r="L107" s="578"/>
      <c r="M107" s="579"/>
      <c r="N107" s="578"/>
      <c r="O107" s="579"/>
      <c r="P107" s="578"/>
      <c r="Q107" s="560">
        <f t="shared" si="5"/>
        <v>32381.046303663134</v>
      </c>
      <c r="R107" s="489"/>
    </row>
    <row r="108" spans="1:18" s="1" customFormat="1" ht="14.45" customHeight="1" x14ac:dyDescent="0.25">
      <c r="A108" s="557">
        <v>90</v>
      </c>
      <c r="B108" s="556">
        <v>7</v>
      </c>
      <c r="C108" s="557" t="s">
        <v>1819</v>
      </c>
      <c r="D108" s="557" t="str">
        <f t="shared" ref="D108:D135" si="8">MID(E108,1,1)</f>
        <v>2</v>
      </c>
      <c r="E108" s="557">
        <v>211</v>
      </c>
      <c r="F108" s="573" t="s">
        <v>384</v>
      </c>
      <c r="G108" s="561">
        <v>7000</v>
      </c>
      <c r="H108" s="578"/>
      <c r="I108" s="579">
        <v>0</v>
      </c>
      <c r="J108" s="580">
        <v>0</v>
      </c>
      <c r="K108" s="580">
        <v>0</v>
      </c>
      <c r="L108" s="578">
        <v>0</v>
      </c>
      <c r="M108" s="579">
        <v>0</v>
      </c>
      <c r="N108" s="578">
        <v>0</v>
      </c>
      <c r="O108" s="579">
        <v>0</v>
      </c>
      <c r="P108" s="578">
        <v>0</v>
      </c>
      <c r="Q108" s="560">
        <f t="shared" si="5"/>
        <v>7000</v>
      </c>
      <c r="R108" s="489"/>
    </row>
    <row r="109" spans="1:18" s="1" customFormat="1" ht="14.45" customHeight="1" x14ac:dyDescent="0.25">
      <c r="A109" s="557">
        <v>91</v>
      </c>
      <c r="B109" s="556">
        <v>7</v>
      </c>
      <c r="C109" s="557" t="s">
        <v>1819</v>
      </c>
      <c r="D109" s="557" t="str">
        <f t="shared" si="8"/>
        <v>2</v>
      </c>
      <c r="E109" s="557">
        <v>212</v>
      </c>
      <c r="F109" s="573" t="s">
        <v>385</v>
      </c>
      <c r="G109" s="561">
        <v>4500</v>
      </c>
      <c r="H109" s="578"/>
      <c r="I109" s="579">
        <v>0</v>
      </c>
      <c r="J109" s="580">
        <v>0</v>
      </c>
      <c r="K109" s="580">
        <v>0</v>
      </c>
      <c r="L109" s="578">
        <v>0</v>
      </c>
      <c r="M109" s="579">
        <v>0</v>
      </c>
      <c r="N109" s="578">
        <v>0</v>
      </c>
      <c r="O109" s="579">
        <v>0</v>
      </c>
      <c r="P109" s="578">
        <v>0</v>
      </c>
      <c r="Q109" s="560">
        <f t="shared" si="5"/>
        <v>4500</v>
      </c>
      <c r="R109" s="489"/>
    </row>
    <row r="110" spans="1:18" s="1" customFormat="1" ht="14.45" customHeight="1" x14ac:dyDescent="0.25">
      <c r="A110" s="557">
        <v>92</v>
      </c>
      <c r="B110" s="556">
        <v>7</v>
      </c>
      <c r="C110" s="557" t="s">
        <v>1819</v>
      </c>
      <c r="D110" s="557" t="str">
        <f t="shared" si="8"/>
        <v>2</v>
      </c>
      <c r="E110" s="557">
        <v>216</v>
      </c>
      <c r="F110" s="573" t="s">
        <v>389</v>
      </c>
      <c r="G110" s="561">
        <v>9000</v>
      </c>
      <c r="H110" s="578"/>
      <c r="I110" s="579">
        <v>0</v>
      </c>
      <c r="J110" s="580">
        <v>0</v>
      </c>
      <c r="K110" s="580">
        <v>0</v>
      </c>
      <c r="L110" s="578">
        <v>0</v>
      </c>
      <c r="M110" s="579">
        <v>0</v>
      </c>
      <c r="N110" s="578">
        <v>0</v>
      </c>
      <c r="O110" s="579">
        <v>0</v>
      </c>
      <c r="P110" s="578">
        <v>0</v>
      </c>
      <c r="Q110" s="560">
        <f t="shared" si="5"/>
        <v>9000</v>
      </c>
      <c r="R110" s="489"/>
    </row>
    <row r="111" spans="1:18" s="1" customFormat="1" x14ac:dyDescent="0.25">
      <c r="A111" s="557">
        <v>93</v>
      </c>
      <c r="B111" s="556">
        <v>7</v>
      </c>
      <c r="C111" s="557" t="s">
        <v>1819</v>
      </c>
      <c r="D111" s="557" t="str">
        <f t="shared" si="8"/>
        <v>2</v>
      </c>
      <c r="E111" s="557">
        <v>217</v>
      </c>
      <c r="F111" s="573" t="s">
        <v>390</v>
      </c>
      <c r="G111" s="561">
        <v>10000</v>
      </c>
      <c r="H111" s="578"/>
      <c r="I111" s="579">
        <v>0</v>
      </c>
      <c r="J111" s="580">
        <v>0</v>
      </c>
      <c r="K111" s="580">
        <v>0</v>
      </c>
      <c r="L111" s="578">
        <v>0</v>
      </c>
      <c r="M111" s="579">
        <v>0</v>
      </c>
      <c r="N111" s="578">
        <v>0</v>
      </c>
      <c r="O111" s="579">
        <v>0</v>
      </c>
      <c r="P111" s="578">
        <v>0</v>
      </c>
      <c r="Q111" s="560">
        <f t="shared" si="5"/>
        <v>10000</v>
      </c>
      <c r="R111" s="489"/>
    </row>
    <row r="112" spans="1:18" s="1" customFormat="1" ht="14.45" customHeight="1" x14ac:dyDescent="0.25">
      <c r="A112" s="557">
        <v>94</v>
      </c>
      <c r="B112" s="556">
        <v>7</v>
      </c>
      <c r="C112" s="557" t="s">
        <v>1819</v>
      </c>
      <c r="D112" s="557" t="str">
        <f t="shared" si="8"/>
        <v>2</v>
      </c>
      <c r="E112" s="557">
        <v>221</v>
      </c>
      <c r="F112" s="573" t="s">
        <v>393</v>
      </c>
      <c r="G112" s="561">
        <v>5000</v>
      </c>
      <c r="H112" s="578"/>
      <c r="I112" s="579">
        <v>0</v>
      </c>
      <c r="J112" s="580">
        <v>0</v>
      </c>
      <c r="K112" s="580">
        <v>0</v>
      </c>
      <c r="L112" s="578">
        <v>0</v>
      </c>
      <c r="M112" s="579">
        <v>0</v>
      </c>
      <c r="N112" s="578">
        <v>0</v>
      </c>
      <c r="O112" s="579">
        <v>0</v>
      </c>
      <c r="P112" s="578">
        <v>0</v>
      </c>
      <c r="Q112" s="560">
        <f t="shared" si="5"/>
        <v>5000</v>
      </c>
      <c r="R112" s="489"/>
    </row>
    <row r="113" spans="1:18" s="1" customFormat="1" ht="14.45" customHeight="1" x14ac:dyDescent="0.25">
      <c r="A113" s="557">
        <v>95</v>
      </c>
      <c r="B113" s="556">
        <v>7</v>
      </c>
      <c r="C113" s="557" t="s">
        <v>1819</v>
      </c>
      <c r="D113" s="557" t="str">
        <f t="shared" si="8"/>
        <v>2</v>
      </c>
      <c r="E113" s="557">
        <v>222</v>
      </c>
      <c r="F113" s="573" t="s">
        <v>394</v>
      </c>
      <c r="G113" s="561">
        <v>900</v>
      </c>
      <c r="H113" s="578"/>
      <c r="I113" s="579"/>
      <c r="J113" s="580"/>
      <c r="K113" s="580"/>
      <c r="L113" s="578"/>
      <c r="M113" s="579"/>
      <c r="N113" s="578"/>
      <c r="O113" s="579"/>
      <c r="P113" s="578"/>
      <c r="Q113" s="560">
        <f t="shared" si="5"/>
        <v>900</v>
      </c>
      <c r="R113" s="489"/>
    </row>
    <row r="114" spans="1:18" s="1" customFormat="1" ht="14.45" customHeight="1" x14ac:dyDescent="0.25">
      <c r="A114" s="557">
        <v>96</v>
      </c>
      <c r="B114" s="556">
        <v>7</v>
      </c>
      <c r="C114" s="557" t="s">
        <v>1819</v>
      </c>
      <c r="D114" s="557" t="str">
        <f t="shared" si="8"/>
        <v>2</v>
      </c>
      <c r="E114" s="557">
        <v>223</v>
      </c>
      <c r="F114" s="573" t="s">
        <v>395</v>
      </c>
      <c r="G114" s="561">
        <v>600</v>
      </c>
      <c r="H114" s="578"/>
      <c r="I114" s="579"/>
      <c r="J114" s="580"/>
      <c r="K114" s="580"/>
      <c r="L114" s="578"/>
      <c r="M114" s="579"/>
      <c r="N114" s="578"/>
      <c r="O114" s="579"/>
      <c r="P114" s="578"/>
      <c r="Q114" s="560">
        <f t="shared" si="5"/>
        <v>600</v>
      </c>
      <c r="R114" s="489"/>
    </row>
    <row r="115" spans="1:18" s="1" customFormat="1" ht="14.45" customHeight="1" x14ac:dyDescent="0.25">
      <c r="A115" s="557">
        <v>97</v>
      </c>
      <c r="B115" s="556">
        <v>7</v>
      </c>
      <c r="C115" s="557" t="s">
        <v>1819</v>
      </c>
      <c r="D115" s="557" t="str">
        <f t="shared" si="8"/>
        <v>2</v>
      </c>
      <c r="E115" s="557">
        <v>242</v>
      </c>
      <c r="F115" s="573" t="s">
        <v>408</v>
      </c>
      <c r="G115" s="561">
        <v>20000</v>
      </c>
      <c r="H115" s="578"/>
      <c r="I115" s="579">
        <v>0</v>
      </c>
      <c r="J115" s="580">
        <v>0</v>
      </c>
      <c r="K115" s="580">
        <v>0</v>
      </c>
      <c r="L115" s="578">
        <v>0</v>
      </c>
      <c r="M115" s="579">
        <v>0</v>
      </c>
      <c r="N115" s="578">
        <v>0</v>
      </c>
      <c r="O115" s="579">
        <v>0</v>
      </c>
      <c r="P115" s="578">
        <v>0</v>
      </c>
      <c r="Q115" s="560">
        <f t="shared" si="5"/>
        <v>20000</v>
      </c>
      <c r="R115" s="489"/>
    </row>
    <row r="116" spans="1:18" s="1" customFormat="1" ht="14.45" customHeight="1" x14ac:dyDescent="0.25">
      <c r="A116" s="557">
        <v>98</v>
      </c>
      <c r="B116" s="556">
        <v>7</v>
      </c>
      <c r="C116" s="557" t="s">
        <v>1819</v>
      </c>
      <c r="D116" s="557" t="str">
        <f t="shared" si="8"/>
        <v>2</v>
      </c>
      <c r="E116" s="557">
        <v>243</v>
      </c>
      <c r="F116" s="573" t="s">
        <v>409</v>
      </c>
      <c r="G116" s="561">
        <v>1500</v>
      </c>
      <c r="H116" s="578"/>
      <c r="I116" s="579">
        <v>0</v>
      </c>
      <c r="J116" s="580">
        <v>0</v>
      </c>
      <c r="K116" s="580">
        <v>0</v>
      </c>
      <c r="L116" s="578">
        <v>0</v>
      </c>
      <c r="M116" s="579">
        <v>0</v>
      </c>
      <c r="N116" s="578">
        <v>0</v>
      </c>
      <c r="O116" s="579">
        <v>0</v>
      </c>
      <c r="P116" s="578">
        <v>0</v>
      </c>
      <c r="Q116" s="560">
        <f t="shared" si="5"/>
        <v>1500</v>
      </c>
      <c r="R116" s="489"/>
    </row>
    <row r="117" spans="1:18" s="1" customFormat="1" ht="14.45" customHeight="1" x14ac:dyDescent="0.25">
      <c r="A117" s="557">
        <v>99</v>
      </c>
      <c r="B117" s="556">
        <v>7</v>
      </c>
      <c r="C117" s="557" t="s">
        <v>1819</v>
      </c>
      <c r="D117" s="557" t="str">
        <f t="shared" si="8"/>
        <v>2</v>
      </c>
      <c r="E117" s="557">
        <v>245</v>
      </c>
      <c r="F117" s="573" t="s">
        <v>411</v>
      </c>
      <c r="G117" s="561">
        <v>1000</v>
      </c>
      <c r="H117" s="578"/>
      <c r="I117" s="579">
        <v>0</v>
      </c>
      <c r="J117" s="580">
        <v>0</v>
      </c>
      <c r="K117" s="580">
        <v>0</v>
      </c>
      <c r="L117" s="578">
        <v>0</v>
      </c>
      <c r="M117" s="579">
        <v>0</v>
      </c>
      <c r="N117" s="578">
        <v>0</v>
      </c>
      <c r="O117" s="579">
        <v>0</v>
      </c>
      <c r="P117" s="578">
        <v>0</v>
      </c>
      <c r="Q117" s="560">
        <f t="shared" si="5"/>
        <v>1000</v>
      </c>
      <c r="R117" s="489"/>
    </row>
    <row r="118" spans="1:18" s="1" customFormat="1" ht="14.45" customHeight="1" x14ac:dyDescent="0.25">
      <c r="A118" s="557">
        <v>100</v>
      </c>
      <c r="B118" s="556">
        <v>7</v>
      </c>
      <c r="C118" s="557" t="s">
        <v>1819</v>
      </c>
      <c r="D118" s="557" t="str">
        <f t="shared" si="8"/>
        <v>2</v>
      </c>
      <c r="E118" s="557">
        <v>261</v>
      </c>
      <c r="F118" s="573" t="s">
        <v>425</v>
      </c>
      <c r="G118" s="561">
        <v>20000</v>
      </c>
      <c r="H118" s="578"/>
      <c r="I118" s="579">
        <v>0</v>
      </c>
      <c r="J118" s="580">
        <v>0</v>
      </c>
      <c r="K118" s="580">
        <v>0</v>
      </c>
      <c r="L118" s="578">
        <v>0</v>
      </c>
      <c r="M118" s="579">
        <v>0</v>
      </c>
      <c r="N118" s="578">
        <v>0</v>
      </c>
      <c r="O118" s="579">
        <v>0</v>
      </c>
      <c r="P118" s="578">
        <v>0</v>
      </c>
      <c r="Q118" s="560">
        <f t="shared" si="5"/>
        <v>20000</v>
      </c>
      <c r="R118" s="489"/>
    </row>
    <row r="119" spans="1:18" s="1" customFormat="1" ht="14.45" customHeight="1" x14ac:dyDescent="0.25">
      <c r="A119" s="557">
        <v>101</v>
      </c>
      <c r="B119" s="556">
        <v>7</v>
      </c>
      <c r="C119" s="557" t="s">
        <v>1819</v>
      </c>
      <c r="D119" s="557" t="str">
        <f t="shared" si="8"/>
        <v>2</v>
      </c>
      <c r="E119" s="557">
        <v>274</v>
      </c>
      <c r="F119" s="573" t="s">
        <v>431</v>
      </c>
      <c r="G119" s="561">
        <v>20000</v>
      </c>
      <c r="H119" s="578"/>
      <c r="I119" s="579">
        <v>0</v>
      </c>
      <c r="J119" s="580">
        <v>0</v>
      </c>
      <c r="K119" s="580">
        <v>0</v>
      </c>
      <c r="L119" s="578">
        <v>0</v>
      </c>
      <c r="M119" s="579">
        <v>0</v>
      </c>
      <c r="N119" s="578">
        <v>0</v>
      </c>
      <c r="O119" s="579">
        <v>0</v>
      </c>
      <c r="P119" s="578">
        <v>0</v>
      </c>
      <c r="Q119" s="560">
        <f t="shared" si="5"/>
        <v>20000</v>
      </c>
      <c r="R119" s="489"/>
    </row>
    <row r="120" spans="1:18" s="1" customFormat="1" ht="14.45" customHeight="1" x14ac:dyDescent="0.25">
      <c r="A120" s="557">
        <v>102</v>
      </c>
      <c r="B120" s="556">
        <v>7</v>
      </c>
      <c r="C120" s="557" t="s">
        <v>1819</v>
      </c>
      <c r="D120" s="557" t="str">
        <f t="shared" si="8"/>
        <v>2</v>
      </c>
      <c r="E120" s="557">
        <v>275</v>
      </c>
      <c r="F120" s="573" t="s">
        <v>432</v>
      </c>
      <c r="G120" s="561">
        <v>5000</v>
      </c>
      <c r="H120" s="578"/>
      <c r="I120" s="579">
        <v>0</v>
      </c>
      <c r="J120" s="580">
        <v>0</v>
      </c>
      <c r="K120" s="580">
        <v>0</v>
      </c>
      <c r="L120" s="578">
        <v>0</v>
      </c>
      <c r="M120" s="579">
        <v>0</v>
      </c>
      <c r="N120" s="578">
        <v>0</v>
      </c>
      <c r="O120" s="579">
        <v>0</v>
      </c>
      <c r="P120" s="578">
        <v>0</v>
      </c>
      <c r="Q120" s="560">
        <f t="shared" si="5"/>
        <v>5000</v>
      </c>
      <c r="R120" s="489"/>
    </row>
    <row r="121" spans="1:18" s="1" customFormat="1" ht="14.45" customHeight="1" x14ac:dyDescent="0.25">
      <c r="A121" s="557">
        <v>103</v>
      </c>
      <c r="B121" s="556">
        <v>7</v>
      </c>
      <c r="C121" s="557" t="s">
        <v>1819</v>
      </c>
      <c r="D121" s="557" t="str">
        <f t="shared" si="8"/>
        <v>2</v>
      </c>
      <c r="E121" s="557">
        <v>296</v>
      </c>
      <c r="F121" s="573" t="s">
        <v>443</v>
      </c>
      <c r="G121" s="561">
        <v>12000</v>
      </c>
      <c r="H121" s="578"/>
      <c r="I121" s="579">
        <v>0</v>
      </c>
      <c r="J121" s="580">
        <v>0</v>
      </c>
      <c r="K121" s="580">
        <v>0</v>
      </c>
      <c r="L121" s="578">
        <v>0</v>
      </c>
      <c r="M121" s="579">
        <v>0</v>
      </c>
      <c r="N121" s="578">
        <v>0</v>
      </c>
      <c r="O121" s="579">
        <v>0</v>
      </c>
      <c r="P121" s="578">
        <v>0</v>
      </c>
      <c r="Q121" s="560">
        <f t="shared" si="5"/>
        <v>12000</v>
      </c>
      <c r="R121" s="489"/>
    </row>
    <row r="122" spans="1:18" s="1" customFormat="1" ht="14.45" customHeight="1" x14ac:dyDescent="0.25">
      <c r="A122" s="557">
        <v>104</v>
      </c>
      <c r="B122" s="556">
        <v>7</v>
      </c>
      <c r="C122" s="557" t="s">
        <v>1819</v>
      </c>
      <c r="D122" s="557" t="str">
        <f t="shared" si="8"/>
        <v>3</v>
      </c>
      <c r="E122" s="557">
        <v>313</v>
      </c>
      <c r="F122" s="573" t="s">
        <v>450</v>
      </c>
      <c r="G122" s="561">
        <v>6000</v>
      </c>
      <c r="H122" s="578"/>
      <c r="I122" s="579">
        <v>0</v>
      </c>
      <c r="J122" s="580">
        <v>0</v>
      </c>
      <c r="K122" s="580">
        <v>0</v>
      </c>
      <c r="L122" s="578">
        <v>0</v>
      </c>
      <c r="M122" s="579">
        <v>0</v>
      </c>
      <c r="N122" s="578">
        <v>0</v>
      </c>
      <c r="O122" s="579">
        <v>0</v>
      </c>
      <c r="P122" s="578">
        <v>0</v>
      </c>
      <c r="Q122" s="560">
        <f t="shared" si="5"/>
        <v>6000</v>
      </c>
      <c r="R122" s="489"/>
    </row>
    <row r="123" spans="1:18" s="1" customFormat="1" ht="14.45" customHeight="1" x14ac:dyDescent="0.25">
      <c r="A123" s="557">
        <v>105</v>
      </c>
      <c r="B123" s="556">
        <v>7</v>
      </c>
      <c r="C123" s="557" t="s">
        <v>1819</v>
      </c>
      <c r="D123" s="557" t="str">
        <f t="shared" si="8"/>
        <v>3</v>
      </c>
      <c r="E123" s="557">
        <v>314</v>
      </c>
      <c r="F123" s="575" t="s">
        <v>451</v>
      </c>
      <c r="G123" s="561">
        <v>3000</v>
      </c>
      <c r="H123" s="578"/>
      <c r="I123" s="579"/>
      <c r="J123" s="580"/>
      <c r="K123" s="580"/>
      <c r="L123" s="578"/>
      <c r="M123" s="579"/>
      <c r="N123" s="578"/>
      <c r="O123" s="579"/>
      <c r="P123" s="578"/>
      <c r="Q123" s="560">
        <f t="shared" si="5"/>
        <v>3000</v>
      </c>
      <c r="R123" s="489"/>
    </row>
    <row r="124" spans="1:18" s="1" customFormat="1" ht="14.45" customHeight="1" x14ac:dyDescent="0.25">
      <c r="A124" s="557">
        <v>106</v>
      </c>
      <c r="B124" s="556">
        <v>7</v>
      </c>
      <c r="C124" s="557" t="s">
        <v>1819</v>
      </c>
      <c r="D124" s="557" t="str">
        <f t="shared" si="8"/>
        <v>3</v>
      </c>
      <c r="E124" s="557">
        <v>351</v>
      </c>
      <c r="F124" s="575" t="s">
        <v>488</v>
      </c>
      <c r="G124" s="561">
        <v>15000</v>
      </c>
      <c r="H124" s="578"/>
      <c r="I124" s="579">
        <v>0</v>
      </c>
      <c r="J124" s="580">
        <v>0</v>
      </c>
      <c r="K124" s="580">
        <v>0</v>
      </c>
      <c r="L124" s="578">
        <v>0</v>
      </c>
      <c r="M124" s="579">
        <v>0</v>
      </c>
      <c r="N124" s="578">
        <v>0</v>
      </c>
      <c r="O124" s="579">
        <v>0</v>
      </c>
      <c r="P124" s="578">
        <v>0</v>
      </c>
      <c r="Q124" s="560">
        <f t="shared" si="5"/>
        <v>15000</v>
      </c>
      <c r="R124" s="489"/>
    </row>
    <row r="125" spans="1:18" s="1" customFormat="1" ht="14.45" customHeight="1" x14ac:dyDescent="0.25">
      <c r="A125" s="557">
        <v>107</v>
      </c>
      <c r="B125" s="556">
        <v>7</v>
      </c>
      <c r="C125" s="557" t="s">
        <v>1819</v>
      </c>
      <c r="D125" s="557" t="str">
        <f t="shared" si="8"/>
        <v>3</v>
      </c>
      <c r="E125" s="557">
        <v>352</v>
      </c>
      <c r="F125" s="575" t="s">
        <v>489</v>
      </c>
      <c r="G125" s="561">
        <v>5000</v>
      </c>
      <c r="H125" s="578"/>
      <c r="I125" s="579">
        <v>0</v>
      </c>
      <c r="J125" s="580">
        <v>0</v>
      </c>
      <c r="K125" s="580">
        <v>0</v>
      </c>
      <c r="L125" s="578">
        <v>0</v>
      </c>
      <c r="M125" s="579">
        <v>0</v>
      </c>
      <c r="N125" s="578">
        <v>0</v>
      </c>
      <c r="O125" s="579">
        <v>0</v>
      </c>
      <c r="P125" s="578">
        <v>0</v>
      </c>
      <c r="Q125" s="560">
        <f t="shared" si="5"/>
        <v>5000</v>
      </c>
      <c r="R125" s="489"/>
    </row>
    <row r="126" spans="1:18" s="1" customFormat="1" ht="14.45" customHeight="1" x14ac:dyDescent="0.25">
      <c r="A126" s="557">
        <v>108</v>
      </c>
      <c r="B126" s="556">
        <v>7</v>
      </c>
      <c r="C126" s="557" t="s">
        <v>1819</v>
      </c>
      <c r="D126" s="557" t="str">
        <f t="shared" si="8"/>
        <v>3</v>
      </c>
      <c r="E126" s="557">
        <v>353</v>
      </c>
      <c r="F126" s="573" t="s">
        <v>490</v>
      </c>
      <c r="G126" s="561">
        <v>3000</v>
      </c>
      <c r="H126" s="578"/>
      <c r="I126" s="579">
        <v>0</v>
      </c>
      <c r="J126" s="580">
        <v>0</v>
      </c>
      <c r="K126" s="580">
        <v>0</v>
      </c>
      <c r="L126" s="578">
        <v>0</v>
      </c>
      <c r="M126" s="579">
        <v>0</v>
      </c>
      <c r="N126" s="578">
        <v>0</v>
      </c>
      <c r="O126" s="579">
        <v>0</v>
      </c>
      <c r="P126" s="578">
        <v>0</v>
      </c>
      <c r="Q126" s="560">
        <f t="shared" si="5"/>
        <v>3000</v>
      </c>
      <c r="R126" s="489"/>
    </row>
    <row r="127" spans="1:18" s="1" customFormat="1" ht="14.45" customHeight="1" x14ac:dyDescent="0.25">
      <c r="A127" s="557">
        <v>109</v>
      </c>
      <c r="B127" s="556">
        <v>7</v>
      </c>
      <c r="C127" s="557" t="s">
        <v>1819</v>
      </c>
      <c r="D127" s="557" t="str">
        <f t="shared" si="8"/>
        <v>3</v>
      </c>
      <c r="E127" s="557">
        <v>355</v>
      </c>
      <c r="F127" s="573" t="s">
        <v>492</v>
      </c>
      <c r="G127" s="561">
        <v>15000</v>
      </c>
      <c r="H127" s="578"/>
      <c r="I127" s="579">
        <v>0</v>
      </c>
      <c r="J127" s="580">
        <v>0</v>
      </c>
      <c r="K127" s="580">
        <v>0</v>
      </c>
      <c r="L127" s="578">
        <v>0</v>
      </c>
      <c r="M127" s="579">
        <v>0</v>
      </c>
      <c r="N127" s="578">
        <v>0</v>
      </c>
      <c r="O127" s="579">
        <v>0</v>
      </c>
      <c r="P127" s="578">
        <v>0</v>
      </c>
      <c r="Q127" s="560">
        <f t="shared" si="5"/>
        <v>15000</v>
      </c>
      <c r="R127" s="489"/>
    </row>
    <row r="128" spans="1:18" s="1" customFormat="1" ht="14.45" customHeight="1" x14ac:dyDescent="0.25">
      <c r="A128" s="557">
        <v>110</v>
      </c>
      <c r="B128" s="556">
        <v>7</v>
      </c>
      <c r="C128" s="557" t="s">
        <v>1819</v>
      </c>
      <c r="D128" s="557" t="str">
        <f t="shared" si="8"/>
        <v>3</v>
      </c>
      <c r="E128" s="557">
        <v>361</v>
      </c>
      <c r="F128" s="573" t="s">
        <v>498</v>
      </c>
      <c r="G128" s="561">
        <v>20000</v>
      </c>
      <c r="H128" s="578"/>
      <c r="I128" s="579">
        <v>0</v>
      </c>
      <c r="J128" s="580">
        <v>0</v>
      </c>
      <c r="K128" s="580">
        <v>0</v>
      </c>
      <c r="L128" s="578">
        <v>0</v>
      </c>
      <c r="M128" s="579">
        <v>0</v>
      </c>
      <c r="N128" s="578">
        <v>0</v>
      </c>
      <c r="O128" s="579">
        <v>0</v>
      </c>
      <c r="P128" s="578">
        <v>0</v>
      </c>
      <c r="Q128" s="560">
        <f t="shared" si="5"/>
        <v>20000</v>
      </c>
      <c r="R128" s="489"/>
    </row>
    <row r="129" spans="1:18" s="1" customFormat="1" ht="14.45" customHeight="1" x14ac:dyDescent="0.25">
      <c r="A129" s="557">
        <v>111</v>
      </c>
      <c r="B129" s="556">
        <v>7</v>
      </c>
      <c r="C129" s="557" t="s">
        <v>1819</v>
      </c>
      <c r="D129" s="557" t="str">
        <f t="shared" si="8"/>
        <v>3</v>
      </c>
      <c r="E129" s="557">
        <v>375</v>
      </c>
      <c r="F129" s="573" t="s">
        <v>510</v>
      </c>
      <c r="G129" s="561">
        <v>20000</v>
      </c>
      <c r="H129" s="578"/>
      <c r="I129" s="579">
        <v>0</v>
      </c>
      <c r="J129" s="580">
        <v>0</v>
      </c>
      <c r="K129" s="580">
        <v>0</v>
      </c>
      <c r="L129" s="578">
        <v>0</v>
      </c>
      <c r="M129" s="579">
        <v>0</v>
      </c>
      <c r="N129" s="578">
        <v>0</v>
      </c>
      <c r="O129" s="579">
        <v>0</v>
      </c>
      <c r="P129" s="578">
        <v>0</v>
      </c>
      <c r="Q129" s="560">
        <f t="shared" si="5"/>
        <v>20000</v>
      </c>
      <c r="R129" s="489"/>
    </row>
    <row r="130" spans="1:18" s="1" customFormat="1" ht="14.45" customHeight="1" x14ac:dyDescent="0.25">
      <c r="A130" s="557">
        <v>112</v>
      </c>
      <c r="B130" s="556">
        <v>7</v>
      </c>
      <c r="C130" s="557" t="s">
        <v>1819</v>
      </c>
      <c r="D130" s="557" t="str">
        <f t="shared" si="8"/>
        <v>3</v>
      </c>
      <c r="E130" s="557">
        <v>375</v>
      </c>
      <c r="F130" s="573" t="s">
        <v>510</v>
      </c>
      <c r="G130" s="561">
        <v>6000</v>
      </c>
      <c r="H130" s="578"/>
      <c r="I130" s="579"/>
      <c r="J130" s="580"/>
      <c r="K130" s="580"/>
      <c r="L130" s="578"/>
      <c r="M130" s="579"/>
      <c r="N130" s="578"/>
      <c r="O130" s="579"/>
      <c r="P130" s="578"/>
      <c r="Q130" s="560">
        <f t="shared" si="5"/>
        <v>6000</v>
      </c>
      <c r="R130" s="489"/>
    </row>
    <row r="131" spans="1:18" s="1" customFormat="1" ht="14.45" customHeight="1" x14ac:dyDescent="0.25">
      <c r="A131" s="557">
        <v>113</v>
      </c>
      <c r="B131" s="556">
        <v>7</v>
      </c>
      <c r="C131" s="557" t="s">
        <v>1819</v>
      </c>
      <c r="D131" s="557" t="str">
        <f t="shared" si="8"/>
        <v>3</v>
      </c>
      <c r="E131" s="557">
        <v>379</v>
      </c>
      <c r="F131" s="573" t="s">
        <v>514</v>
      </c>
      <c r="G131" s="561">
        <v>5000</v>
      </c>
      <c r="H131" s="578"/>
      <c r="I131" s="579">
        <v>0</v>
      </c>
      <c r="J131" s="580">
        <v>0</v>
      </c>
      <c r="K131" s="580">
        <v>0</v>
      </c>
      <c r="L131" s="578">
        <v>0</v>
      </c>
      <c r="M131" s="579">
        <v>0</v>
      </c>
      <c r="N131" s="578">
        <v>0</v>
      </c>
      <c r="O131" s="579">
        <v>0</v>
      </c>
      <c r="P131" s="578">
        <v>0</v>
      </c>
      <c r="Q131" s="560">
        <f t="shared" si="5"/>
        <v>5000</v>
      </c>
      <c r="R131" s="489"/>
    </row>
    <row r="132" spans="1:18" s="1" customFormat="1" ht="14.45" customHeight="1" x14ac:dyDescent="0.25">
      <c r="A132" s="557">
        <v>114</v>
      </c>
      <c r="B132" s="556">
        <v>7</v>
      </c>
      <c r="C132" s="557" t="s">
        <v>1819</v>
      </c>
      <c r="D132" s="557" t="str">
        <f t="shared" si="8"/>
        <v>3</v>
      </c>
      <c r="E132" s="557">
        <v>382</v>
      </c>
      <c r="F132" s="573" t="s">
        <v>517</v>
      </c>
      <c r="G132" s="561">
        <v>120000</v>
      </c>
      <c r="H132" s="578"/>
      <c r="I132" s="579">
        <v>0</v>
      </c>
      <c r="J132" s="580">
        <v>0</v>
      </c>
      <c r="K132" s="580">
        <v>0</v>
      </c>
      <c r="L132" s="578">
        <v>0</v>
      </c>
      <c r="M132" s="579">
        <v>0</v>
      </c>
      <c r="N132" s="578">
        <v>0</v>
      </c>
      <c r="O132" s="579">
        <v>0</v>
      </c>
      <c r="P132" s="578">
        <v>0</v>
      </c>
      <c r="Q132" s="560">
        <f t="shared" si="5"/>
        <v>120000</v>
      </c>
      <c r="R132" s="489"/>
    </row>
    <row r="133" spans="1:18" s="1" customFormat="1" ht="14.45" customHeight="1" x14ac:dyDescent="0.25">
      <c r="A133" s="557">
        <v>115</v>
      </c>
      <c r="B133" s="556">
        <v>7</v>
      </c>
      <c r="C133" s="557" t="s">
        <v>1819</v>
      </c>
      <c r="D133" s="557" t="str">
        <f t="shared" si="8"/>
        <v>3</v>
      </c>
      <c r="E133" s="557">
        <v>383</v>
      </c>
      <c r="F133" s="573" t="s">
        <v>518</v>
      </c>
      <c r="G133" s="561">
        <v>5000</v>
      </c>
      <c r="H133" s="578"/>
      <c r="I133" s="579">
        <v>0</v>
      </c>
      <c r="J133" s="580">
        <v>0</v>
      </c>
      <c r="K133" s="580">
        <v>0</v>
      </c>
      <c r="L133" s="578">
        <v>0</v>
      </c>
      <c r="M133" s="579">
        <v>0</v>
      </c>
      <c r="N133" s="578">
        <v>0</v>
      </c>
      <c r="O133" s="579">
        <v>0</v>
      </c>
      <c r="P133" s="578">
        <v>0</v>
      </c>
      <c r="Q133" s="560">
        <f t="shared" si="5"/>
        <v>5000</v>
      </c>
      <c r="R133" s="489"/>
    </row>
    <row r="134" spans="1:18" s="1" customFormat="1" ht="14.45" customHeight="1" x14ac:dyDescent="0.25">
      <c r="A134" s="557">
        <v>116</v>
      </c>
      <c r="B134" s="556">
        <v>7</v>
      </c>
      <c r="C134" s="557" t="s">
        <v>1819</v>
      </c>
      <c r="D134" s="557" t="str">
        <f t="shared" si="8"/>
        <v>5</v>
      </c>
      <c r="E134" s="557">
        <v>511</v>
      </c>
      <c r="F134" s="573" t="s">
        <v>588</v>
      </c>
      <c r="G134" s="561">
        <v>10000</v>
      </c>
      <c r="H134" s="578"/>
      <c r="I134" s="579">
        <v>0</v>
      </c>
      <c r="J134" s="580">
        <v>0</v>
      </c>
      <c r="K134" s="580">
        <v>0</v>
      </c>
      <c r="L134" s="578">
        <v>0</v>
      </c>
      <c r="M134" s="579">
        <v>0</v>
      </c>
      <c r="N134" s="578">
        <v>0</v>
      </c>
      <c r="O134" s="579">
        <v>0</v>
      </c>
      <c r="P134" s="578">
        <v>0</v>
      </c>
      <c r="Q134" s="560">
        <f t="shared" ref="Q134:Q197" si="9">SUM(G134:P134)</f>
        <v>10000</v>
      </c>
      <c r="R134" s="489"/>
    </row>
    <row r="135" spans="1:18" s="1" customFormat="1" ht="14.45" customHeight="1" x14ac:dyDescent="0.25">
      <c r="A135" s="557">
        <v>117</v>
      </c>
      <c r="B135" s="556">
        <v>7</v>
      </c>
      <c r="C135" s="557" t="s">
        <v>1819</v>
      </c>
      <c r="D135" s="557" t="str">
        <f t="shared" si="8"/>
        <v>5</v>
      </c>
      <c r="E135" s="557">
        <v>523</v>
      </c>
      <c r="F135" s="573" t="s">
        <v>597</v>
      </c>
      <c r="G135" s="561">
        <v>2000</v>
      </c>
      <c r="H135" s="578"/>
      <c r="I135" s="579"/>
      <c r="J135" s="580"/>
      <c r="K135" s="580"/>
      <c r="L135" s="578"/>
      <c r="M135" s="579"/>
      <c r="N135" s="578"/>
      <c r="O135" s="579"/>
      <c r="P135" s="578"/>
      <c r="Q135" s="560">
        <f t="shared" si="9"/>
        <v>2000</v>
      </c>
      <c r="R135" s="489"/>
    </row>
    <row r="136" spans="1:18" s="1" customFormat="1" ht="14.45" customHeight="1" x14ac:dyDescent="0.25">
      <c r="A136" s="557">
        <v>118</v>
      </c>
      <c r="B136" s="556">
        <v>8</v>
      </c>
      <c r="C136" s="557" t="s">
        <v>1979</v>
      </c>
      <c r="D136" s="557">
        <v>1</v>
      </c>
      <c r="E136" s="557">
        <v>113</v>
      </c>
      <c r="F136" s="573" t="s">
        <v>349</v>
      </c>
      <c r="G136" s="561">
        <v>3524698.9224</v>
      </c>
      <c r="H136" s="578"/>
      <c r="I136" s="579"/>
      <c r="J136" s="580"/>
      <c r="K136" s="580"/>
      <c r="L136" s="578"/>
      <c r="M136" s="579"/>
      <c r="N136" s="578"/>
      <c r="O136" s="579"/>
      <c r="P136" s="578"/>
      <c r="Q136" s="560">
        <f t="shared" si="9"/>
        <v>3524698.9224</v>
      </c>
      <c r="R136" s="489"/>
    </row>
    <row r="137" spans="1:18" s="1" customFormat="1" ht="14.45" customHeight="1" x14ac:dyDescent="0.25">
      <c r="A137" s="557">
        <v>119</v>
      </c>
      <c r="B137" s="556">
        <v>8</v>
      </c>
      <c r="C137" s="557" t="s">
        <v>1979</v>
      </c>
      <c r="D137" s="557">
        <v>1</v>
      </c>
      <c r="E137" s="557">
        <v>122</v>
      </c>
      <c r="F137" s="574" t="s">
        <v>353</v>
      </c>
      <c r="G137" s="561">
        <v>216320.54</v>
      </c>
      <c r="H137" s="578"/>
      <c r="I137" s="579"/>
      <c r="J137" s="580"/>
      <c r="K137" s="580"/>
      <c r="L137" s="578"/>
      <c r="M137" s="579"/>
      <c r="N137" s="578"/>
      <c r="O137" s="579"/>
      <c r="P137" s="578"/>
      <c r="Q137" s="560">
        <f t="shared" si="9"/>
        <v>216320.54</v>
      </c>
      <c r="R137" s="489"/>
    </row>
    <row r="138" spans="1:18" s="1" customFormat="1" ht="14.45" customHeight="1" x14ac:dyDescent="0.25">
      <c r="A138" s="557">
        <v>120</v>
      </c>
      <c r="B138" s="556">
        <v>8</v>
      </c>
      <c r="C138" s="557" t="s">
        <v>1979</v>
      </c>
      <c r="D138" s="557">
        <v>1</v>
      </c>
      <c r="E138" s="557">
        <v>132</v>
      </c>
      <c r="F138" s="574" t="s">
        <v>358</v>
      </c>
      <c r="G138" s="561">
        <v>531120.17980313383</v>
      </c>
      <c r="H138" s="578"/>
      <c r="I138" s="579"/>
      <c r="J138" s="580"/>
      <c r="K138" s="580"/>
      <c r="L138" s="578"/>
      <c r="M138" s="579"/>
      <c r="N138" s="578"/>
      <c r="O138" s="579"/>
      <c r="P138" s="578"/>
      <c r="Q138" s="560">
        <f t="shared" si="9"/>
        <v>531120.17980313383</v>
      </c>
      <c r="R138" s="489"/>
    </row>
    <row r="139" spans="1:18" s="1" customFormat="1" ht="14.45" customHeight="1" x14ac:dyDescent="0.25">
      <c r="A139" s="557">
        <v>121</v>
      </c>
      <c r="B139" s="556">
        <v>8</v>
      </c>
      <c r="C139" s="557" t="s">
        <v>1979</v>
      </c>
      <c r="D139" s="557">
        <v>1</v>
      </c>
      <c r="E139" s="557">
        <v>132</v>
      </c>
      <c r="F139" s="574" t="s">
        <v>358</v>
      </c>
      <c r="G139" s="561">
        <v>190959.19859550378</v>
      </c>
      <c r="H139" s="578"/>
      <c r="I139" s="579"/>
      <c r="J139" s="580"/>
      <c r="K139" s="580"/>
      <c r="L139" s="578"/>
      <c r="M139" s="579"/>
      <c r="N139" s="578"/>
      <c r="O139" s="579"/>
      <c r="P139" s="578"/>
      <c r="Q139" s="560">
        <f t="shared" si="9"/>
        <v>190959.19859550378</v>
      </c>
      <c r="R139" s="489"/>
    </row>
    <row r="140" spans="1:18" s="1" customFormat="1" ht="14.45" customHeight="1" x14ac:dyDescent="0.25">
      <c r="A140" s="557">
        <v>122</v>
      </c>
      <c r="B140" s="556">
        <v>8</v>
      </c>
      <c r="C140" s="557" t="s">
        <v>1979</v>
      </c>
      <c r="D140" s="557" t="str">
        <f t="shared" ref="D140:D165" si="10">MID(E140,1,1)</f>
        <v>1</v>
      </c>
      <c r="E140" s="557">
        <v>141</v>
      </c>
      <c r="F140" s="573" t="s">
        <v>367</v>
      </c>
      <c r="G140" s="561">
        <v>39173</v>
      </c>
      <c r="H140" s="578"/>
      <c r="I140" s="579"/>
      <c r="J140" s="580"/>
      <c r="K140" s="580"/>
      <c r="L140" s="578"/>
      <c r="M140" s="579"/>
      <c r="N140" s="578"/>
      <c r="O140" s="579"/>
      <c r="P140" s="578"/>
      <c r="Q140" s="560">
        <f t="shared" si="9"/>
        <v>39173</v>
      </c>
      <c r="R140" s="489"/>
    </row>
    <row r="141" spans="1:18" s="1" customFormat="1" ht="14.45" customHeight="1" x14ac:dyDescent="0.25">
      <c r="A141" s="557">
        <v>123</v>
      </c>
      <c r="B141" s="556">
        <v>8</v>
      </c>
      <c r="C141" s="557" t="s">
        <v>1979</v>
      </c>
      <c r="D141" s="557" t="str">
        <f t="shared" si="10"/>
        <v>1</v>
      </c>
      <c r="E141" s="557">
        <v>141</v>
      </c>
      <c r="F141" s="573" t="s">
        <v>367</v>
      </c>
      <c r="G141" s="561">
        <v>248265</v>
      </c>
      <c r="H141" s="578"/>
      <c r="I141" s="579"/>
      <c r="J141" s="580"/>
      <c r="K141" s="580"/>
      <c r="L141" s="578"/>
      <c r="M141" s="579"/>
      <c r="N141" s="578"/>
      <c r="O141" s="579"/>
      <c r="P141" s="578"/>
      <c r="Q141" s="560">
        <f t="shared" si="9"/>
        <v>248265</v>
      </c>
      <c r="R141" s="489"/>
    </row>
    <row r="142" spans="1:18" s="1" customFormat="1" ht="14.45" customHeight="1" x14ac:dyDescent="0.25">
      <c r="A142" s="557">
        <v>124</v>
      </c>
      <c r="B142" s="556">
        <v>8</v>
      </c>
      <c r="C142" s="557" t="s">
        <v>1979</v>
      </c>
      <c r="D142" s="557" t="str">
        <f t="shared" si="10"/>
        <v>1</v>
      </c>
      <c r="E142" s="557">
        <v>142</v>
      </c>
      <c r="F142" s="573" t="s">
        <v>368</v>
      </c>
      <c r="G142" s="561">
        <v>6995</v>
      </c>
      <c r="H142" s="578"/>
      <c r="I142" s="579"/>
      <c r="J142" s="580"/>
      <c r="K142" s="580"/>
      <c r="L142" s="578"/>
      <c r="M142" s="579"/>
      <c r="N142" s="578"/>
      <c r="O142" s="579"/>
      <c r="P142" s="578"/>
      <c r="Q142" s="560">
        <f t="shared" si="9"/>
        <v>6995</v>
      </c>
      <c r="R142" s="489"/>
    </row>
    <row r="143" spans="1:18" s="1" customFormat="1" ht="14.45" customHeight="1" x14ac:dyDescent="0.25">
      <c r="A143" s="557">
        <v>125</v>
      </c>
      <c r="B143" s="556">
        <v>8</v>
      </c>
      <c r="C143" s="557" t="s">
        <v>1979</v>
      </c>
      <c r="D143" s="557" t="str">
        <f t="shared" si="10"/>
        <v>1</v>
      </c>
      <c r="E143" s="557">
        <v>142</v>
      </c>
      <c r="F143" s="573" t="s">
        <v>368</v>
      </c>
      <c r="G143" s="561">
        <v>44333</v>
      </c>
      <c r="H143" s="578"/>
      <c r="I143" s="579"/>
      <c r="J143" s="580"/>
      <c r="K143" s="580"/>
      <c r="L143" s="578"/>
      <c r="M143" s="579"/>
      <c r="N143" s="578"/>
      <c r="O143" s="579"/>
      <c r="P143" s="578"/>
      <c r="Q143" s="560">
        <f t="shared" si="9"/>
        <v>44333</v>
      </c>
      <c r="R143" s="489"/>
    </row>
    <row r="144" spans="1:18" s="1" customFormat="1" ht="14.45" customHeight="1" x14ac:dyDescent="0.25">
      <c r="A144" s="557">
        <v>126</v>
      </c>
      <c r="B144" s="556">
        <v>8</v>
      </c>
      <c r="C144" s="557" t="s">
        <v>1979</v>
      </c>
      <c r="D144" s="557" t="str">
        <f t="shared" si="10"/>
        <v>1</v>
      </c>
      <c r="E144" s="557">
        <v>143</v>
      </c>
      <c r="F144" s="573" t="s">
        <v>369</v>
      </c>
      <c r="G144" s="561">
        <v>2798</v>
      </c>
      <c r="H144" s="578"/>
      <c r="I144" s="579"/>
      <c r="J144" s="580"/>
      <c r="K144" s="580"/>
      <c r="L144" s="578"/>
      <c r="M144" s="579"/>
      <c r="N144" s="578"/>
      <c r="O144" s="579"/>
      <c r="P144" s="578"/>
      <c r="Q144" s="560">
        <f t="shared" si="9"/>
        <v>2798</v>
      </c>
      <c r="R144" s="489"/>
    </row>
    <row r="145" spans="1:18" s="1" customFormat="1" ht="14.45" customHeight="1" x14ac:dyDescent="0.25">
      <c r="A145" s="557">
        <v>127</v>
      </c>
      <c r="B145" s="556">
        <v>8</v>
      </c>
      <c r="C145" s="557" t="s">
        <v>1979</v>
      </c>
      <c r="D145" s="557" t="str">
        <f t="shared" si="10"/>
        <v>1</v>
      </c>
      <c r="E145" s="557">
        <v>143</v>
      </c>
      <c r="F145" s="573" t="s">
        <v>369</v>
      </c>
      <c r="G145" s="561">
        <v>22133</v>
      </c>
      <c r="H145" s="578"/>
      <c r="I145" s="579"/>
      <c r="J145" s="580"/>
      <c r="K145" s="580"/>
      <c r="L145" s="578"/>
      <c r="M145" s="579"/>
      <c r="N145" s="578"/>
      <c r="O145" s="579"/>
      <c r="P145" s="578"/>
      <c r="Q145" s="560">
        <f t="shared" si="9"/>
        <v>22133</v>
      </c>
      <c r="R145" s="489"/>
    </row>
    <row r="146" spans="1:18" s="1" customFormat="1" ht="14.45" customHeight="1" x14ac:dyDescent="0.25">
      <c r="A146" s="557">
        <v>128</v>
      </c>
      <c r="B146" s="556">
        <v>8</v>
      </c>
      <c r="C146" s="557" t="s">
        <v>1979</v>
      </c>
      <c r="D146" s="557" t="str">
        <f t="shared" si="10"/>
        <v>2</v>
      </c>
      <c r="E146" s="557">
        <v>211</v>
      </c>
      <c r="F146" s="573" t="s">
        <v>384</v>
      </c>
      <c r="G146" s="561">
        <v>90000</v>
      </c>
      <c r="H146" s="578"/>
      <c r="I146" s="579"/>
      <c r="J146" s="580"/>
      <c r="K146" s="580"/>
      <c r="L146" s="578"/>
      <c r="M146" s="579"/>
      <c r="N146" s="578"/>
      <c r="O146" s="579"/>
      <c r="P146" s="578"/>
      <c r="Q146" s="560">
        <f t="shared" si="9"/>
        <v>90000</v>
      </c>
      <c r="R146" s="489"/>
    </row>
    <row r="147" spans="1:18" s="1" customFormat="1" ht="14.45" customHeight="1" x14ac:dyDescent="0.25">
      <c r="A147" s="557">
        <v>129</v>
      </c>
      <c r="B147" s="556">
        <v>8</v>
      </c>
      <c r="C147" s="557" t="s">
        <v>1979</v>
      </c>
      <c r="D147" s="557" t="str">
        <f t="shared" si="10"/>
        <v>2</v>
      </c>
      <c r="E147" s="557">
        <v>212</v>
      </c>
      <c r="F147" s="573" t="s">
        <v>385</v>
      </c>
      <c r="G147" s="561">
        <v>20000</v>
      </c>
      <c r="H147" s="578"/>
      <c r="I147" s="579"/>
      <c r="J147" s="580"/>
      <c r="K147" s="580"/>
      <c r="L147" s="578"/>
      <c r="M147" s="579"/>
      <c r="N147" s="578"/>
      <c r="O147" s="579"/>
      <c r="P147" s="578"/>
      <c r="Q147" s="560">
        <f t="shared" si="9"/>
        <v>20000</v>
      </c>
      <c r="R147" s="489"/>
    </row>
    <row r="148" spans="1:18" s="1" customFormat="1" ht="14.45" customHeight="1" x14ac:dyDescent="0.25">
      <c r="A148" s="557">
        <v>130</v>
      </c>
      <c r="B148" s="556">
        <v>8</v>
      </c>
      <c r="C148" s="557" t="s">
        <v>1979</v>
      </c>
      <c r="D148" s="557" t="str">
        <f t="shared" si="10"/>
        <v>2</v>
      </c>
      <c r="E148" s="557">
        <v>216</v>
      </c>
      <c r="F148" s="573" t="s">
        <v>389</v>
      </c>
      <c r="G148" s="561">
        <v>250000</v>
      </c>
      <c r="H148" s="578"/>
      <c r="I148" s="579"/>
      <c r="J148" s="580"/>
      <c r="K148" s="580"/>
      <c r="L148" s="578"/>
      <c r="M148" s="579"/>
      <c r="N148" s="578"/>
      <c r="O148" s="579"/>
      <c r="P148" s="578"/>
      <c r="Q148" s="560">
        <f t="shared" si="9"/>
        <v>250000</v>
      </c>
      <c r="R148" s="489"/>
    </row>
    <row r="149" spans="1:18" s="1" customFormat="1" ht="14.45" customHeight="1" x14ac:dyDescent="0.25">
      <c r="A149" s="557">
        <v>131</v>
      </c>
      <c r="B149" s="556">
        <v>8</v>
      </c>
      <c r="C149" s="557" t="s">
        <v>1979</v>
      </c>
      <c r="D149" s="557" t="str">
        <f t="shared" si="10"/>
        <v>2</v>
      </c>
      <c r="E149" s="557">
        <v>223</v>
      </c>
      <c r="F149" s="573" t="s">
        <v>395</v>
      </c>
      <c r="G149" s="561">
        <v>5000</v>
      </c>
      <c r="H149" s="578">
        <v>0</v>
      </c>
      <c r="I149" s="579">
        <v>0</v>
      </c>
      <c r="J149" s="580">
        <v>0</v>
      </c>
      <c r="K149" s="580">
        <v>0</v>
      </c>
      <c r="L149" s="578">
        <v>0</v>
      </c>
      <c r="M149" s="579">
        <v>0</v>
      </c>
      <c r="N149" s="578">
        <v>0</v>
      </c>
      <c r="O149" s="579">
        <v>0</v>
      </c>
      <c r="P149" s="578">
        <v>0</v>
      </c>
      <c r="Q149" s="560">
        <f t="shared" si="9"/>
        <v>5000</v>
      </c>
      <c r="R149" s="489"/>
    </row>
    <row r="150" spans="1:18" s="1" customFormat="1" x14ac:dyDescent="0.25">
      <c r="A150" s="557">
        <v>132</v>
      </c>
      <c r="B150" s="556">
        <v>8</v>
      </c>
      <c r="C150" s="557" t="s">
        <v>1979</v>
      </c>
      <c r="D150" s="557" t="str">
        <f t="shared" si="10"/>
        <v>2</v>
      </c>
      <c r="E150" s="557">
        <v>253</v>
      </c>
      <c r="F150" s="573" t="s">
        <v>419</v>
      </c>
      <c r="G150" s="561">
        <v>1000000</v>
      </c>
      <c r="H150" s="578"/>
      <c r="I150" s="579"/>
      <c r="J150" s="580"/>
      <c r="K150" s="580"/>
      <c r="L150" s="578"/>
      <c r="M150" s="579"/>
      <c r="N150" s="578"/>
      <c r="O150" s="579"/>
      <c r="P150" s="578"/>
      <c r="Q150" s="560">
        <f t="shared" si="9"/>
        <v>1000000</v>
      </c>
      <c r="R150" s="489"/>
    </row>
    <row r="151" spans="1:18" s="1" customFormat="1" ht="14.45" customHeight="1" x14ac:dyDescent="0.25">
      <c r="A151" s="557">
        <v>133</v>
      </c>
      <c r="B151" s="556">
        <v>8</v>
      </c>
      <c r="C151" s="557" t="s">
        <v>1979</v>
      </c>
      <c r="D151" s="557" t="str">
        <f t="shared" si="10"/>
        <v>2</v>
      </c>
      <c r="E151" s="557">
        <v>261</v>
      </c>
      <c r="F151" s="573" t="s">
        <v>425</v>
      </c>
      <c r="G151" s="561">
        <v>101000</v>
      </c>
      <c r="H151" s="578"/>
      <c r="I151" s="579"/>
      <c r="J151" s="580"/>
      <c r="K151" s="580"/>
      <c r="L151" s="578"/>
      <c r="M151" s="579"/>
      <c r="N151" s="578"/>
      <c r="O151" s="579"/>
      <c r="P151" s="578"/>
      <c r="Q151" s="560">
        <f t="shared" si="9"/>
        <v>101000</v>
      </c>
      <c r="R151" s="489"/>
    </row>
    <row r="152" spans="1:18" s="1" customFormat="1" ht="14.45" customHeight="1" x14ac:dyDescent="0.25">
      <c r="A152" s="557">
        <v>134</v>
      </c>
      <c r="B152" s="556">
        <v>8</v>
      </c>
      <c r="C152" s="557" t="s">
        <v>1979</v>
      </c>
      <c r="D152" s="557" t="str">
        <f t="shared" si="10"/>
        <v>2</v>
      </c>
      <c r="E152" s="557">
        <v>271</v>
      </c>
      <c r="F152" s="573" t="s">
        <v>428</v>
      </c>
      <c r="G152" s="561">
        <v>150000</v>
      </c>
      <c r="H152" s="578"/>
      <c r="I152" s="579"/>
      <c r="J152" s="580"/>
      <c r="K152" s="580"/>
      <c r="L152" s="578"/>
      <c r="M152" s="579"/>
      <c r="N152" s="578"/>
      <c r="O152" s="579"/>
      <c r="P152" s="578"/>
      <c r="Q152" s="560">
        <f t="shared" si="9"/>
        <v>150000</v>
      </c>
      <c r="R152" s="489"/>
    </row>
    <row r="153" spans="1:18" s="1" customFormat="1" ht="14.45" customHeight="1" x14ac:dyDescent="0.25">
      <c r="A153" s="557">
        <v>135</v>
      </c>
      <c r="B153" s="556">
        <v>8</v>
      </c>
      <c r="C153" s="557" t="s">
        <v>1979</v>
      </c>
      <c r="D153" s="557" t="str">
        <f t="shared" si="10"/>
        <v>2</v>
      </c>
      <c r="E153" s="557">
        <v>294</v>
      </c>
      <c r="F153" s="573" t="s">
        <v>441</v>
      </c>
      <c r="G153" s="561">
        <v>30000</v>
      </c>
      <c r="H153" s="578"/>
      <c r="I153" s="579"/>
      <c r="J153" s="580"/>
      <c r="K153" s="580"/>
      <c r="L153" s="578"/>
      <c r="M153" s="579"/>
      <c r="N153" s="578"/>
      <c r="O153" s="579"/>
      <c r="P153" s="578"/>
      <c r="Q153" s="560">
        <f t="shared" si="9"/>
        <v>30000</v>
      </c>
      <c r="R153" s="489"/>
    </row>
    <row r="154" spans="1:18" s="1" customFormat="1" ht="14.45" customHeight="1" x14ac:dyDescent="0.25">
      <c r="A154" s="557">
        <v>136</v>
      </c>
      <c r="B154" s="556">
        <v>8</v>
      </c>
      <c r="C154" s="557" t="s">
        <v>1979</v>
      </c>
      <c r="D154" s="557" t="str">
        <f t="shared" si="10"/>
        <v>2</v>
      </c>
      <c r="E154" s="557">
        <v>296</v>
      </c>
      <c r="F154" s="573" t="s">
        <v>443</v>
      </c>
      <c r="G154" s="561">
        <v>240000</v>
      </c>
      <c r="H154" s="578"/>
      <c r="I154" s="579"/>
      <c r="J154" s="580"/>
      <c r="K154" s="580"/>
      <c r="L154" s="578"/>
      <c r="M154" s="579"/>
      <c r="N154" s="578"/>
      <c r="O154" s="579"/>
      <c r="P154" s="578"/>
      <c r="Q154" s="560">
        <f t="shared" si="9"/>
        <v>240000</v>
      </c>
      <c r="R154" s="489"/>
    </row>
    <row r="155" spans="1:18" s="1" customFormat="1" ht="14.45" customHeight="1" x14ac:dyDescent="0.25">
      <c r="A155" s="557">
        <v>137</v>
      </c>
      <c r="B155" s="556">
        <v>8</v>
      </c>
      <c r="C155" s="557" t="s">
        <v>1979</v>
      </c>
      <c r="D155" s="557" t="str">
        <f t="shared" si="10"/>
        <v>3</v>
      </c>
      <c r="E155" s="557">
        <v>313</v>
      </c>
      <c r="F155" s="573" t="s">
        <v>450</v>
      </c>
      <c r="G155" s="561">
        <f>12000+6000</f>
        <v>18000</v>
      </c>
      <c r="H155" s="578">
        <v>0</v>
      </c>
      <c r="I155" s="579">
        <v>0</v>
      </c>
      <c r="J155" s="580">
        <v>0</v>
      </c>
      <c r="K155" s="580">
        <v>0</v>
      </c>
      <c r="L155" s="578">
        <v>0</v>
      </c>
      <c r="M155" s="579">
        <v>0</v>
      </c>
      <c r="N155" s="578">
        <v>0</v>
      </c>
      <c r="O155" s="579">
        <v>0</v>
      </c>
      <c r="P155" s="578">
        <v>0</v>
      </c>
      <c r="Q155" s="560">
        <f t="shared" si="9"/>
        <v>18000</v>
      </c>
      <c r="R155" s="489"/>
    </row>
    <row r="156" spans="1:18" s="1" customFormat="1" ht="14.45" customHeight="1" x14ac:dyDescent="0.25">
      <c r="A156" s="557">
        <v>138</v>
      </c>
      <c r="B156" s="556">
        <v>8</v>
      </c>
      <c r="C156" s="557" t="s">
        <v>1979</v>
      </c>
      <c r="D156" s="557" t="str">
        <f t="shared" si="10"/>
        <v>3</v>
      </c>
      <c r="E156" s="557">
        <v>315</v>
      </c>
      <c r="F156" s="573" t="s">
        <v>452</v>
      </c>
      <c r="G156" s="561">
        <v>22000</v>
      </c>
      <c r="H156" s="578"/>
      <c r="I156" s="579">
        <v>0</v>
      </c>
      <c r="J156" s="580">
        <v>0</v>
      </c>
      <c r="K156" s="580">
        <v>0</v>
      </c>
      <c r="L156" s="578">
        <v>0</v>
      </c>
      <c r="M156" s="579">
        <v>0</v>
      </c>
      <c r="N156" s="578">
        <v>0</v>
      </c>
      <c r="O156" s="579">
        <v>0</v>
      </c>
      <c r="P156" s="578">
        <v>0</v>
      </c>
      <c r="Q156" s="560">
        <f t="shared" si="9"/>
        <v>22000</v>
      </c>
      <c r="R156" s="489"/>
    </row>
    <row r="157" spans="1:18" s="1" customFormat="1" ht="14.45" customHeight="1" x14ac:dyDescent="0.25">
      <c r="A157" s="557">
        <v>139</v>
      </c>
      <c r="B157" s="556">
        <v>8</v>
      </c>
      <c r="C157" s="557" t="s">
        <v>1979</v>
      </c>
      <c r="D157" s="557" t="str">
        <f t="shared" si="10"/>
        <v>3</v>
      </c>
      <c r="E157" s="557">
        <v>321</v>
      </c>
      <c r="F157" s="573" t="s">
        <v>458</v>
      </c>
      <c r="G157" s="561">
        <v>110000</v>
      </c>
      <c r="H157" s="578"/>
      <c r="I157" s="579"/>
      <c r="J157" s="580"/>
      <c r="K157" s="580"/>
      <c r="L157" s="578"/>
      <c r="M157" s="579"/>
      <c r="N157" s="578"/>
      <c r="O157" s="579"/>
      <c r="P157" s="578"/>
      <c r="Q157" s="560">
        <f t="shared" si="9"/>
        <v>110000</v>
      </c>
      <c r="R157" s="489"/>
    </row>
    <row r="158" spans="1:18" s="1" customFormat="1" ht="14.45" customHeight="1" x14ac:dyDescent="0.25">
      <c r="A158" s="557">
        <v>140</v>
      </c>
      <c r="B158" s="556">
        <v>8</v>
      </c>
      <c r="C158" s="557" t="s">
        <v>1979</v>
      </c>
      <c r="D158" s="557" t="str">
        <f t="shared" si="10"/>
        <v>3</v>
      </c>
      <c r="E158" s="557">
        <v>322</v>
      </c>
      <c r="F158" s="575" t="s">
        <v>459</v>
      </c>
      <c r="G158" s="561">
        <v>120000</v>
      </c>
      <c r="H158" s="578"/>
      <c r="I158" s="579"/>
      <c r="J158" s="580"/>
      <c r="K158" s="580"/>
      <c r="L158" s="578"/>
      <c r="M158" s="579"/>
      <c r="N158" s="578"/>
      <c r="O158" s="579"/>
      <c r="P158" s="578"/>
      <c r="Q158" s="560">
        <f t="shared" si="9"/>
        <v>120000</v>
      </c>
      <c r="R158" s="489"/>
    </row>
    <row r="159" spans="1:18" s="1" customFormat="1" x14ac:dyDescent="0.25">
      <c r="A159" s="557">
        <v>141</v>
      </c>
      <c r="B159" s="556">
        <v>8</v>
      </c>
      <c r="C159" s="557" t="s">
        <v>1979</v>
      </c>
      <c r="D159" s="557" t="str">
        <f t="shared" si="10"/>
        <v>3</v>
      </c>
      <c r="E159" s="557">
        <v>334</v>
      </c>
      <c r="F159" s="575" t="s">
        <v>471</v>
      </c>
      <c r="G159" s="561">
        <v>20000</v>
      </c>
      <c r="H159" s="578"/>
      <c r="I159" s="579"/>
      <c r="J159" s="580"/>
      <c r="K159" s="580"/>
      <c r="L159" s="578"/>
      <c r="M159" s="579"/>
      <c r="N159" s="578"/>
      <c r="O159" s="579"/>
      <c r="P159" s="578"/>
      <c r="Q159" s="560">
        <f t="shared" si="9"/>
        <v>20000</v>
      </c>
      <c r="R159" s="489"/>
    </row>
    <row r="160" spans="1:18" s="1" customFormat="1" ht="14.45" customHeight="1" x14ac:dyDescent="0.25">
      <c r="A160" s="557">
        <v>142</v>
      </c>
      <c r="B160" s="556">
        <v>8</v>
      </c>
      <c r="C160" s="557" t="s">
        <v>1979</v>
      </c>
      <c r="D160" s="557" t="str">
        <f t="shared" si="10"/>
        <v>3</v>
      </c>
      <c r="E160" s="557">
        <v>352</v>
      </c>
      <c r="F160" s="575" t="s">
        <v>489</v>
      </c>
      <c r="G160" s="561">
        <v>20000</v>
      </c>
      <c r="H160" s="578"/>
      <c r="I160" s="579"/>
      <c r="J160" s="580"/>
      <c r="K160" s="580"/>
      <c r="L160" s="578"/>
      <c r="M160" s="579"/>
      <c r="N160" s="578"/>
      <c r="O160" s="579"/>
      <c r="P160" s="578"/>
      <c r="Q160" s="560">
        <f t="shared" si="9"/>
        <v>20000</v>
      </c>
      <c r="R160" s="489"/>
    </row>
    <row r="161" spans="1:18" s="1" customFormat="1" ht="14.45" customHeight="1" x14ac:dyDescent="0.25">
      <c r="A161" s="557">
        <v>143</v>
      </c>
      <c r="B161" s="556">
        <v>8</v>
      </c>
      <c r="C161" s="557" t="s">
        <v>1979</v>
      </c>
      <c r="D161" s="557" t="str">
        <f t="shared" si="10"/>
        <v>3</v>
      </c>
      <c r="E161" s="557">
        <v>353</v>
      </c>
      <c r="F161" s="575" t="s">
        <v>490</v>
      </c>
      <c r="G161" s="561">
        <v>12000</v>
      </c>
      <c r="H161" s="578"/>
      <c r="I161" s="579"/>
      <c r="J161" s="580"/>
      <c r="K161" s="580"/>
      <c r="L161" s="578"/>
      <c r="M161" s="579"/>
      <c r="N161" s="578"/>
      <c r="O161" s="579"/>
      <c r="P161" s="578"/>
      <c r="Q161" s="560">
        <f t="shared" si="9"/>
        <v>12000</v>
      </c>
      <c r="R161" s="489"/>
    </row>
    <row r="162" spans="1:18" s="1" customFormat="1" ht="14.45" customHeight="1" x14ac:dyDescent="0.25">
      <c r="A162" s="557">
        <v>144</v>
      </c>
      <c r="B162" s="556">
        <v>8</v>
      </c>
      <c r="C162" s="557" t="s">
        <v>1979</v>
      </c>
      <c r="D162" s="557" t="str">
        <f t="shared" si="10"/>
        <v>3</v>
      </c>
      <c r="E162" s="557">
        <v>355</v>
      </c>
      <c r="F162" s="573" t="s">
        <v>492</v>
      </c>
      <c r="G162" s="561">
        <v>200000</v>
      </c>
      <c r="H162" s="578"/>
      <c r="I162" s="579"/>
      <c r="J162" s="580"/>
      <c r="K162" s="580"/>
      <c r="L162" s="578"/>
      <c r="M162" s="579"/>
      <c r="N162" s="578"/>
      <c r="O162" s="579"/>
      <c r="P162" s="578"/>
      <c r="Q162" s="560">
        <f t="shared" si="9"/>
        <v>200000</v>
      </c>
      <c r="R162" s="489"/>
    </row>
    <row r="163" spans="1:18" s="1" customFormat="1" ht="14.45" customHeight="1" x14ac:dyDescent="0.25">
      <c r="A163" s="557">
        <v>145</v>
      </c>
      <c r="B163" s="556">
        <v>8</v>
      </c>
      <c r="C163" s="557" t="s">
        <v>1979</v>
      </c>
      <c r="D163" s="557" t="str">
        <f t="shared" si="10"/>
        <v>3</v>
      </c>
      <c r="E163" s="557">
        <v>358</v>
      </c>
      <c r="F163" s="575" t="s">
        <v>495</v>
      </c>
      <c r="G163" s="561">
        <v>12000</v>
      </c>
      <c r="H163" s="578"/>
      <c r="I163" s="579"/>
      <c r="J163" s="580"/>
      <c r="K163" s="580"/>
      <c r="L163" s="578"/>
      <c r="M163" s="579"/>
      <c r="N163" s="578"/>
      <c r="O163" s="579"/>
      <c r="P163" s="578"/>
      <c r="Q163" s="560">
        <f t="shared" si="9"/>
        <v>12000</v>
      </c>
      <c r="R163" s="489"/>
    </row>
    <row r="164" spans="1:18" s="1" customFormat="1" ht="14.45" customHeight="1" x14ac:dyDescent="0.25">
      <c r="A164" s="557">
        <v>146</v>
      </c>
      <c r="B164" s="556">
        <v>8</v>
      </c>
      <c r="C164" s="557" t="s">
        <v>1979</v>
      </c>
      <c r="D164" s="557" t="str">
        <f t="shared" si="10"/>
        <v>3</v>
      </c>
      <c r="E164" s="557">
        <v>372</v>
      </c>
      <c r="F164" s="575" t="s">
        <v>507</v>
      </c>
      <c r="G164" s="561">
        <v>50000</v>
      </c>
      <c r="H164" s="578"/>
      <c r="I164" s="579"/>
      <c r="J164" s="580"/>
      <c r="K164" s="580"/>
      <c r="L164" s="578"/>
      <c r="M164" s="579"/>
      <c r="N164" s="578"/>
      <c r="O164" s="579"/>
      <c r="P164" s="578"/>
      <c r="Q164" s="560">
        <f t="shared" si="9"/>
        <v>50000</v>
      </c>
      <c r="R164" s="489"/>
    </row>
    <row r="165" spans="1:18" s="1" customFormat="1" ht="14.45" customHeight="1" x14ac:dyDescent="0.25">
      <c r="A165" s="557">
        <v>147</v>
      </c>
      <c r="B165" s="556">
        <v>8</v>
      </c>
      <c r="C165" s="557" t="s">
        <v>1979</v>
      </c>
      <c r="D165" s="557" t="str">
        <f t="shared" si="10"/>
        <v>3</v>
      </c>
      <c r="E165" s="557">
        <v>375</v>
      </c>
      <c r="F165" s="575" t="s">
        <v>510</v>
      </c>
      <c r="G165" s="561">
        <v>40000</v>
      </c>
      <c r="H165" s="578"/>
      <c r="I165" s="579"/>
      <c r="J165" s="580"/>
      <c r="K165" s="580"/>
      <c r="L165" s="578"/>
      <c r="M165" s="579"/>
      <c r="N165" s="578"/>
      <c r="O165" s="579"/>
      <c r="P165" s="578"/>
      <c r="Q165" s="560">
        <f t="shared" si="9"/>
        <v>40000</v>
      </c>
      <c r="R165" s="489"/>
    </row>
    <row r="166" spans="1:18" s="1" customFormat="1" ht="14.45" customHeight="1" x14ac:dyDescent="0.25">
      <c r="A166" s="557">
        <v>148</v>
      </c>
      <c r="B166" s="556">
        <v>8</v>
      </c>
      <c r="C166" s="557" t="s">
        <v>1979</v>
      </c>
      <c r="D166" s="557">
        <v>4</v>
      </c>
      <c r="E166" s="557">
        <v>451</v>
      </c>
      <c r="F166" s="573" t="s">
        <v>2121</v>
      </c>
      <c r="G166" s="561">
        <v>73918</v>
      </c>
      <c r="H166" s="578"/>
      <c r="I166" s="579"/>
      <c r="J166" s="580"/>
      <c r="K166" s="580"/>
      <c r="L166" s="578"/>
      <c r="M166" s="579"/>
      <c r="N166" s="578"/>
      <c r="O166" s="579"/>
      <c r="P166" s="578"/>
      <c r="Q166" s="560">
        <f t="shared" si="9"/>
        <v>73918</v>
      </c>
      <c r="R166" s="489"/>
    </row>
    <row r="167" spans="1:18" s="1" customFormat="1" ht="14.45" customHeight="1" x14ac:dyDescent="0.25">
      <c r="A167" s="557">
        <v>149</v>
      </c>
      <c r="B167" s="556">
        <v>8</v>
      </c>
      <c r="C167" s="557" t="s">
        <v>1979</v>
      </c>
      <c r="D167" s="557" t="str">
        <f>MID(E167,1,1)</f>
        <v>5</v>
      </c>
      <c r="E167" s="557">
        <v>511</v>
      </c>
      <c r="F167" s="573" t="s">
        <v>588</v>
      </c>
      <c r="G167" s="561">
        <v>15000</v>
      </c>
      <c r="H167" s="578"/>
      <c r="I167" s="579"/>
      <c r="J167" s="580"/>
      <c r="K167" s="580"/>
      <c r="L167" s="578"/>
      <c r="M167" s="579"/>
      <c r="N167" s="578"/>
      <c r="O167" s="579"/>
      <c r="P167" s="578"/>
      <c r="Q167" s="560">
        <f t="shared" si="9"/>
        <v>15000</v>
      </c>
      <c r="R167" s="489"/>
    </row>
    <row r="168" spans="1:18" s="1" customFormat="1" ht="14.45" customHeight="1" x14ac:dyDescent="0.25">
      <c r="A168" s="557">
        <v>150</v>
      </c>
      <c r="B168" s="556">
        <v>8</v>
      </c>
      <c r="C168" s="557" t="s">
        <v>1979</v>
      </c>
      <c r="D168" s="557" t="str">
        <f>MID(E168,1,1)</f>
        <v>5</v>
      </c>
      <c r="E168" s="557">
        <v>515</v>
      </c>
      <c r="F168" s="573" t="s">
        <v>592</v>
      </c>
      <c r="G168" s="561">
        <v>24000</v>
      </c>
      <c r="H168" s="578"/>
      <c r="I168" s="579"/>
      <c r="J168" s="580"/>
      <c r="K168" s="580"/>
      <c r="L168" s="578"/>
      <c r="M168" s="579"/>
      <c r="N168" s="578"/>
      <c r="O168" s="579"/>
      <c r="P168" s="578"/>
      <c r="Q168" s="560">
        <f t="shared" si="9"/>
        <v>24000</v>
      </c>
      <c r="R168" s="489"/>
    </row>
    <row r="169" spans="1:18" s="1" customFormat="1" ht="14.45" customHeight="1" x14ac:dyDescent="0.25">
      <c r="A169" s="557">
        <v>151</v>
      </c>
      <c r="B169" s="556">
        <v>8</v>
      </c>
      <c r="C169" s="557" t="s">
        <v>1979</v>
      </c>
      <c r="D169" s="557" t="str">
        <f>MID(E169,1,1)</f>
        <v>5</v>
      </c>
      <c r="E169" s="557">
        <v>591</v>
      </c>
      <c r="F169" s="573" t="s">
        <v>636</v>
      </c>
      <c r="G169" s="561">
        <v>8000</v>
      </c>
      <c r="H169" s="578"/>
      <c r="I169" s="579"/>
      <c r="J169" s="580"/>
      <c r="K169" s="580"/>
      <c r="L169" s="578"/>
      <c r="M169" s="579"/>
      <c r="N169" s="578"/>
      <c r="O169" s="579"/>
      <c r="P169" s="578"/>
      <c r="Q169" s="560">
        <f t="shared" si="9"/>
        <v>8000</v>
      </c>
      <c r="R169" s="489"/>
    </row>
    <row r="170" spans="1:18" s="1" customFormat="1" ht="14.45" customHeight="1" x14ac:dyDescent="0.25">
      <c r="A170" s="557">
        <v>152</v>
      </c>
      <c r="B170" s="556">
        <v>9</v>
      </c>
      <c r="C170" s="557" t="s">
        <v>2122</v>
      </c>
      <c r="D170" s="557">
        <v>1</v>
      </c>
      <c r="E170" s="557">
        <v>113</v>
      </c>
      <c r="F170" s="573" t="s">
        <v>349</v>
      </c>
      <c r="G170" s="561">
        <v>1396472.9087999999</v>
      </c>
      <c r="H170" s="578"/>
      <c r="I170" s="579"/>
      <c r="J170" s="580"/>
      <c r="K170" s="580"/>
      <c r="L170" s="578"/>
      <c r="M170" s="579"/>
      <c r="N170" s="578"/>
      <c r="O170" s="579"/>
      <c r="P170" s="578"/>
      <c r="Q170" s="560">
        <f t="shared" si="9"/>
        <v>1396472.9087999999</v>
      </c>
      <c r="R170" s="489"/>
    </row>
    <row r="171" spans="1:18" s="1" customFormat="1" ht="14.45" customHeight="1" x14ac:dyDescent="0.25">
      <c r="A171" s="557">
        <v>153</v>
      </c>
      <c r="B171" s="556">
        <v>9</v>
      </c>
      <c r="C171" s="557" t="s">
        <v>2122</v>
      </c>
      <c r="D171" s="557">
        <v>1</v>
      </c>
      <c r="E171" s="557">
        <v>113</v>
      </c>
      <c r="F171" s="573" t="s">
        <v>349</v>
      </c>
      <c r="G171" s="561">
        <v>121361</v>
      </c>
      <c r="H171" s="578"/>
      <c r="I171" s="579"/>
      <c r="J171" s="580"/>
      <c r="K171" s="580"/>
      <c r="L171" s="578"/>
      <c r="M171" s="579"/>
      <c r="N171" s="578"/>
      <c r="O171" s="579"/>
      <c r="P171" s="578"/>
      <c r="Q171" s="560">
        <f t="shared" si="9"/>
        <v>121361</v>
      </c>
      <c r="R171" s="489"/>
    </row>
    <row r="172" spans="1:18" s="1" customFormat="1" ht="14.45" customHeight="1" x14ac:dyDescent="0.25">
      <c r="A172" s="557">
        <v>154</v>
      </c>
      <c r="B172" s="556">
        <v>9</v>
      </c>
      <c r="C172" s="557" t="s">
        <v>2122</v>
      </c>
      <c r="D172" s="557">
        <v>1</v>
      </c>
      <c r="E172" s="557">
        <v>122</v>
      </c>
      <c r="F172" s="574" t="s">
        <v>353</v>
      </c>
      <c r="G172" s="561">
        <v>109422.45000000001</v>
      </c>
      <c r="H172" s="578"/>
      <c r="I172" s="579"/>
      <c r="J172" s="580"/>
      <c r="K172" s="580"/>
      <c r="L172" s="578"/>
      <c r="M172" s="579"/>
      <c r="N172" s="578"/>
      <c r="O172" s="579"/>
      <c r="P172" s="578"/>
      <c r="Q172" s="560">
        <f t="shared" si="9"/>
        <v>109422.45000000001</v>
      </c>
      <c r="R172" s="489"/>
    </row>
    <row r="173" spans="1:18" s="1" customFormat="1" ht="14.45" customHeight="1" x14ac:dyDescent="0.25">
      <c r="A173" s="557">
        <v>155</v>
      </c>
      <c r="B173" s="556">
        <v>9</v>
      </c>
      <c r="C173" s="557" t="s">
        <v>2122</v>
      </c>
      <c r="D173" s="557">
        <v>1</v>
      </c>
      <c r="E173" s="557">
        <v>132</v>
      </c>
      <c r="F173" s="574" t="s">
        <v>358</v>
      </c>
      <c r="G173" s="561">
        <v>210427.88582550321</v>
      </c>
      <c r="H173" s="578"/>
      <c r="I173" s="579"/>
      <c r="J173" s="580"/>
      <c r="K173" s="580"/>
      <c r="L173" s="578"/>
      <c r="M173" s="579"/>
      <c r="N173" s="578"/>
      <c r="O173" s="579"/>
      <c r="P173" s="578"/>
      <c r="Q173" s="560">
        <f t="shared" si="9"/>
        <v>210427.88582550321</v>
      </c>
      <c r="R173" s="489"/>
    </row>
    <row r="174" spans="1:18" s="1" customFormat="1" ht="14.45" customHeight="1" x14ac:dyDescent="0.25">
      <c r="A174" s="557">
        <v>156</v>
      </c>
      <c r="B174" s="556">
        <v>9</v>
      </c>
      <c r="C174" s="557" t="s">
        <v>2122</v>
      </c>
      <c r="D174" s="557">
        <v>1</v>
      </c>
      <c r="E174" s="557">
        <v>132</v>
      </c>
      <c r="F174" s="574" t="s">
        <v>358</v>
      </c>
      <c r="G174" s="561">
        <v>16488.350522412104</v>
      </c>
      <c r="H174" s="578"/>
      <c r="I174" s="579"/>
      <c r="J174" s="580"/>
      <c r="K174" s="580"/>
      <c r="L174" s="578"/>
      <c r="M174" s="579"/>
      <c r="N174" s="578"/>
      <c r="O174" s="579"/>
      <c r="P174" s="578"/>
      <c r="Q174" s="560">
        <f t="shared" si="9"/>
        <v>16488.350522412104</v>
      </c>
      <c r="R174" s="489"/>
    </row>
    <row r="175" spans="1:18" s="1" customFormat="1" ht="14.45" customHeight="1" x14ac:dyDescent="0.25">
      <c r="A175" s="557">
        <v>157</v>
      </c>
      <c r="B175" s="556">
        <v>9</v>
      </c>
      <c r="C175" s="557" t="s">
        <v>2122</v>
      </c>
      <c r="D175" s="557">
        <v>1</v>
      </c>
      <c r="E175" s="557">
        <v>132</v>
      </c>
      <c r="F175" s="574" t="s">
        <v>358</v>
      </c>
      <c r="G175" s="561">
        <v>18287.310000000001</v>
      </c>
      <c r="H175" s="578"/>
      <c r="I175" s="579"/>
      <c r="J175" s="580"/>
      <c r="K175" s="580"/>
      <c r="L175" s="578"/>
      <c r="M175" s="579"/>
      <c r="N175" s="578"/>
      <c r="O175" s="579"/>
      <c r="P175" s="578"/>
      <c r="Q175" s="560">
        <f t="shared" si="9"/>
        <v>18287.310000000001</v>
      </c>
      <c r="R175" s="489"/>
    </row>
    <row r="176" spans="1:18" s="1" customFormat="1" ht="14.45" customHeight="1" x14ac:dyDescent="0.25">
      <c r="A176" s="557"/>
      <c r="B176" s="556">
        <v>10</v>
      </c>
      <c r="C176" s="557" t="s">
        <v>2127</v>
      </c>
      <c r="D176" s="557">
        <v>1</v>
      </c>
      <c r="E176" s="557">
        <v>113</v>
      </c>
      <c r="F176" s="573" t="s">
        <v>349</v>
      </c>
      <c r="G176" s="561">
        <v>0</v>
      </c>
      <c r="H176" s="578"/>
      <c r="I176" s="579"/>
      <c r="J176" s="580"/>
      <c r="K176" s="580"/>
      <c r="L176" s="578"/>
      <c r="M176" s="579"/>
      <c r="N176" s="578"/>
      <c r="O176" s="579"/>
      <c r="P176" s="578"/>
      <c r="Q176" s="560">
        <f t="shared" si="9"/>
        <v>0</v>
      </c>
      <c r="R176" s="489"/>
    </row>
    <row r="177" spans="1:18" s="1" customFormat="1" ht="14.45" customHeight="1" x14ac:dyDescent="0.25">
      <c r="A177" s="557">
        <v>158</v>
      </c>
      <c r="B177" s="556">
        <v>11</v>
      </c>
      <c r="C177" s="557" t="s">
        <v>2118</v>
      </c>
      <c r="D177" s="557">
        <v>1</v>
      </c>
      <c r="E177" s="557">
        <v>113</v>
      </c>
      <c r="F177" s="573" t="s">
        <v>349</v>
      </c>
      <c r="G177" s="572">
        <v>1162164.1703999999</v>
      </c>
      <c r="H177" s="578"/>
      <c r="I177" s="579"/>
      <c r="J177" s="580"/>
      <c r="K177" s="580"/>
      <c r="L177" s="578"/>
      <c r="M177" s="579"/>
      <c r="N177" s="578"/>
      <c r="O177" s="579"/>
      <c r="P177" s="578"/>
      <c r="Q177" s="560">
        <f t="shared" si="9"/>
        <v>1162164.1703999999</v>
      </c>
      <c r="R177" s="489"/>
    </row>
    <row r="178" spans="1:18" s="1" customFormat="1" ht="14.45" customHeight="1" x14ac:dyDescent="0.25">
      <c r="A178" s="557">
        <v>159</v>
      </c>
      <c r="B178" s="556">
        <v>11</v>
      </c>
      <c r="C178" s="557" t="s">
        <v>2118</v>
      </c>
      <c r="D178" s="557">
        <v>1</v>
      </c>
      <c r="E178" s="557">
        <v>122</v>
      </c>
      <c r="F178" s="574" t="s">
        <v>353</v>
      </c>
      <c r="G178" s="561">
        <v>314667.20160000003</v>
      </c>
      <c r="H178" s="578"/>
      <c r="I178" s="579"/>
      <c r="J178" s="580"/>
      <c r="K178" s="580"/>
      <c r="L178" s="578"/>
      <c r="M178" s="579"/>
      <c r="N178" s="578"/>
      <c r="O178" s="579"/>
      <c r="P178" s="578"/>
      <c r="Q178" s="560">
        <f t="shared" si="9"/>
        <v>314667.20160000003</v>
      </c>
      <c r="R178" s="489"/>
    </row>
    <row r="179" spans="1:18" s="1" customFormat="1" ht="14.45" customHeight="1" x14ac:dyDescent="0.25">
      <c r="A179" s="557">
        <v>160</v>
      </c>
      <c r="B179" s="556">
        <v>11</v>
      </c>
      <c r="C179" s="557" t="s">
        <v>2118</v>
      </c>
      <c r="D179" s="557">
        <v>1</v>
      </c>
      <c r="E179" s="557">
        <v>132</v>
      </c>
      <c r="F179" s="574" t="s">
        <v>358</v>
      </c>
      <c r="G179" s="561">
        <v>175441.73417973521</v>
      </c>
      <c r="H179" s="578"/>
      <c r="I179" s="579"/>
      <c r="J179" s="580"/>
      <c r="K179" s="580"/>
      <c r="L179" s="578"/>
      <c r="M179" s="579"/>
      <c r="N179" s="578"/>
      <c r="O179" s="579"/>
      <c r="P179" s="578"/>
      <c r="Q179" s="560">
        <f t="shared" si="9"/>
        <v>175441.73417973521</v>
      </c>
      <c r="R179" s="489"/>
    </row>
    <row r="180" spans="1:18" s="1" customFormat="1" ht="14.45" customHeight="1" x14ac:dyDescent="0.25">
      <c r="A180" s="557">
        <v>161</v>
      </c>
      <c r="B180" s="556">
        <v>11</v>
      </c>
      <c r="C180" s="557" t="s">
        <v>2118</v>
      </c>
      <c r="D180" s="557">
        <v>1</v>
      </c>
      <c r="E180" s="557">
        <v>132</v>
      </c>
      <c r="F180" s="574" t="s">
        <v>358</v>
      </c>
      <c r="G180" s="561">
        <v>47415.709645390998</v>
      </c>
      <c r="H180" s="578"/>
      <c r="I180" s="579"/>
      <c r="J180" s="580"/>
      <c r="K180" s="580"/>
      <c r="L180" s="578"/>
      <c r="M180" s="579"/>
      <c r="N180" s="578"/>
      <c r="O180" s="579"/>
      <c r="P180" s="578"/>
      <c r="Q180" s="560">
        <f t="shared" si="9"/>
        <v>47415.709645390998</v>
      </c>
      <c r="R180" s="489"/>
    </row>
    <row r="181" spans="1:18" s="1" customFormat="1" ht="14.45" customHeight="1" x14ac:dyDescent="0.25">
      <c r="A181" s="557">
        <v>162</v>
      </c>
      <c r="B181" s="556">
        <v>11</v>
      </c>
      <c r="C181" s="557" t="s">
        <v>2118</v>
      </c>
      <c r="D181" s="557" t="str">
        <f t="shared" ref="D181:D207" si="11">MID(E181,1,1)</f>
        <v>2</v>
      </c>
      <c r="E181" s="557">
        <v>211</v>
      </c>
      <c r="F181" s="573" t="s">
        <v>384</v>
      </c>
      <c r="G181" s="561">
        <v>35000</v>
      </c>
      <c r="H181" s="578"/>
      <c r="I181" s="579"/>
      <c r="J181" s="580"/>
      <c r="K181" s="580"/>
      <c r="L181" s="578"/>
      <c r="M181" s="579"/>
      <c r="N181" s="578"/>
      <c r="O181" s="579"/>
      <c r="P181" s="578"/>
      <c r="Q181" s="560">
        <f t="shared" si="9"/>
        <v>35000</v>
      </c>
      <c r="R181" s="489"/>
    </row>
    <row r="182" spans="1:18" s="1" customFormat="1" ht="14.45" customHeight="1" x14ac:dyDescent="0.25">
      <c r="A182" s="557">
        <v>163</v>
      </c>
      <c r="B182" s="556">
        <v>11</v>
      </c>
      <c r="C182" s="557" t="s">
        <v>2118</v>
      </c>
      <c r="D182" s="557" t="str">
        <f t="shared" si="11"/>
        <v>2</v>
      </c>
      <c r="E182" s="557">
        <v>212</v>
      </c>
      <c r="F182" s="573" t="s">
        <v>385</v>
      </c>
      <c r="G182" s="561">
        <v>30000</v>
      </c>
      <c r="H182" s="578"/>
      <c r="I182" s="579"/>
      <c r="J182" s="580"/>
      <c r="K182" s="580"/>
      <c r="L182" s="578"/>
      <c r="M182" s="579"/>
      <c r="N182" s="578"/>
      <c r="O182" s="579"/>
      <c r="P182" s="578"/>
      <c r="Q182" s="560">
        <f t="shared" si="9"/>
        <v>30000</v>
      </c>
      <c r="R182" s="489"/>
    </row>
    <row r="183" spans="1:18" s="1" customFormat="1" ht="14.45" customHeight="1" x14ac:dyDescent="0.25">
      <c r="A183" s="557">
        <v>164</v>
      </c>
      <c r="B183" s="556">
        <v>11</v>
      </c>
      <c r="C183" s="557" t="s">
        <v>2118</v>
      </c>
      <c r="D183" s="557" t="str">
        <f t="shared" si="11"/>
        <v>2</v>
      </c>
      <c r="E183" s="557">
        <v>214</v>
      </c>
      <c r="F183" s="573" t="s">
        <v>387</v>
      </c>
      <c r="G183" s="561">
        <v>6000</v>
      </c>
      <c r="H183" s="578"/>
      <c r="I183" s="579"/>
      <c r="J183" s="580"/>
      <c r="K183" s="580"/>
      <c r="L183" s="578"/>
      <c r="M183" s="579"/>
      <c r="N183" s="578"/>
      <c r="O183" s="579"/>
      <c r="P183" s="578"/>
      <c r="Q183" s="560">
        <f t="shared" si="9"/>
        <v>6000</v>
      </c>
      <c r="R183" s="489"/>
    </row>
    <row r="184" spans="1:18" s="1" customFormat="1" ht="14.45" customHeight="1" x14ac:dyDescent="0.25">
      <c r="A184" s="557">
        <v>165</v>
      </c>
      <c r="B184" s="556">
        <v>11</v>
      </c>
      <c r="C184" s="557" t="s">
        <v>2118</v>
      </c>
      <c r="D184" s="557" t="str">
        <f t="shared" si="11"/>
        <v>2</v>
      </c>
      <c r="E184" s="557">
        <v>218</v>
      </c>
      <c r="F184" s="573" t="s">
        <v>391</v>
      </c>
      <c r="G184" s="561">
        <v>170000</v>
      </c>
      <c r="H184" s="578"/>
      <c r="I184" s="579"/>
      <c r="J184" s="580"/>
      <c r="K184" s="580"/>
      <c r="L184" s="578"/>
      <c r="M184" s="579"/>
      <c r="N184" s="578"/>
      <c r="O184" s="579"/>
      <c r="P184" s="578"/>
      <c r="Q184" s="560">
        <f t="shared" si="9"/>
        <v>170000</v>
      </c>
      <c r="R184" s="489"/>
    </row>
    <row r="185" spans="1:18" s="1" customFormat="1" ht="14.45" customHeight="1" x14ac:dyDescent="0.25">
      <c r="A185" s="557">
        <v>166</v>
      </c>
      <c r="B185" s="556">
        <v>11</v>
      </c>
      <c r="C185" s="557" t="s">
        <v>2118</v>
      </c>
      <c r="D185" s="557" t="str">
        <f t="shared" si="11"/>
        <v>2</v>
      </c>
      <c r="E185" s="557">
        <v>261</v>
      </c>
      <c r="F185" s="573" t="s">
        <v>425</v>
      </c>
      <c r="G185" s="561">
        <v>18000</v>
      </c>
      <c r="H185" s="578"/>
      <c r="I185" s="579"/>
      <c r="J185" s="580"/>
      <c r="K185" s="580"/>
      <c r="L185" s="578"/>
      <c r="M185" s="579"/>
      <c r="N185" s="578"/>
      <c r="O185" s="579"/>
      <c r="P185" s="578"/>
      <c r="Q185" s="560">
        <f t="shared" si="9"/>
        <v>18000</v>
      </c>
      <c r="R185" s="489"/>
    </row>
    <row r="186" spans="1:18" s="1" customFormat="1" ht="14.45" customHeight="1" x14ac:dyDescent="0.25">
      <c r="A186" s="557">
        <v>167</v>
      </c>
      <c r="B186" s="556">
        <v>11</v>
      </c>
      <c r="C186" s="557" t="s">
        <v>2118</v>
      </c>
      <c r="D186" s="557" t="str">
        <f t="shared" si="11"/>
        <v>3</v>
      </c>
      <c r="E186" s="557">
        <v>313</v>
      </c>
      <c r="F186" s="573" t="s">
        <v>450</v>
      </c>
      <c r="G186" s="561">
        <v>3000</v>
      </c>
      <c r="H186" s="578"/>
      <c r="I186" s="579"/>
      <c r="J186" s="580"/>
      <c r="K186" s="580"/>
      <c r="L186" s="578"/>
      <c r="M186" s="579"/>
      <c r="N186" s="578"/>
      <c r="O186" s="579"/>
      <c r="P186" s="578"/>
      <c r="Q186" s="560">
        <f t="shared" si="9"/>
        <v>3000</v>
      </c>
      <c r="R186" s="489"/>
    </row>
    <row r="187" spans="1:18" s="1" customFormat="1" ht="14.45" customHeight="1" x14ac:dyDescent="0.25">
      <c r="A187" s="557">
        <v>168</v>
      </c>
      <c r="B187" s="556">
        <v>11</v>
      </c>
      <c r="C187" s="557" t="s">
        <v>2118</v>
      </c>
      <c r="D187" s="557" t="str">
        <f t="shared" si="11"/>
        <v>3</v>
      </c>
      <c r="E187" s="557">
        <v>314</v>
      </c>
      <c r="F187" s="573" t="s">
        <v>451</v>
      </c>
      <c r="G187" s="561">
        <v>42000</v>
      </c>
      <c r="H187" s="578"/>
      <c r="I187" s="579"/>
      <c r="J187" s="580"/>
      <c r="K187" s="580"/>
      <c r="L187" s="578"/>
      <c r="M187" s="579"/>
      <c r="N187" s="578"/>
      <c r="O187" s="579"/>
      <c r="P187" s="578"/>
      <c r="Q187" s="560">
        <f t="shared" si="9"/>
        <v>42000</v>
      </c>
      <c r="R187" s="489"/>
    </row>
    <row r="188" spans="1:18" s="1" customFormat="1" ht="14.45" customHeight="1" x14ac:dyDescent="0.25">
      <c r="A188" s="557">
        <v>169</v>
      </c>
      <c r="B188" s="556">
        <v>11</v>
      </c>
      <c r="C188" s="557" t="s">
        <v>2118</v>
      </c>
      <c r="D188" s="557" t="str">
        <f t="shared" si="11"/>
        <v>3</v>
      </c>
      <c r="E188" s="557">
        <v>315</v>
      </c>
      <c r="F188" s="573" t="s">
        <v>452</v>
      </c>
      <c r="G188" s="561">
        <v>9600</v>
      </c>
      <c r="H188" s="578"/>
      <c r="I188" s="579"/>
      <c r="J188" s="580"/>
      <c r="K188" s="580"/>
      <c r="L188" s="578"/>
      <c r="M188" s="579"/>
      <c r="N188" s="578"/>
      <c r="O188" s="579"/>
      <c r="P188" s="578"/>
      <c r="Q188" s="560">
        <f t="shared" si="9"/>
        <v>9600</v>
      </c>
      <c r="R188" s="489"/>
    </row>
    <row r="189" spans="1:18" s="1" customFormat="1" ht="14.45" customHeight="1" x14ac:dyDescent="0.25">
      <c r="A189" s="557">
        <v>170</v>
      </c>
      <c r="B189" s="556">
        <v>11</v>
      </c>
      <c r="C189" s="557" t="s">
        <v>2118</v>
      </c>
      <c r="D189" s="557" t="str">
        <f t="shared" si="11"/>
        <v>3</v>
      </c>
      <c r="E189" s="557">
        <v>331</v>
      </c>
      <c r="F189" s="573" t="s">
        <v>468</v>
      </c>
      <c r="G189" s="561">
        <v>540000</v>
      </c>
      <c r="H189" s="578"/>
      <c r="I189" s="579">
        <v>0</v>
      </c>
      <c r="J189" s="580">
        <v>0</v>
      </c>
      <c r="K189" s="580">
        <v>0</v>
      </c>
      <c r="L189" s="578">
        <v>0</v>
      </c>
      <c r="M189" s="579">
        <v>0</v>
      </c>
      <c r="N189" s="578">
        <v>0</v>
      </c>
      <c r="O189" s="579">
        <v>0</v>
      </c>
      <c r="P189" s="578">
        <v>0</v>
      </c>
      <c r="Q189" s="560">
        <f t="shared" si="9"/>
        <v>540000</v>
      </c>
      <c r="R189" s="489"/>
    </row>
    <row r="190" spans="1:18" s="1" customFormat="1" ht="14.45" customHeight="1" x14ac:dyDescent="0.25">
      <c r="A190" s="557">
        <v>171</v>
      </c>
      <c r="B190" s="556">
        <v>11</v>
      </c>
      <c r="C190" s="557" t="s">
        <v>2118</v>
      </c>
      <c r="D190" s="557" t="str">
        <f t="shared" si="11"/>
        <v>3</v>
      </c>
      <c r="E190" s="557">
        <v>334</v>
      </c>
      <c r="F190" s="573" t="s">
        <v>471</v>
      </c>
      <c r="G190" s="561">
        <v>10000</v>
      </c>
      <c r="H190" s="578"/>
      <c r="I190" s="579"/>
      <c r="J190" s="580"/>
      <c r="K190" s="580"/>
      <c r="L190" s="578"/>
      <c r="M190" s="579"/>
      <c r="N190" s="578"/>
      <c r="O190" s="579"/>
      <c r="P190" s="578"/>
      <c r="Q190" s="560">
        <f t="shared" si="9"/>
        <v>10000</v>
      </c>
      <c r="R190" s="489"/>
    </row>
    <row r="191" spans="1:18" s="1" customFormat="1" ht="14.45" customHeight="1" x14ac:dyDescent="0.25">
      <c r="A191" s="557">
        <v>172</v>
      </c>
      <c r="B191" s="556">
        <v>11</v>
      </c>
      <c r="C191" s="557" t="s">
        <v>2118</v>
      </c>
      <c r="D191" s="557" t="str">
        <f t="shared" si="11"/>
        <v>3</v>
      </c>
      <c r="E191" s="557">
        <v>341</v>
      </c>
      <c r="F191" s="573" t="s">
        <v>478</v>
      </c>
      <c r="G191" s="561">
        <v>42000</v>
      </c>
      <c r="H191" s="578"/>
      <c r="I191" s="579"/>
      <c r="J191" s="580"/>
      <c r="K191" s="580"/>
      <c r="L191" s="578"/>
      <c r="M191" s="579"/>
      <c r="N191" s="578"/>
      <c r="O191" s="579"/>
      <c r="P191" s="578"/>
      <c r="Q191" s="560">
        <f t="shared" si="9"/>
        <v>42000</v>
      </c>
      <c r="R191" s="489"/>
    </row>
    <row r="192" spans="1:18" s="1" customFormat="1" ht="14.45" customHeight="1" x14ac:dyDescent="0.25">
      <c r="A192" s="557">
        <v>173</v>
      </c>
      <c r="B192" s="556">
        <v>11</v>
      </c>
      <c r="C192" s="557" t="s">
        <v>2118</v>
      </c>
      <c r="D192" s="557" t="str">
        <f t="shared" si="11"/>
        <v>3</v>
      </c>
      <c r="E192" s="557">
        <v>344</v>
      </c>
      <c r="F192" s="573" t="s">
        <v>481</v>
      </c>
      <c r="G192" s="561">
        <v>30000</v>
      </c>
      <c r="H192" s="578"/>
      <c r="I192" s="579"/>
      <c r="J192" s="580"/>
      <c r="K192" s="580"/>
      <c r="L192" s="578"/>
      <c r="M192" s="579"/>
      <c r="N192" s="578"/>
      <c r="O192" s="579"/>
      <c r="P192" s="578"/>
      <c r="Q192" s="560">
        <f t="shared" si="9"/>
        <v>30000</v>
      </c>
      <c r="R192" s="489"/>
    </row>
    <row r="193" spans="1:18" s="1" customFormat="1" ht="14.45" customHeight="1" x14ac:dyDescent="0.25">
      <c r="A193" s="557">
        <v>174</v>
      </c>
      <c r="B193" s="556">
        <v>11</v>
      </c>
      <c r="C193" s="557" t="s">
        <v>2118</v>
      </c>
      <c r="D193" s="557" t="str">
        <f t="shared" si="11"/>
        <v>3</v>
      </c>
      <c r="E193" s="557">
        <v>345</v>
      </c>
      <c r="F193" s="573" t="s">
        <v>482</v>
      </c>
      <c r="G193" s="561">
        <v>180000</v>
      </c>
      <c r="H193" s="578"/>
      <c r="I193" s="579"/>
      <c r="J193" s="580"/>
      <c r="K193" s="580"/>
      <c r="L193" s="578"/>
      <c r="M193" s="579"/>
      <c r="N193" s="578"/>
      <c r="O193" s="579"/>
      <c r="P193" s="578"/>
      <c r="Q193" s="560">
        <f t="shared" si="9"/>
        <v>180000</v>
      </c>
      <c r="R193" s="489"/>
    </row>
    <row r="194" spans="1:18" s="1" customFormat="1" ht="14.45" customHeight="1" x14ac:dyDescent="0.25">
      <c r="A194" s="557">
        <v>175</v>
      </c>
      <c r="B194" s="556">
        <v>11</v>
      </c>
      <c r="C194" s="557" t="s">
        <v>2118</v>
      </c>
      <c r="D194" s="557" t="str">
        <f t="shared" si="11"/>
        <v>3</v>
      </c>
      <c r="E194" s="557">
        <v>351</v>
      </c>
      <c r="F194" s="573" t="s">
        <v>488</v>
      </c>
      <c r="G194" s="561">
        <v>5000</v>
      </c>
      <c r="H194" s="578"/>
      <c r="I194" s="579"/>
      <c r="J194" s="580"/>
      <c r="K194" s="580"/>
      <c r="L194" s="578"/>
      <c r="M194" s="579"/>
      <c r="N194" s="578"/>
      <c r="O194" s="579"/>
      <c r="P194" s="578"/>
      <c r="Q194" s="560">
        <f t="shared" si="9"/>
        <v>5000</v>
      </c>
      <c r="R194" s="489"/>
    </row>
    <row r="195" spans="1:18" s="1" customFormat="1" ht="14.45" customHeight="1" x14ac:dyDescent="0.25">
      <c r="A195" s="557">
        <v>176</v>
      </c>
      <c r="B195" s="556">
        <v>11</v>
      </c>
      <c r="C195" s="557" t="s">
        <v>2118</v>
      </c>
      <c r="D195" s="557" t="str">
        <f t="shared" si="11"/>
        <v>3</v>
      </c>
      <c r="E195" s="557">
        <v>352</v>
      </c>
      <c r="F195" s="575" t="s">
        <v>489</v>
      </c>
      <c r="G195" s="561">
        <v>6000</v>
      </c>
      <c r="H195" s="578"/>
      <c r="I195" s="579"/>
      <c r="J195" s="580"/>
      <c r="K195" s="580"/>
      <c r="L195" s="578"/>
      <c r="M195" s="579"/>
      <c r="N195" s="578"/>
      <c r="O195" s="579"/>
      <c r="P195" s="578"/>
      <c r="Q195" s="560">
        <f t="shared" si="9"/>
        <v>6000</v>
      </c>
      <c r="R195" s="489"/>
    </row>
    <row r="196" spans="1:18" s="1" customFormat="1" ht="14.45" customHeight="1" x14ac:dyDescent="0.25">
      <c r="A196" s="557">
        <v>177</v>
      </c>
      <c r="B196" s="556">
        <v>11</v>
      </c>
      <c r="C196" s="557" t="s">
        <v>2118</v>
      </c>
      <c r="D196" s="557" t="str">
        <f t="shared" si="11"/>
        <v>3</v>
      </c>
      <c r="E196" s="557">
        <v>353</v>
      </c>
      <c r="F196" s="575" t="s">
        <v>490</v>
      </c>
      <c r="G196" s="561">
        <v>12000</v>
      </c>
      <c r="H196" s="578"/>
      <c r="I196" s="579"/>
      <c r="J196" s="580"/>
      <c r="K196" s="580"/>
      <c r="L196" s="578"/>
      <c r="M196" s="579"/>
      <c r="N196" s="578"/>
      <c r="O196" s="579"/>
      <c r="P196" s="578"/>
      <c r="Q196" s="560">
        <f t="shared" si="9"/>
        <v>12000</v>
      </c>
      <c r="R196" s="489"/>
    </row>
    <row r="197" spans="1:18" s="1" customFormat="1" ht="14.45" customHeight="1" x14ac:dyDescent="0.25">
      <c r="A197" s="557">
        <v>178</v>
      </c>
      <c r="B197" s="556">
        <v>11</v>
      </c>
      <c r="C197" s="557" t="s">
        <v>2118</v>
      </c>
      <c r="D197" s="557" t="str">
        <f t="shared" si="11"/>
        <v>3</v>
      </c>
      <c r="E197" s="557">
        <v>372</v>
      </c>
      <c r="F197" s="575" t="s">
        <v>507</v>
      </c>
      <c r="G197" s="561">
        <v>12000</v>
      </c>
      <c r="H197" s="578"/>
      <c r="I197" s="579"/>
      <c r="J197" s="580"/>
      <c r="K197" s="580"/>
      <c r="L197" s="578"/>
      <c r="M197" s="579"/>
      <c r="N197" s="578"/>
      <c r="O197" s="579"/>
      <c r="P197" s="578"/>
      <c r="Q197" s="560">
        <f t="shared" si="9"/>
        <v>12000</v>
      </c>
      <c r="R197" s="489"/>
    </row>
    <row r="198" spans="1:18" s="1" customFormat="1" ht="14.45" customHeight="1" x14ac:dyDescent="0.25">
      <c r="A198" s="557">
        <v>179</v>
      </c>
      <c r="B198" s="556">
        <v>11</v>
      </c>
      <c r="C198" s="557" t="s">
        <v>2118</v>
      </c>
      <c r="D198" s="557" t="str">
        <f t="shared" si="11"/>
        <v>3</v>
      </c>
      <c r="E198" s="557">
        <v>375</v>
      </c>
      <c r="F198" s="573" t="s">
        <v>510</v>
      </c>
      <c r="G198" s="561">
        <v>35000</v>
      </c>
      <c r="H198" s="578"/>
      <c r="I198" s="579"/>
      <c r="J198" s="580"/>
      <c r="K198" s="580"/>
      <c r="L198" s="578"/>
      <c r="M198" s="579"/>
      <c r="N198" s="578"/>
      <c r="O198" s="579"/>
      <c r="P198" s="578"/>
      <c r="Q198" s="560">
        <f t="shared" ref="Q198:Q261" si="12">SUM(G198:P198)</f>
        <v>35000</v>
      </c>
      <c r="R198" s="489"/>
    </row>
    <row r="199" spans="1:18" s="1" customFormat="1" ht="14.45" customHeight="1" x14ac:dyDescent="0.25">
      <c r="A199" s="557">
        <v>180</v>
      </c>
      <c r="B199" s="556">
        <v>11</v>
      </c>
      <c r="C199" s="557" t="s">
        <v>2118</v>
      </c>
      <c r="D199" s="557" t="str">
        <f t="shared" si="11"/>
        <v>3</v>
      </c>
      <c r="E199" s="557">
        <v>379</v>
      </c>
      <c r="F199" s="573" t="s">
        <v>514</v>
      </c>
      <c r="G199" s="561">
        <v>4000</v>
      </c>
      <c r="H199" s="578"/>
      <c r="I199" s="579"/>
      <c r="J199" s="580"/>
      <c r="K199" s="580"/>
      <c r="L199" s="578"/>
      <c r="M199" s="579"/>
      <c r="N199" s="578"/>
      <c r="O199" s="579"/>
      <c r="P199" s="578"/>
      <c r="Q199" s="560">
        <f t="shared" si="12"/>
        <v>4000</v>
      </c>
      <c r="R199" s="489"/>
    </row>
    <row r="200" spans="1:18" s="1" customFormat="1" ht="14.45" customHeight="1" x14ac:dyDescent="0.25">
      <c r="A200" s="557">
        <v>181</v>
      </c>
      <c r="B200" s="556">
        <v>11</v>
      </c>
      <c r="C200" s="557" t="s">
        <v>2118</v>
      </c>
      <c r="D200" s="557" t="str">
        <f t="shared" si="11"/>
        <v>3</v>
      </c>
      <c r="E200" s="557">
        <v>395</v>
      </c>
      <c r="F200" s="573" t="s">
        <v>526</v>
      </c>
      <c r="G200" s="561">
        <v>12000</v>
      </c>
      <c r="H200" s="578"/>
      <c r="I200" s="579"/>
      <c r="J200" s="580"/>
      <c r="K200" s="580"/>
      <c r="L200" s="578"/>
      <c r="M200" s="579"/>
      <c r="N200" s="578"/>
      <c r="O200" s="579"/>
      <c r="P200" s="578"/>
      <c r="Q200" s="560">
        <f t="shared" si="12"/>
        <v>12000</v>
      </c>
      <c r="R200" s="489"/>
    </row>
    <row r="201" spans="1:18" s="1" customFormat="1" ht="14.45" customHeight="1" x14ac:dyDescent="0.25">
      <c r="A201" s="557">
        <v>182</v>
      </c>
      <c r="B201" s="556">
        <v>11</v>
      </c>
      <c r="C201" s="557" t="s">
        <v>2118</v>
      </c>
      <c r="D201" s="557" t="str">
        <f t="shared" si="11"/>
        <v>5</v>
      </c>
      <c r="E201" s="557">
        <v>511</v>
      </c>
      <c r="F201" s="573" t="s">
        <v>588</v>
      </c>
      <c r="G201" s="561">
        <v>10000</v>
      </c>
      <c r="H201" s="578"/>
      <c r="I201" s="579"/>
      <c r="J201" s="580"/>
      <c r="K201" s="580"/>
      <c r="L201" s="578"/>
      <c r="M201" s="579"/>
      <c r="N201" s="578"/>
      <c r="O201" s="579"/>
      <c r="P201" s="578"/>
      <c r="Q201" s="560">
        <f t="shared" si="12"/>
        <v>10000</v>
      </c>
      <c r="R201" s="489"/>
    </row>
    <row r="202" spans="1:18" s="1" customFormat="1" ht="14.45" customHeight="1" x14ac:dyDescent="0.25">
      <c r="A202" s="557">
        <v>183</v>
      </c>
      <c r="B202" s="556">
        <v>11</v>
      </c>
      <c r="C202" s="557" t="s">
        <v>2118</v>
      </c>
      <c r="D202" s="557" t="str">
        <f t="shared" si="11"/>
        <v>5</v>
      </c>
      <c r="E202" s="557">
        <v>515</v>
      </c>
      <c r="F202" s="573" t="s">
        <v>592</v>
      </c>
      <c r="G202" s="561">
        <v>20000</v>
      </c>
      <c r="H202" s="578"/>
      <c r="I202" s="579"/>
      <c r="J202" s="580"/>
      <c r="K202" s="580"/>
      <c r="L202" s="578"/>
      <c r="M202" s="579"/>
      <c r="N202" s="578"/>
      <c r="O202" s="579"/>
      <c r="P202" s="578"/>
      <c r="Q202" s="560">
        <f t="shared" si="12"/>
        <v>20000</v>
      </c>
      <c r="R202" s="489"/>
    </row>
    <row r="203" spans="1:18" s="1" customFormat="1" ht="14.45" customHeight="1" x14ac:dyDescent="0.25">
      <c r="A203" s="557">
        <v>184</v>
      </c>
      <c r="B203" s="556">
        <v>11</v>
      </c>
      <c r="C203" s="557" t="s">
        <v>2118</v>
      </c>
      <c r="D203" s="557" t="str">
        <f t="shared" si="11"/>
        <v>5</v>
      </c>
      <c r="E203" s="557">
        <v>519</v>
      </c>
      <c r="F203" s="575" t="s">
        <v>593</v>
      </c>
      <c r="G203" s="561">
        <v>3000</v>
      </c>
      <c r="H203" s="578"/>
      <c r="I203" s="579"/>
      <c r="J203" s="580"/>
      <c r="K203" s="580"/>
      <c r="L203" s="578"/>
      <c r="M203" s="579"/>
      <c r="N203" s="578"/>
      <c r="O203" s="579"/>
      <c r="P203" s="578"/>
      <c r="Q203" s="560">
        <f t="shared" si="12"/>
        <v>3000</v>
      </c>
      <c r="R203" s="489"/>
    </row>
    <row r="204" spans="1:18" s="1" customFormat="1" ht="14.45" customHeight="1" x14ac:dyDescent="0.25">
      <c r="A204" s="557">
        <v>185</v>
      </c>
      <c r="B204" s="556">
        <v>11</v>
      </c>
      <c r="C204" s="557" t="s">
        <v>2118</v>
      </c>
      <c r="D204" s="557" t="str">
        <f t="shared" si="11"/>
        <v>5</v>
      </c>
      <c r="E204" s="557">
        <v>566</v>
      </c>
      <c r="F204" s="573" t="s">
        <v>617</v>
      </c>
      <c r="G204" s="561">
        <v>4500</v>
      </c>
      <c r="H204" s="578"/>
      <c r="I204" s="579"/>
      <c r="J204" s="580"/>
      <c r="K204" s="580"/>
      <c r="L204" s="578"/>
      <c r="M204" s="579"/>
      <c r="N204" s="578"/>
      <c r="O204" s="579"/>
      <c r="P204" s="578"/>
      <c r="Q204" s="560">
        <f t="shared" si="12"/>
        <v>4500</v>
      </c>
      <c r="R204" s="489"/>
    </row>
    <row r="205" spans="1:18" s="1" customFormat="1" ht="14.45" customHeight="1" x14ac:dyDescent="0.25">
      <c r="A205" s="557">
        <v>186</v>
      </c>
      <c r="B205" s="556">
        <v>11</v>
      </c>
      <c r="C205" s="557" t="s">
        <v>2118</v>
      </c>
      <c r="D205" s="557" t="str">
        <f t="shared" si="11"/>
        <v>9</v>
      </c>
      <c r="E205" s="557">
        <v>911</v>
      </c>
      <c r="F205" s="573" t="s">
        <v>1923</v>
      </c>
      <c r="G205" s="561"/>
      <c r="H205" s="578"/>
      <c r="I205" s="579"/>
      <c r="J205" s="580">
        <f>+DEUDA!J60</f>
        <v>1059322.0799999998</v>
      </c>
      <c r="K205" s="580"/>
      <c r="L205" s="578"/>
      <c r="M205" s="579"/>
      <c r="N205" s="578"/>
      <c r="O205" s="579"/>
      <c r="P205" s="578"/>
      <c r="Q205" s="560">
        <f t="shared" si="12"/>
        <v>1059322.0799999998</v>
      </c>
      <c r="R205" s="489"/>
    </row>
    <row r="206" spans="1:18" s="1" customFormat="1" ht="14.45" customHeight="1" x14ac:dyDescent="0.25">
      <c r="A206" s="557">
        <v>187</v>
      </c>
      <c r="B206" s="556">
        <v>11</v>
      </c>
      <c r="C206" s="557" t="s">
        <v>2118</v>
      </c>
      <c r="D206" s="557" t="str">
        <f t="shared" si="11"/>
        <v>9</v>
      </c>
      <c r="E206" s="557">
        <v>921</v>
      </c>
      <c r="F206" s="573" t="s">
        <v>1924</v>
      </c>
      <c r="G206" s="561"/>
      <c r="H206" s="578"/>
      <c r="I206" s="579"/>
      <c r="J206" s="580">
        <f>+DEUDA!K60</f>
        <v>161034.13</v>
      </c>
      <c r="K206" s="580"/>
      <c r="L206" s="578"/>
      <c r="M206" s="579"/>
      <c r="N206" s="578"/>
      <c r="O206" s="579"/>
      <c r="P206" s="578"/>
      <c r="Q206" s="560">
        <f t="shared" si="12"/>
        <v>161034.13</v>
      </c>
      <c r="R206" s="489"/>
    </row>
    <row r="207" spans="1:18" s="1" customFormat="1" ht="14.45" customHeight="1" x14ac:dyDescent="0.25">
      <c r="A207" s="557">
        <v>188</v>
      </c>
      <c r="B207" s="556">
        <v>11</v>
      </c>
      <c r="C207" s="557" t="s">
        <v>2118</v>
      </c>
      <c r="D207" s="557" t="str">
        <f t="shared" si="11"/>
        <v>9</v>
      </c>
      <c r="E207" s="557">
        <v>991</v>
      </c>
      <c r="F207" s="573" t="s">
        <v>752</v>
      </c>
      <c r="G207" s="561">
        <v>0</v>
      </c>
      <c r="H207" s="578"/>
      <c r="I207" s="579"/>
      <c r="J207" s="580"/>
      <c r="K207" s="580"/>
      <c r="L207" s="578"/>
      <c r="M207" s="579"/>
      <c r="N207" s="578"/>
      <c r="O207" s="579"/>
      <c r="P207" s="578"/>
      <c r="Q207" s="560">
        <f t="shared" si="12"/>
        <v>0</v>
      </c>
      <c r="R207" s="489"/>
    </row>
    <row r="208" spans="1:18" s="1" customFormat="1" ht="14.45" customHeight="1" x14ac:dyDescent="0.25">
      <c r="A208" s="557">
        <v>189</v>
      </c>
      <c r="B208" s="556">
        <v>12</v>
      </c>
      <c r="C208" s="557" t="s">
        <v>2124</v>
      </c>
      <c r="D208" s="557">
        <v>1</v>
      </c>
      <c r="E208" s="557">
        <v>113</v>
      </c>
      <c r="F208" s="573" t="s">
        <v>349</v>
      </c>
      <c r="G208" s="561">
        <v>423089.00160000002</v>
      </c>
      <c r="H208" s="578"/>
      <c r="I208" s="579"/>
      <c r="J208" s="580"/>
      <c r="K208" s="580"/>
      <c r="L208" s="578"/>
      <c r="M208" s="579"/>
      <c r="N208" s="578"/>
      <c r="O208" s="579"/>
      <c r="P208" s="578"/>
      <c r="Q208" s="560">
        <f t="shared" si="12"/>
        <v>423089.00160000002</v>
      </c>
      <c r="R208" s="489"/>
    </row>
    <row r="209" spans="1:18" s="1" customFormat="1" ht="14.45" customHeight="1" x14ac:dyDescent="0.25">
      <c r="A209" s="557">
        <v>190</v>
      </c>
      <c r="B209" s="556">
        <v>12</v>
      </c>
      <c r="C209" s="557" t="s">
        <v>2124</v>
      </c>
      <c r="D209" s="557">
        <v>1</v>
      </c>
      <c r="E209" s="557">
        <v>122</v>
      </c>
      <c r="F209" s="574" t="s">
        <v>353</v>
      </c>
      <c r="G209" s="561">
        <v>71676.024000000005</v>
      </c>
      <c r="H209" s="578"/>
      <c r="I209" s="579"/>
      <c r="J209" s="580"/>
      <c r="K209" s="580"/>
      <c r="L209" s="578"/>
      <c r="M209" s="579"/>
      <c r="N209" s="578"/>
      <c r="O209" s="579"/>
      <c r="P209" s="578"/>
      <c r="Q209" s="560">
        <f t="shared" si="12"/>
        <v>71676.024000000005</v>
      </c>
      <c r="R209" s="489"/>
    </row>
    <row r="210" spans="1:18" s="1" customFormat="1" ht="14.45" customHeight="1" x14ac:dyDescent="0.25">
      <c r="A210" s="557">
        <v>191</v>
      </c>
      <c r="B210" s="556">
        <v>12</v>
      </c>
      <c r="C210" s="557" t="s">
        <v>2124</v>
      </c>
      <c r="D210" s="557">
        <v>1</v>
      </c>
      <c r="E210" s="557">
        <v>132</v>
      </c>
      <c r="F210" s="574" t="s">
        <v>358</v>
      </c>
      <c r="G210" s="561">
        <v>63753.276960607036</v>
      </c>
      <c r="H210" s="578"/>
      <c r="I210" s="579"/>
      <c r="J210" s="580"/>
      <c r="K210" s="580"/>
      <c r="L210" s="578"/>
      <c r="M210" s="579"/>
      <c r="N210" s="578"/>
      <c r="O210" s="579"/>
      <c r="P210" s="578"/>
      <c r="Q210" s="560">
        <f t="shared" si="12"/>
        <v>63753.276960607036</v>
      </c>
      <c r="R210" s="489"/>
    </row>
    <row r="211" spans="1:18" s="1" customFormat="1" ht="14.45" customHeight="1" x14ac:dyDescent="0.25">
      <c r="A211" s="557">
        <v>192</v>
      </c>
      <c r="B211" s="556">
        <v>12</v>
      </c>
      <c r="C211" s="557" t="s">
        <v>2124</v>
      </c>
      <c r="D211" s="557">
        <v>1</v>
      </c>
      <c r="E211" s="557">
        <v>132</v>
      </c>
      <c r="F211" s="574" t="s">
        <v>358</v>
      </c>
      <c r="G211" s="561">
        <v>10800.520439496855</v>
      </c>
      <c r="H211" s="578"/>
      <c r="I211" s="579"/>
      <c r="J211" s="580"/>
      <c r="K211" s="580"/>
      <c r="L211" s="578"/>
      <c r="M211" s="579"/>
      <c r="N211" s="578"/>
      <c r="O211" s="579"/>
      <c r="P211" s="578"/>
      <c r="Q211" s="560">
        <f t="shared" si="12"/>
        <v>10800.520439496855</v>
      </c>
      <c r="R211" s="489"/>
    </row>
    <row r="212" spans="1:18" s="1" customFormat="1" ht="14.45" customHeight="1" x14ac:dyDescent="0.25">
      <c r="A212" s="557">
        <v>193</v>
      </c>
      <c r="B212" s="556">
        <v>12</v>
      </c>
      <c r="C212" s="557" t="s">
        <v>2124</v>
      </c>
      <c r="D212" s="557" t="str">
        <f>MID(E212,1,1)</f>
        <v>2</v>
      </c>
      <c r="E212" s="557">
        <v>211</v>
      </c>
      <c r="F212" s="573" t="s">
        <v>384</v>
      </c>
      <c r="G212" s="561">
        <v>6000</v>
      </c>
      <c r="H212" s="578"/>
      <c r="I212" s="579"/>
      <c r="J212" s="580"/>
      <c r="K212" s="580"/>
      <c r="L212" s="578"/>
      <c r="M212" s="579"/>
      <c r="N212" s="578"/>
      <c r="O212" s="579"/>
      <c r="P212" s="578"/>
      <c r="Q212" s="560">
        <f t="shared" si="12"/>
        <v>6000</v>
      </c>
      <c r="R212" s="489"/>
    </row>
    <row r="213" spans="1:18" s="1" customFormat="1" ht="14.45" customHeight="1" x14ac:dyDescent="0.25">
      <c r="A213" s="557">
        <v>194</v>
      </c>
      <c r="B213" s="556">
        <v>12</v>
      </c>
      <c r="C213" s="557" t="s">
        <v>2124</v>
      </c>
      <c r="D213" s="557" t="str">
        <f>MID(E213,1,1)</f>
        <v>2</v>
      </c>
      <c r="E213" s="557">
        <v>212</v>
      </c>
      <c r="F213" s="573" t="s">
        <v>385</v>
      </c>
      <c r="G213" s="561">
        <v>6564</v>
      </c>
      <c r="H213" s="578"/>
      <c r="I213" s="579"/>
      <c r="J213" s="580"/>
      <c r="K213" s="580"/>
      <c r="L213" s="578"/>
      <c r="M213" s="579"/>
      <c r="N213" s="578"/>
      <c r="O213" s="579"/>
      <c r="P213" s="578"/>
      <c r="Q213" s="560">
        <f t="shared" si="12"/>
        <v>6564</v>
      </c>
      <c r="R213" s="489"/>
    </row>
    <row r="214" spans="1:18" s="1" customFormat="1" ht="14.45" customHeight="1" x14ac:dyDescent="0.25">
      <c r="A214" s="557">
        <v>195</v>
      </c>
      <c r="B214" s="556">
        <v>12</v>
      </c>
      <c r="C214" s="557" t="s">
        <v>2124</v>
      </c>
      <c r="D214" s="557" t="str">
        <f>MID(E214,1,1)</f>
        <v>3</v>
      </c>
      <c r="E214" s="557">
        <v>315</v>
      </c>
      <c r="F214" s="573" t="s">
        <v>452</v>
      </c>
      <c r="G214" s="561">
        <v>6564</v>
      </c>
      <c r="H214" s="578"/>
      <c r="I214" s="579"/>
      <c r="J214" s="580"/>
      <c r="K214" s="580"/>
      <c r="L214" s="578"/>
      <c r="M214" s="579"/>
      <c r="N214" s="578"/>
      <c r="O214" s="579"/>
      <c r="P214" s="578"/>
      <c r="Q214" s="560">
        <f t="shared" si="12"/>
        <v>6564</v>
      </c>
      <c r="R214" s="489"/>
    </row>
    <row r="215" spans="1:18" s="1" customFormat="1" ht="14.45" customHeight="1" x14ac:dyDescent="0.25">
      <c r="A215" s="557">
        <v>196</v>
      </c>
      <c r="B215" s="556">
        <v>12</v>
      </c>
      <c r="C215" s="557" t="s">
        <v>2124</v>
      </c>
      <c r="D215" s="557" t="str">
        <f>MID(E215,1,1)</f>
        <v>3</v>
      </c>
      <c r="E215" s="557">
        <v>375</v>
      </c>
      <c r="F215" s="573" t="s">
        <v>510</v>
      </c>
      <c r="G215" s="561">
        <v>4920</v>
      </c>
      <c r="H215" s="578"/>
      <c r="I215" s="579"/>
      <c r="J215" s="580"/>
      <c r="K215" s="580"/>
      <c r="L215" s="578"/>
      <c r="M215" s="579"/>
      <c r="N215" s="578"/>
      <c r="O215" s="579"/>
      <c r="P215" s="578"/>
      <c r="Q215" s="560">
        <f t="shared" si="12"/>
        <v>4920</v>
      </c>
      <c r="R215" s="489"/>
    </row>
    <row r="216" spans="1:18" s="1" customFormat="1" ht="14.45" customHeight="1" x14ac:dyDescent="0.25">
      <c r="A216" s="557">
        <v>197</v>
      </c>
      <c r="B216" s="556">
        <v>13</v>
      </c>
      <c r="C216" s="557" t="s">
        <v>1820</v>
      </c>
      <c r="D216" s="557">
        <v>1</v>
      </c>
      <c r="E216" s="557">
        <v>113</v>
      </c>
      <c r="F216" s="573" t="s">
        <v>349</v>
      </c>
      <c r="G216" s="561">
        <v>661210.00559999992</v>
      </c>
      <c r="H216" s="578"/>
      <c r="I216" s="579"/>
      <c r="J216" s="580"/>
      <c r="K216" s="580"/>
      <c r="L216" s="578"/>
      <c r="M216" s="579"/>
      <c r="N216" s="578"/>
      <c r="O216" s="579"/>
      <c r="P216" s="578"/>
      <c r="Q216" s="560">
        <f t="shared" si="12"/>
        <v>661210.00559999992</v>
      </c>
      <c r="R216" s="489"/>
    </row>
    <row r="217" spans="1:18" s="1" customFormat="1" ht="14.45" customHeight="1" x14ac:dyDescent="0.25">
      <c r="A217" s="557">
        <v>198</v>
      </c>
      <c r="B217" s="556">
        <v>13</v>
      </c>
      <c r="C217" s="557" t="s">
        <v>1820</v>
      </c>
      <c r="D217" s="557">
        <v>1</v>
      </c>
      <c r="E217" s="557">
        <v>132</v>
      </c>
      <c r="F217" s="576" t="s">
        <v>358</v>
      </c>
      <c r="G217" s="561">
        <v>99634.602782691029</v>
      </c>
      <c r="H217" s="578"/>
      <c r="I217" s="579"/>
      <c r="J217" s="580"/>
      <c r="K217" s="580"/>
      <c r="L217" s="578"/>
      <c r="M217" s="579"/>
      <c r="N217" s="578"/>
      <c r="O217" s="579"/>
      <c r="P217" s="578"/>
      <c r="Q217" s="560">
        <f t="shared" si="12"/>
        <v>99634.602782691029</v>
      </c>
      <c r="R217" s="489"/>
    </row>
    <row r="218" spans="1:18" s="1" customFormat="1" ht="14.45" customHeight="1" x14ac:dyDescent="0.25">
      <c r="A218" s="557">
        <v>199</v>
      </c>
      <c r="B218" s="556">
        <v>13</v>
      </c>
      <c r="C218" s="557" t="s">
        <v>1820</v>
      </c>
      <c r="D218" s="557" t="str">
        <f>MID(E218,1,1)</f>
        <v>2</v>
      </c>
      <c r="E218" s="557">
        <v>211</v>
      </c>
      <c r="F218" s="575" t="s">
        <v>384</v>
      </c>
      <c r="G218" s="561">
        <v>9960</v>
      </c>
      <c r="H218" s="578"/>
      <c r="I218" s="579">
        <v>0</v>
      </c>
      <c r="J218" s="580">
        <v>0</v>
      </c>
      <c r="K218" s="580">
        <v>0</v>
      </c>
      <c r="L218" s="578">
        <v>0</v>
      </c>
      <c r="M218" s="579">
        <v>0</v>
      </c>
      <c r="N218" s="578">
        <v>0</v>
      </c>
      <c r="O218" s="579">
        <v>0</v>
      </c>
      <c r="P218" s="578">
        <v>0</v>
      </c>
      <c r="Q218" s="560">
        <f t="shared" si="12"/>
        <v>9960</v>
      </c>
      <c r="R218" s="489"/>
    </row>
    <row r="219" spans="1:18" s="1" customFormat="1" ht="14.45" customHeight="1" x14ac:dyDescent="0.25">
      <c r="A219" s="557">
        <v>200</v>
      </c>
      <c r="B219" s="556">
        <v>13</v>
      </c>
      <c r="C219" s="557" t="s">
        <v>1820</v>
      </c>
      <c r="D219" s="557" t="str">
        <f>MID(E219,1,1)</f>
        <v>2</v>
      </c>
      <c r="E219" s="557">
        <v>213</v>
      </c>
      <c r="F219" s="575" t="s">
        <v>386</v>
      </c>
      <c r="G219" s="561">
        <v>5760</v>
      </c>
      <c r="H219" s="578"/>
      <c r="I219" s="579">
        <v>0</v>
      </c>
      <c r="J219" s="580">
        <v>0</v>
      </c>
      <c r="K219" s="580">
        <v>0</v>
      </c>
      <c r="L219" s="578">
        <v>0</v>
      </c>
      <c r="M219" s="579">
        <v>0</v>
      </c>
      <c r="N219" s="578">
        <v>0</v>
      </c>
      <c r="O219" s="579">
        <v>0</v>
      </c>
      <c r="P219" s="578">
        <v>0</v>
      </c>
      <c r="Q219" s="560">
        <f t="shared" si="12"/>
        <v>5760</v>
      </c>
      <c r="R219" s="489"/>
    </row>
    <row r="220" spans="1:18" s="1" customFormat="1" ht="14.45" customHeight="1" x14ac:dyDescent="0.25">
      <c r="A220" s="557">
        <v>201</v>
      </c>
      <c r="B220" s="556">
        <v>13</v>
      </c>
      <c r="C220" s="557" t="s">
        <v>1820</v>
      </c>
      <c r="D220" s="557">
        <v>2</v>
      </c>
      <c r="E220" s="557">
        <v>218</v>
      </c>
      <c r="F220" s="575" t="s">
        <v>391</v>
      </c>
      <c r="G220" s="561">
        <v>100000</v>
      </c>
      <c r="H220" s="578"/>
      <c r="I220" s="579"/>
      <c r="J220" s="580"/>
      <c r="K220" s="580"/>
      <c r="L220" s="578"/>
      <c r="M220" s="579"/>
      <c r="N220" s="578"/>
      <c r="O220" s="579"/>
      <c r="P220" s="578"/>
      <c r="Q220" s="560">
        <f t="shared" si="12"/>
        <v>100000</v>
      </c>
      <c r="R220" s="489"/>
    </row>
    <row r="221" spans="1:18" s="1" customFormat="1" ht="14.45" customHeight="1" x14ac:dyDescent="0.25">
      <c r="A221" s="557">
        <v>202</v>
      </c>
      <c r="B221" s="556">
        <v>13</v>
      </c>
      <c r="C221" s="557" t="s">
        <v>1820</v>
      </c>
      <c r="D221" s="557" t="str">
        <f t="shared" ref="D221:D228" si="13">MID(E221,1,1)</f>
        <v>2</v>
      </c>
      <c r="E221" s="557">
        <v>261</v>
      </c>
      <c r="F221" s="573" t="s">
        <v>425</v>
      </c>
      <c r="G221" s="561">
        <v>7200</v>
      </c>
      <c r="H221" s="578"/>
      <c r="I221" s="579">
        <v>0</v>
      </c>
      <c r="J221" s="580">
        <v>0</v>
      </c>
      <c r="K221" s="580">
        <v>0</v>
      </c>
      <c r="L221" s="578">
        <v>0</v>
      </c>
      <c r="M221" s="579">
        <v>0</v>
      </c>
      <c r="N221" s="578">
        <v>0</v>
      </c>
      <c r="O221" s="579">
        <v>0</v>
      </c>
      <c r="P221" s="578">
        <v>0</v>
      </c>
      <c r="Q221" s="560">
        <f t="shared" si="12"/>
        <v>7200</v>
      </c>
      <c r="R221" s="489"/>
    </row>
    <row r="222" spans="1:18" s="1" customFormat="1" ht="14.45" customHeight="1" x14ac:dyDescent="0.25">
      <c r="A222" s="557">
        <v>203</v>
      </c>
      <c r="B222" s="556">
        <v>13</v>
      </c>
      <c r="C222" s="557" t="s">
        <v>1820</v>
      </c>
      <c r="D222" s="557" t="str">
        <f t="shared" si="13"/>
        <v>2</v>
      </c>
      <c r="E222" s="557">
        <v>294</v>
      </c>
      <c r="F222" s="573" t="s">
        <v>441</v>
      </c>
      <c r="G222" s="561">
        <v>2000</v>
      </c>
      <c r="H222" s="578"/>
      <c r="I222" s="579">
        <v>0</v>
      </c>
      <c r="J222" s="580">
        <v>0</v>
      </c>
      <c r="K222" s="580">
        <v>0</v>
      </c>
      <c r="L222" s="578">
        <v>0</v>
      </c>
      <c r="M222" s="579">
        <v>0</v>
      </c>
      <c r="N222" s="578">
        <v>0</v>
      </c>
      <c r="O222" s="579">
        <v>0</v>
      </c>
      <c r="P222" s="578">
        <v>0</v>
      </c>
      <c r="Q222" s="560">
        <f t="shared" si="12"/>
        <v>2000</v>
      </c>
      <c r="R222" s="489"/>
    </row>
    <row r="223" spans="1:18" s="1" customFormat="1" ht="14.45" customHeight="1" x14ac:dyDescent="0.25">
      <c r="A223" s="557">
        <v>204</v>
      </c>
      <c r="B223" s="556">
        <v>13</v>
      </c>
      <c r="C223" s="557" t="s">
        <v>1820</v>
      </c>
      <c r="D223" s="557" t="str">
        <f t="shared" si="13"/>
        <v>3</v>
      </c>
      <c r="E223" s="557">
        <v>318</v>
      </c>
      <c r="F223" s="573" t="s">
        <v>455</v>
      </c>
      <c r="G223" s="561">
        <v>2640</v>
      </c>
      <c r="H223" s="578"/>
      <c r="I223" s="579">
        <v>0</v>
      </c>
      <c r="J223" s="580">
        <v>0</v>
      </c>
      <c r="K223" s="580">
        <v>0</v>
      </c>
      <c r="L223" s="578">
        <v>0</v>
      </c>
      <c r="M223" s="579">
        <v>0</v>
      </c>
      <c r="N223" s="578">
        <v>0</v>
      </c>
      <c r="O223" s="579">
        <v>0</v>
      </c>
      <c r="P223" s="578">
        <v>0</v>
      </c>
      <c r="Q223" s="560">
        <f t="shared" si="12"/>
        <v>2640</v>
      </c>
      <c r="R223" s="489"/>
    </row>
    <row r="224" spans="1:18" s="1" customFormat="1" ht="14.45" customHeight="1" x14ac:dyDescent="0.25">
      <c r="A224" s="557">
        <v>205</v>
      </c>
      <c r="B224" s="556">
        <v>13</v>
      </c>
      <c r="C224" s="557" t="s">
        <v>1820</v>
      </c>
      <c r="D224" s="557" t="str">
        <f t="shared" si="13"/>
        <v>3</v>
      </c>
      <c r="E224" s="557">
        <v>353</v>
      </c>
      <c r="F224" s="573" t="s">
        <v>490</v>
      </c>
      <c r="G224" s="561">
        <v>8000</v>
      </c>
      <c r="H224" s="578"/>
      <c r="I224" s="579">
        <v>0</v>
      </c>
      <c r="J224" s="580">
        <v>0</v>
      </c>
      <c r="K224" s="580">
        <v>0</v>
      </c>
      <c r="L224" s="578">
        <v>0</v>
      </c>
      <c r="M224" s="579">
        <v>0</v>
      </c>
      <c r="N224" s="578">
        <v>0</v>
      </c>
      <c r="O224" s="579">
        <v>0</v>
      </c>
      <c r="P224" s="578">
        <v>0</v>
      </c>
      <c r="Q224" s="560">
        <f t="shared" si="12"/>
        <v>8000</v>
      </c>
      <c r="R224" s="489"/>
    </row>
    <row r="225" spans="1:18" s="1" customFormat="1" ht="14.45" customHeight="1" x14ac:dyDescent="0.25">
      <c r="A225" s="557">
        <v>206</v>
      </c>
      <c r="B225" s="556">
        <v>13</v>
      </c>
      <c r="C225" s="557" t="s">
        <v>1820</v>
      </c>
      <c r="D225" s="557" t="str">
        <f t="shared" si="13"/>
        <v>3</v>
      </c>
      <c r="E225" s="557">
        <v>361</v>
      </c>
      <c r="F225" s="573" t="s">
        <v>498</v>
      </c>
      <c r="G225" s="561">
        <v>3000</v>
      </c>
      <c r="H225" s="578"/>
      <c r="I225" s="579">
        <v>0</v>
      </c>
      <c r="J225" s="580">
        <v>0</v>
      </c>
      <c r="K225" s="580">
        <v>0</v>
      </c>
      <c r="L225" s="578">
        <v>0</v>
      </c>
      <c r="M225" s="579">
        <v>0</v>
      </c>
      <c r="N225" s="578">
        <v>0</v>
      </c>
      <c r="O225" s="579">
        <v>0</v>
      </c>
      <c r="P225" s="578">
        <v>0</v>
      </c>
      <c r="Q225" s="560">
        <f t="shared" si="12"/>
        <v>3000</v>
      </c>
      <c r="R225" s="489"/>
    </row>
    <row r="226" spans="1:18" s="1" customFormat="1" ht="14.45" customHeight="1" x14ac:dyDescent="0.25">
      <c r="A226" s="557">
        <v>207</v>
      </c>
      <c r="B226" s="556">
        <v>13</v>
      </c>
      <c r="C226" s="557" t="s">
        <v>1820</v>
      </c>
      <c r="D226" s="557" t="str">
        <f t="shared" si="13"/>
        <v>3</v>
      </c>
      <c r="E226" s="557">
        <v>372</v>
      </c>
      <c r="F226" s="573" t="s">
        <v>507</v>
      </c>
      <c r="G226" s="561">
        <v>2400</v>
      </c>
      <c r="H226" s="578"/>
      <c r="I226" s="579">
        <v>0</v>
      </c>
      <c r="J226" s="580">
        <v>0</v>
      </c>
      <c r="K226" s="580">
        <v>0</v>
      </c>
      <c r="L226" s="578">
        <v>0</v>
      </c>
      <c r="M226" s="579">
        <v>0</v>
      </c>
      <c r="N226" s="578">
        <v>0</v>
      </c>
      <c r="O226" s="579">
        <v>0</v>
      </c>
      <c r="P226" s="578">
        <v>0</v>
      </c>
      <c r="Q226" s="560">
        <f t="shared" si="12"/>
        <v>2400</v>
      </c>
      <c r="R226" s="489"/>
    </row>
    <row r="227" spans="1:18" s="1" customFormat="1" ht="14.45" customHeight="1" x14ac:dyDescent="0.25">
      <c r="A227" s="557">
        <v>208</v>
      </c>
      <c r="B227" s="556">
        <v>13</v>
      </c>
      <c r="C227" s="557" t="s">
        <v>1820</v>
      </c>
      <c r="D227" s="557" t="str">
        <f t="shared" si="13"/>
        <v>3</v>
      </c>
      <c r="E227" s="557">
        <v>375</v>
      </c>
      <c r="F227" s="573" t="s">
        <v>510</v>
      </c>
      <c r="G227" s="561">
        <v>3000</v>
      </c>
      <c r="H227" s="578"/>
      <c r="I227" s="579">
        <v>0</v>
      </c>
      <c r="J227" s="580">
        <v>0</v>
      </c>
      <c r="K227" s="580">
        <v>0</v>
      </c>
      <c r="L227" s="578">
        <v>0</v>
      </c>
      <c r="M227" s="579">
        <v>0</v>
      </c>
      <c r="N227" s="578">
        <v>0</v>
      </c>
      <c r="O227" s="579">
        <v>0</v>
      </c>
      <c r="P227" s="578">
        <v>0</v>
      </c>
      <c r="Q227" s="560">
        <f t="shared" si="12"/>
        <v>3000</v>
      </c>
      <c r="R227" s="489"/>
    </row>
    <row r="228" spans="1:18" s="1" customFormat="1" ht="14.45" customHeight="1" x14ac:dyDescent="0.25">
      <c r="A228" s="557">
        <v>209</v>
      </c>
      <c r="B228" s="556">
        <v>13</v>
      </c>
      <c r="C228" s="557" t="s">
        <v>1820</v>
      </c>
      <c r="D228" s="557" t="str">
        <f t="shared" si="13"/>
        <v>5</v>
      </c>
      <c r="E228" s="557">
        <v>519</v>
      </c>
      <c r="F228" s="573" t="s">
        <v>593</v>
      </c>
      <c r="G228" s="561">
        <v>3600</v>
      </c>
      <c r="H228" s="578"/>
      <c r="I228" s="579">
        <v>0</v>
      </c>
      <c r="J228" s="580">
        <v>0</v>
      </c>
      <c r="K228" s="580">
        <v>0</v>
      </c>
      <c r="L228" s="578">
        <v>0</v>
      </c>
      <c r="M228" s="579">
        <v>0</v>
      </c>
      <c r="N228" s="578">
        <v>0</v>
      </c>
      <c r="O228" s="579">
        <v>0</v>
      </c>
      <c r="P228" s="578">
        <v>0</v>
      </c>
      <c r="Q228" s="560">
        <f t="shared" si="12"/>
        <v>3600</v>
      </c>
      <c r="R228" s="489"/>
    </row>
    <row r="229" spans="1:18" s="1" customFormat="1" ht="14.45" customHeight="1" x14ac:dyDescent="0.25">
      <c r="A229" s="557">
        <v>210</v>
      </c>
      <c r="B229" s="556">
        <v>14</v>
      </c>
      <c r="C229" s="557" t="s">
        <v>1814</v>
      </c>
      <c r="D229" s="557">
        <v>1</v>
      </c>
      <c r="E229" s="557">
        <v>113</v>
      </c>
      <c r="F229" s="573" t="s">
        <v>349</v>
      </c>
      <c r="G229" s="561">
        <v>3947781.3096000007</v>
      </c>
      <c r="H229" s="578"/>
      <c r="I229" s="579"/>
      <c r="J229" s="580"/>
      <c r="K229" s="580"/>
      <c r="L229" s="578"/>
      <c r="M229" s="579"/>
      <c r="N229" s="578"/>
      <c r="O229" s="579"/>
      <c r="P229" s="578"/>
      <c r="Q229" s="560">
        <f t="shared" si="12"/>
        <v>3947781.3096000007</v>
      </c>
      <c r="R229" s="489"/>
    </row>
    <row r="230" spans="1:18" s="1" customFormat="1" ht="14.45" customHeight="1" x14ac:dyDescent="0.25">
      <c r="A230" s="557">
        <v>211</v>
      </c>
      <c r="B230" s="556">
        <v>14</v>
      </c>
      <c r="C230" s="557" t="s">
        <v>1814</v>
      </c>
      <c r="D230" s="557">
        <v>1</v>
      </c>
      <c r="E230" s="557">
        <v>113</v>
      </c>
      <c r="F230" s="573" t="s">
        <v>349</v>
      </c>
      <c r="G230" s="561">
        <v>769151</v>
      </c>
      <c r="H230" s="578"/>
      <c r="I230" s="579"/>
      <c r="J230" s="580"/>
      <c r="K230" s="580"/>
      <c r="L230" s="578"/>
      <c r="M230" s="579"/>
      <c r="N230" s="578"/>
      <c r="O230" s="579"/>
      <c r="P230" s="578"/>
      <c r="Q230" s="560">
        <f t="shared" si="12"/>
        <v>769151</v>
      </c>
      <c r="R230" s="489"/>
    </row>
    <row r="231" spans="1:18" s="1" customFormat="1" ht="14.45" customHeight="1" x14ac:dyDescent="0.25">
      <c r="A231" s="557">
        <v>212</v>
      </c>
      <c r="B231" s="556">
        <v>14</v>
      </c>
      <c r="C231" s="557" t="s">
        <v>1814</v>
      </c>
      <c r="D231" s="557">
        <v>1</v>
      </c>
      <c r="E231" s="557">
        <v>122</v>
      </c>
      <c r="F231" s="574" t="s">
        <v>353</v>
      </c>
      <c r="G231" s="561">
        <v>238395.8676</v>
      </c>
      <c r="H231" s="578"/>
      <c r="I231" s="579"/>
      <c r="J231" s="580"/>
      <c r="K231" s="580"/>
      <c r="L231" s="578"/>
      <c r="M231" s="579"/>
      <c r="N231" s="578"/>
      <c r="O231" s="579"/>
      <c r="P231" s="578"/>
      <c r="Q231" s="560">
        <f t="shared" si="12"/>
        <v>238395.8676</v>
      </c>
      <c r="R231" s="489"/>
    </row>
    <row r="232" spans="1:18" s="1" customFormat="1" ht="14.45" customHeight="1" x14ac:dyDescent="0.25">
      <c r="A232" s="557">
        <v>213</v>
      </c>
      <c r="B232" s="556">
        <v>14</v>
      </c>
      <c r="C232" s="557" t="s">
        <v>1814</v>
      </c>
      <c r="D232" s="557">
        <v>1</v>
      </c>
      <c r="E232" s="557">
        <v>132</v>
      </c>
      <c r="F232" s="574" t="s">
        <v>358</v>
      </c>
      <c r="G232" s="561">
        <v>594872.46007114532</v>
      </c>
      <c r="H232" s="578"/>
      <c r="I232" s="579"/>
      <c r="J232" s="580"/>
      <c r="K232" s="580"/>
      <c r="L232" s="578"/>
      <c r="M232" s="579"/>
      <c r="N232" s="578"/>
      <c r="O232" s="579"/>
      <c r="P232" s="578"/>
      <c r="Q232" s="560">
        <f t="shared" si="12"/>
        <v>594872.46007114532</v>
      </c>
      <c r="R232" s="489"/>
    </row>
    <row r="233" spans="1:18" s="1" customFormat="1" ht="14.45" customHeight="1" x14ac:dyDescent="0.25">
      <c r="A233" s="557">
        <v>214</v>
      </c>
      <c r="B233" s="556">
        <v>14</v>
      </c>
      <c r="C233" s="557" t="s">
        <v>1814</v>
      </c>
      <c r="D233" s="557">
        <v>1</v>
      </c>
      <c r="E233" s="557">
        <v>132</v>
      </c>
      <c r="F233" s="574" t="s">
        <v>358</v>
      </c>
      <c r="G233" s="561">
        <v>35922.743715602664</v>
      </c>
      <c r="H233" s="578"/>
      <c r="I233" s="579"/>
      <c r="J233" s="580"/>
      <c r="K233" s="580"/>
      <c r="L233" s="578"/>
      <c r="M233" s="579"/>
      <c r="N233" s="578"/>
      <c r="O233" s="579"/>
      <c r="P233" s="578"/>
      <c r="Q233" s="560">
        <f t="shared" si="12"/>
        <v>35922.743715602664</v>
      </c>
      <c r="R233" s="489"/>
    </row>
    <row r="234" spans="1:18" s="1" customFormat="1" ht="14.45" customHeight="1" x14ac:dyDescent="0.25">
      <c r="A234" s="557">
        <v>215</v>
      </c>
      <c r="B234" s="556">
        <v>14</v>
      </c>
      <c r="C234" s="557" t="s">
        <v>1814</v>
      </c>
      <c r="D234" s="557">
        <v>1</v>
      </c>
      <c r="E234" s="557">
        <v>132</v>
      </c>
      <c r="F234" s="574" t="s">
        <v>358</v>
      </c>
      <c r="G234" s="561">
        <v>115899.72</v>
      </c>
      <c r="H234" s="578"/>
      <c r="I234" s="579"/>
      <c r="J234" s="580"/>
      <c r="K234" s="580"/>
      <c r="L234" s="578"/>
      <c r="M234" s="579"/>
      <c r="N234" s="578"/>
      <c r="O234" s="579"/>
      <c r="P234" s="578"/>
      <c r="Q234" s="560">
        <f t="shared" si="12"/>
        <v>115899.72</v>
      </c>
      <c r="R234" s="489"/>
    </row>
    <row r="235" spans="1:18" s="1" customFormat="1" x14ac:dyDescent="0.25">
      <c r="A235" s="557">
        <v>216</v>
      </c>
      <c r="B235" s="556">
        <v>14</v>
      </c>
      <c r="C235" s="557" t="s">
        <v>1814</v>
      </c>
      <c r="D235" s="557" t="str">
        <f t="shared" ref="D235:D264" si="14">MID(E235,1,1)</f>
        <v>2</v>
      </c>
      <c r="E235" s="557">
        <v>242</v>
      </c>
      <c r="F235" s="573" t="s">
        <v>408</v>
      </c>
      <c r="G235" s="561">
        <v>400000</v>
      </c>
      <c r="H235" s="578"/>
      <c r="I235" s="579">
        <v>0</v>
      </c>
      <c r="J235" s="580">
        <v>0</v>
      </c>
      <c r="K235" s="580">
        <v>0</v>
      </c>
      <c r="L235" s="578">
        <v>0</v>
      </c>
      <c r="M235" s="579">
        <v>0</v>
      </c>
      <c r="N235" s="578">
        <v>0</v>
      </c>
      <c r="O235" s="579">
        <v>0</v>
      </c>
      <c r="P235" s="578">
        <v>0</v>
      </c>
      <c r="Q235" s="560">
        <f t="shared" si="12"/>
        <v>400000</v>
      </c>
      <c r="R235" s="489"/>
    </row>
    <row r="236" spans="1:18" s="1" customFormat="1" ht="14.45" customHeight="1" x14ac:dyDescent="0.25">
      <c r="A236" s="557">
        <v>217</v>
      </c>
      <c r="B236" s="556">
        <v>14</v>
      </c>
      <c r="C236" s="557" t="s">
        <v>1814</v>
      </c>
      <c r="D236" s="557" t="str">
        <f t="shared" si="14"/>
        <v>2</v>
      </c>
      <c r="E236" s="557">
        <v>243</v>
      </c>
      <c r="F236" s="573" t="s">
        <v>409</v>
      </c>
      <c r="G236" s="561">
        <v>10000</v>
      </c>
      <c r="H236" s="578"/>
      <c r="I236" s="579">
        <v>0</v>
      </c>
      <c r="J236" s="580">
        <v>0</v>
      </c>
      <c r="K236" s="580">
        <v>0</v>
      </c>
      <c r="L236" s="578">
        <v>0</v>
      </c>
      <c r="M236" s="579">
        <v>0</v>
      </c>
      <c r="N236" s="578">
        <v>0</v>
      </c>
      <c r="O236" s="579">
        <v>0</v>
      </c>
      <c r="P236" s="578">
        <v>0</v>
      </c>
      <c r="Q236" s="560">
        <f t="shared" si="12"/>
        <v>10000</v>
      </c>
      <c r="R236" s="489"/>
    </row>
    <row r="237" spans="1:18" s="1" customFormat="1" ht="14.45" customHeight="1" x14ac:dyDescent="0.25">
      <c r="A237" s="557">
        <v>218</v>
      </c>
      <c r="B237" s="556">
        <v>14</v>
      </c>
      <c r="C237" s="557" t="s">
        <v>1814</v>
      </c>
      <c r="D237" s="557" t="str">
        <f t="shared" si="14"/>
        <v>2</v>
      </c>
      <c r="E237" s="557">
        <v>244</v>
      </c>
      <c r="F237" s="573" t="s">
        <v>410</v>
      </c>
      <c r="G237" s="561">
        <v>50000</v>
      </c>
      <c r="H237" s="578"/>
      <c r="I237" s="579">
        <v>0</v>
      </c>
      <c r="J237" s="580">
        <v>0</v>
      </c>
      <c r="K237" s="580">
        <v>0</v>
      </c>
      <c r="L237" s="578">
        <v>0</v>
      </c>
      <c r="M237" s="579">
        <v>0</v>
      </c>
      <c r="N237" s="578">
        <v>0</v>
      </c>
      <c r="O237" s="579">
        <v>0</v>
      </c>
      <c r="P237" s="578">
        <v>0</v>
      </c>
      <c r="Q237" s="560">
        <f t="shared" si="12"/>
        <v>50000</v>
      </c>
      <c r="R237" s="489"/>
    </row>
    <row r="238" spans="1:18" s="1" customFormat="1" ht="14.45" customHeight="1" x14ac:dyDescent="0.25">
      <c r="A238" s="557">
        <v>219</v>
      </c>
      <c r="B238" s="556">
        <v>14</v>
      </c>
      <c r="C238" s="557" t="s">
        <v>1814</v>
      </c>
      <c r="D238" s="557" t="str">
        <f t="shared" si="14"/>
        <v>2</v>
      </c>
      <c r="E238" s="557">
        <v>245</v>
      </c>
      <c r="F238" s="573" t="s">
        <v>411</v>
      </c>
      <c r="G238" s="561">
        <v>10000</v>
      </c>
      <c r="H238" s="578"/>
      <c r="I238" s="579">
        <v>0</v>
      </c>
      <c r="J238" s="580">
        <v>0</v>
      </c>
      <c r="K238" s="580">
        <v>0</v>
      </c>
      <c r="L238" s="578">
        <v>0</v>
      </c>
      <c r="M238" s="579">
        <v>0</v>
      </c>
      <c r="N238" s="578">
        <v>0</v>
      </c>
      <c r="O238" s="579">
        <v>0</v>
      </c>
      <c r="P238" s="578">
        <v>0</v>
      </c>
      <c r="Q238" s="560">
        <f t="shared" si="12"/>
        <v>10000</v>
      </c>
      <c r="R238" s="489"/>
    </row>
    <row r="239" spans="1:18" s="1" customFormat="1" ht="14.45" customHeight="1" x14ac:dyDescent="0.25">
      <c r="A239" s="557">
        <v>220</v>
      </c>
      <c r="B239" s="556">
        <v>14</v>
      </c>
      <c r="C239" s="557" t="s">
        <v>1814</v>
      </c>
      <c r="D239" s="557" t="str">
        <f t="shared" si="14"/>
        <v>2</v>
      </c>
      <c r="E239" s="557">
        <v>247</v>
      </c>
      <c r="F239" s="573" t="s">
        <v>413</v>
      </c>
      <c r="G239" s="561">
        <v>315000</v>
      </c>
      <c r="H239" s="578"/>
      <c r="I239" s="579">
        <v>0</v>
      </c>
      <c r="J239" s="580">
        <v>0</v>
      </c>
      <c r="K239" s="580">
        <v>0</v>
      </c>
      <c r="L239" s="578">
        <v>0</v>
      </c>
      <c r="M239" s="579">
        <v>0</v>
      </c>
      <c r="N239" s="578">
        <v>0</v>
      </c>
      <c r="O239" s="579">
        <v>0</v>
      </c>
      <c r="P239" s="578">
        <v>0</v>
      </c>
      <c r="Q239" s="560">
        <f t="shared" si="12"/>
        <v>315000</v>
      </c>
      <c r="R239" s="489"/>
    </row>
    <row r="240" spans="1:18" s="1" customFormat="1" ht="14.45" customHeight="1" x14ac:dyDescent="0.25">
      <c r="A240" s="557">
        <v>221</v>
      </c>
      <c r="B240" s="556">
        <v>14</v>
      </c>
      <c r="C240" s="557" t="s">
        <v>1814</v>
      </c>
      <c r="D240" s="557" t="str">
        <f t="shared" si="14"/>
        <v>2</v>
      </c>
      <c r="E240" s="557">
        <v>248</v>
      </c>
      <c r="F240" s="573" t="s">
        <v>414</v>
      </c>
      <c r="G240" s="561">
        <v>50000</v>
      </c>
      <c r="H240" s="578"/>
      <c r="I240" s="579">
        <v>0</v>
      </c>
      <c r="J240" s="580">
        <v>0</v>
      </c>
      <c r="K240" s="580">
        <v>0</v>
      </c>
      <c r="L240" s="578">
        <v>0</v>
      </c>
      <c r="M240" s="579">
        <v>0</v>
      </c>
      <c r="N240" s="578">
        <v>0</v>
      </c>
      <c r="O240" s="579">
        <v>0</v>
      </c>
      <c r="P240" s="578">
        <v>0</v>
      </c>
      <c r="Q240" s="560">
        <f t="shared" si="12"/>
        <v>50000</v>
      </c>
      <c r="R240" s="489"/>
    </row>
    <row r="241" spans="1:18" s="1" customFormat="1" ht="14.45" customHeight="1" x14ac:dyDescent="0.25">
      <c r="A241" s="557">
        <v>222</v>
      </c>
      <c r="B241" s="556">
        <v>14</v>
      </c>
      <c r="C241" s="557" t="s">
        <v>1814</v>
      </c>
      <c r="D241" s="557" t="str">
        <f t="shared" si="14"/>
        <v>2</v>
      </c>
      <c r="E241" s="557">
        <v>249</v>
      </c>
      <c r="F241" s="573" t="s">
        <v>415</v>
      </c>
      <c r="G241" s="561">
        <v>350000</v>
      </c>
      <c r="H241" s="578"/>
      <c r="I241" s="579">
        <v>0</v>
      </c>
      <c r="J241" s="580">
        <v>0</v>
      </c>
      <c r="K241" s="580">
        <v>0</v>
      </c>
      <c r="L241" s="578">
        <v>0</v>
      </c>
      <c r="M241" s="579">
        <v>0</v>
      </c>
      <c r="N241" s="578">
        <v>0</v>
      </c>
      <c r="O241" s="579">
        <v>0</v>
      </c>
      <c r="P241" s="578">
        <v>0</v>
      </c>
      <c r="Q241" s="560">
        <f t="shared" si="12"/>
        <v>350000</v>
      </c>
      <c r="R241" s="489"/>
    </row>
    <row r="242" spans="1:18" s="1" customFormat="1" ht="14.45" customHeight="1" x14ac:dyDescent="0.25">
      <c r="A242" s="557">
        <v>223</v>
      </c>
      <c r="B242" s="556">
        <v>14</v>
      </c>
      <c r="C242" s="557" t="s">
        <v>1814</v>
      </c>
      <c r="D242" s="557" t="str">
        <f t="shared" si="14"/>
        <v>2</v>
      </c>
      <c r="E242" s="557">
        <v>261</v>
      </c>
      <c r="F242" s="573" t="s">
        <v>425</v>
      </c>
      <c r="G242" s="561">
        <v>1500000</v>
      </c>
      <c r="H242" s="578"/>
      <c r="I242" s="579">
        <v>0</v>
      </c>
      <c r="J242" s="580">
        <v>0</v>
      </c>
      <c r="K242" s="580">
        <v>0</v>
      </c>
      <c r="L242" s="578">
        <v>0</v>
      </c>
      <c r="M242" s="579">
        <v>0</v>
      </c>
      <c r="N242" s="578">
        <v>0</v>
      </c>
      <c r="O242" s="579">
        <v>0</v>
      </c>
      <c r="P242" s="578">
        <v>0</v>
      </c>
      <c r="Q242" s="560">
        <f t="shared" si="12"/>
        <v>1500000</v>
      </c>
      <c r="R242" s="489"/>
    </row>
    <row r="243" spans="1:18" s="1" customFormat="1" ht="14.45" customHeight="1" x14ac:dyDescent="0.25">
      <c r="A243" s="557">
        <v>224</v>
      </c>
      <c r="B243" s="556">
        <v>14</v>
      </c>
      <c r="C243" s="557" t="s">
        <v>1814</v>
      </c>
      <c r="D243" s="557" t="str">
        <f t="shared" si="14"/>
        <v>2</v>
      </c>
      <c r="E243" s="557">
        <v>272</v>
      </c>
      <c r="F243" s="573" t="s">
        <v>429</v>
      </c>
      <c r="G243" s="561">
        <v>50000</v>
      </c>
      <c r="H243" s="578"/>
      <c r="I243" s="579">
        <v>0</v>
      </c>
      <c r="J243" s="580">
        <v>0</v>
      </c>
      <c r="K243" s="580">
        <v>0</v>
      </c>
      <c r="L243" s="578">
        <v>0</v>
      </c>
      <c r="M243" s="579">
        <v>0</v>
      </c>
      <c r="N243" s="578">
        <v>0</v>
      </c>
      <c r="O243" s="579">
        <v>0</v>
      </c>
      <c r="P243" s="578">
        <v>0</v>
      </c>
      <c r="Q243" s="560">
        <f t="shared" si="12"/>
        <v>50000</v>
      </c>
      <c r="R243" s="489"/>
    </row>
    <row r="244" spans="1:18" s="1" customFormat="1" ht="14.45" customHeight="1" x14ac:dyDescent="0.25">
      <c r="A244" s="557">
        <v>225</v>
      </c>
      <c r="B244" s="556">
        <v>14</v>
      </c>
      <c r="C244" s="557" t="s">
        <v>1814</v>
      </c>
      <c r="D244" s="557" t="str">
        <f t="shared" si="14"/>
        <v>2</v>
      </c>
      <c r="E244" s="557">
        <v>291</v>
      </c>
      <c r="F244" s="573" t="s">
        <v>438</v>
      </c>
      <c r="G244" s="561">
        <v>120000</v>
      </c>
      <c r="H244" s="578"/>
      <c r="I244" s="579">
        <v>0</v>
      </c>
      <c r="J244" s="580">
        <v>0</v>
      </c>
      <c r="K244" s="580">
        <v>0</v>
      </c>
      <c r="L244" s="578">
        <v>0</v>
      </c>
      <c r="M244" s="579">
        <v>0</v>
      </c>
      <c r="N244" s="578">
        <v>0</v>
      </c>
      <c r="O244" s="579">
        <v>0</v>
      </c>
      <c r="P244" s="578">
        <v>0</v>
      </c>
      <c r="Q244" s="560">
        <f t="shared" si="12"/>
        <v>120000</v>
      </c>
      <c r="R244" s="489"/>
    </row>
    <row r="245" spans="1:18" s="1" customFormat="1" ht="14.45" customHeight="1" x14ac:dyDescent="0.25">
      <c r="A245" s="557">
        <v>226</v>
      </c>
      <c r="B245" s="556">
        <v>14</v>
      </c>
      <c r="C245" s="557" t="s">
        <v>1814</v>
      </c>
      <c r="D245" s="557" t="str">
        <f t="shared" si="14"/>
        <v>2</v>
      </c>
      <c r="E245" s="557">
        <v>296</v>
      </c>
      <c r="F245" s="573" t="s">
        <v>443</v>
      </c>
      <c r="G245" s="561">
        <v>300000</v>
      </c>
      <c r="H245" s="578"/>
      <c r="I245" s="579">
        <v>0</v>
      </c>
      <c r="J245" s="580">
        <v>0</v>
      </c>
      <c r="K245" s="580">
        <v>0</v>
      </c>
      <c r="L245" s="578">
        <v>0</v>
      </c>
      <c r="M245" s="579">
        <v>0</v>
      </c>
      <c r="N245" s="578">
        <v>0</v>
      </c>
      <c r="O245" s="579">
        <v>0</v>
      </c>
      <c r="P245" s="578">
        <v>0</v>
      </c>
      <c r="Q245" s="560">
        <f t="shared" si="12"/>
        <v>300000</v>
      </c>
      <c r="R245" s="489"/>
    </row>
    <row r="246" spans="1:18" s="1" customFormat="1" ht="14.45" customHeight="1" x14ac:dyDescent="0.25">
      <c r="A246" s="557">
        <v>227</v>
      </c>
      <c r="B246" s="556">
        <v>14</v>
      </c>
      <c r="C246" s="557" t="s">
        <v>1814</v>
      </c>
      <c r="D246" s="557" t="str">
        <f t="shared" si="14"/>
        <v>2</v>
      </c>
      <c r="E246" s="557">
        <v>298</v>
      </c>
      <c r="F246" s="573" t="s">
        <v>445</v>
      </c>
      <c r="G246" s="561">
        <v>500000</v>
      </c>
      <c r="H246" s="578"/>
      <c r="I246" s="579">
        <v>0</v>
      </c>
      <c r="J246" s="580">
        <v>0</v>
      </c>
      <c r="K246" s="580">
        <v>0</v>
      </c>
      <c r="L246" s="578">
        <v>0</v>
      </c>
      <c r="M246" s="579">
        <v>0</v>
      </c>
      <c r="N246" s="578">
        <v>0</v>
      </c>
      <c r="O246" s="579">
        <v>0</v>
      </c>
      <c r="P246" s="578">
        <v>0</v>
      </c>
      <c r="Q246" s="560">
        <f t="shared" si="12"/>
        <v>500000</v>
      </c>
      <c r="R246" s="489"/>
    </row>
    <row r="247" spans="1:18" s="1" customFormat="1" ht="14.45" customHeight="1" x14ac:dyDescent="0.25">
      <c r="A247" s="557">
        <v>228</v>
      </c>
      <c r="B247" s="556">
        <v>14</v>
      </c>
      <c r="C247" s="557" t="s">
        <v>1814</v>
      </c>
      <c r="D247" s="557" t="str">
        <f t="shared" si="14"/>
        <v>3</v>
      </c>
      <c r="E247" s="557">
        <v>326</v>
      </c>
      <c r="F247" s="573" t="s">
        <v>463</v>
      </c>
      <c r="G247" s="561">
        <v>360000</v>
      </c>
      <c r="H247" s="578"/>
      <c r="I247" s="579">
        <v>0</v>
      </c>
      <c r="J247" s="580">
        <v>0</v>
      </c>
      <c r="K247" s="580">
        <v>0</v>
      </c>
      <c r="L247" s="578">
        <v>0</v>
      </c>
      <c r="M247" s="579">
        <v>0</v>
      </c>
      <c r="N247" s="578">
        <v>0</v>
      </c>
      <c r="O247" s="579">
        <v>0</v>
      </c>
      <c r="P247" s="578">
        <v>0</v>
      </c>
      <c r="Q247" s="560">
        <f t="shared" si="12"/>
        <v>360000</v>
      </c>
      <c r="R247" s="489"/>
    </row>
    <row r="248" spans="1:18" s="1" customFormat="1" ht="14.45" customHeight="1" x14ac:dyDescent="0.25">
      <c r="A248" s="557">
        <v>229</v>
      </c>
      <c r="B248" s="556">
        <v>14</v>
      </c>
      <c r="C248" s="557" t="s">
        <v>1814</v>
      </c>
      <c r="D248" s="557" t="str">
        <f t="shared" si="14"/>
        <v>3</v>
      </c>
      <c r="E248" s="557">
        <v>357</v>
      </c>
      <c r="F248" s="573" t="s">
        <v>494</v>
      </c>
      <c r="G248" s="561">
        <v>300000</v>
      </c>
      <c r="H248" s="578"/>
      <c r="I248" s="579">
        <v>0</v>
      </c>
      <c r="J248" s="580">
        <v>0</v>
      </c>
      <c r="K248" s="580">
        <v>0</v>
      </c>
      <c r="L248" s="578">
        <v>0</v>
      </c>
      <c r="M248" s="579">
        <v>0</v>
      </c>
      <c r="N248" s="578">
        <v>0</v>
      </c>
      <c r="O248" s="579">
        <v>0</v>
      </c>
      <c r="P248" s="578">
        <v>0</v>
      </c>
      <c r="Q248" s="560">
        <f t="shared" si="12"/>
        <v>300000</v>
      </c>
      <c r="R248" s="489"/>
    </row>
    <row r="249" spans="1:18" s="1" customFormat="1" x14ac:dyDescent="0.25">
      <c r="A249" s="557">
        <v>230</v>
      </c>
      <c r="B249" s="556">
        <v>14</v>
      </c>
      <c r="C249" s="557" t="s">
        <v>1814</v>
      </c>
      <c r="D249" s="557" t="str">
        <f t="shared" si="14"/>
        <v>3</v>
      </c>
      <c r="E249" s="557">
        <v>375</v>
      </c>
      <c r="F249" s="573" t="s">
        <v>510</v>
      </c>
      <c r="G249" s="561">
        <v>15000</v>
      </c>
      <c r="H249" s="578"/>
      <c r="I249" s="579">
        <v>0</v>
      </c>
      <c r="J249" s="580">
        <v>0</v>
      </c>
      <c r="K249" s="580">
        <v>0</v>
      </c>
      <c r="L249" s="578">
        <v>0</v>
      </c>
      <c r="M249" s="579">
        <v>0</v>
      </c>
      <c r="N249" s="578">
        <v>0</v>
      </c>
      <c r="O249" s="579">
        <v>0</v>
      </c>
      <c r="P249" s="578">
        <v>0</v>
      </c>
      <c r="Q249" s="560">
        <f t="shared" si="12"/>
        <v>15000</v>
      </c>
      <c r="R249" s="489"/>
    </row>
    <row r="250" spans="1:18" s="1" customFormat="1" ht="14.45" customHeight="1" x14ac:dyDescent="0.25">
      <c r="A250" s="557">
        <v>231</v>
      </c>
      <c r="B250" s="556">
        <v>14</v>
      </c>
      <c r="C250" s="557" t="s">
        <v>1814</v>
      </c>
      <c r="D250" s="557" t="str">
        <f t="shared" si="14"/>
        <v>4</v>
      </c>
      <c r="E250" s="557">
        <v>441</v>
      </c>
      <c r="F250" s="573" t="s">
        <v>1940</v>
      </c>
      <c r="G250" s="561"/>
      <c r="H250" s="578"/>
      <c r="I250" s="579">
        <v>840000</v>
      </c>
      <c r="J250" s="580"/>
      <c r="K250" s="580"/>
      <c r="L250" s="578"/>
      <c r="M250" s="579"/>
      <c r="N250" s="578"/>
      <c r="O250" s="579"/>
      <c r="P250" s="578"/>
      <c r="Q250" s="560">
        <f t="shared" si="12"/>
        <v>840000</v>
      </c>
      <c r="R250" s="489"/>
    </row>
    <row r="251" spans="1:18" s="1" customFormat="1" ht="14.45" customHeight="1" x14ac:dyDescent="0.25">
      <c r="A251" s="557">
        <v>232</v>
      </c>
      <c r="B251" s="556">
        <v>14</v>
      </c>
      <c r="C251" s="557" t="s">
        <v>1814</v>
      </c>
      <c r="D251" s="557" t="str">
        <f t="shared" si="14"/>
        <v>4</v>
      </c>
      <c r="E251" s="557">
        <v>441</v>
      </c>
      <c r="F251" s="573" t="s">
        <v>1941</v>
      </c>
      <c r="G251" s="561"/>
      <c r="H251" s="578"/>
      <c r="I251" s="579">
        <v>150000</v>
      </c>
      <c r="J251" s="580"/>
      <c r="K251" s="580"/>
      <c r="L251" s="578"/>
      <c r="M251" s="579"/>
      <c r="N251" s="578"/>
      <c r="O251" s="579"/>
      <c r="P251" s="578"/>
      <c r="Q251" s="560">
        <f t="shared" si="12"/>
        <v>150000</v>
      </c>
      <c r="R251" s="489"/>
    </row>
    <row r="252" spans="1:18" s="1" customFormat="1" ht="14.45" customHeight="1" x14ac:dyDescent="0.25">
      <c r="A252" s="557">
        <v>233</v>
      </c>
      <c r="B252" s="556">
        <v>14</v>
      </c>
      <c r="C252" s="557" t="s">
        <v>1814</v>
      </c>
      <c r="D252" s="557" t="str">
        <f t="shared" si="14"/>
        <v>6</v>
      </c>
      <c r="E252" s="557">
        <v>611</v>
      </c>
      <c r="F252" s="575" t="s">
        <v>1942</v>
      </c>
      <c r="G252" s="561"/>
      <c r="H252" s="578"/>
      <c r="I252" s="579">
        <v>126000</v>
      </c>
      <c r="J252" s="580"/>
      <c r="K252" s="580"/>
      <c r="L252" s="578"/>
      <c r="M252" s="579"/>
      <c r="N252" s="578"/>
      <c r="O252" s="579"/>
      <c r="P252" s="578"/>
      <c r="Q252" s="560">
        <f t="shared" si="12"/>
        <v>126000</v>
      </c>
      <c r="R252" s="489"/>
    </row>
    <row r="253" spans="1:18" s="1" customFormat="1" ht="14.45" customHeight="1" x14ac:dyDescent="0.25">
      <c r="A253" s="557">
        <v>234</v>
      </c>
      <c r="B253" s="556">
        <v>14</v>
      </c>
      <c r="C253" s="557" t="s">
        <v>1814</v>
      </c>
      <c r="D253" s="557" t="str">
        <f t="shared" si="14"/>
        <v>6</v>
      </c>
      <c r="E253" s="557">
        <v>612</v>
      </c>
      <c r="F253" s="575" t="s">
        <v>1934</v>
      </c>
      <c r="G253" s="561"/>
      <c r="H253" s="578"/>
      <c r="I253" s="579"/>
      <c r="J253" s="580"/>
      <c r="K253" s="580"/>
      <c r="L253" s="578"/>
      <c r="M253" s="579"/>
      <c r="N253" s="578">
        <v>3000000</v>
      </c>
      <c r="O253" s="579"/>
      <c r="P253" s="578"/>
      <c r="Q253" s="560">
        <f t="shared" si="12"/>
        <v>3000000</v>
      </c>
      <c r="R253" s="489"/>
    </row>
    <row r="254" spans="1:18" s="1" customFormat="1" ht="14.45" customHeight="1" x14ac:dyDescent="0.25">
      <c r="A254" s="557">
        <v>235</v>
      </c>
      <c r="B254" s="556">
        <v>14</v>
      </c>
      <c r="C254" s="557" t="s">
        <v>1814</v>
      </c>
      <c r="D254" s="557" t="str">
        <f t="shared" si="14"/>
        <v>6</v>
      </c>
      <c r="E254" s="557">
        <v>612</v>
      </c>
      <c r="F254" s="575" t="s">
        <v>1945</v>
      </c>
      <c r="G254" s="561"/>
      <c r="H254" s="578"/>
      <c r="I254" s="579"/>
      <c r="J254" s="580"/>
      <c r="K254" s="580"/>
      <c r="L254" s="581">
        <v>450951</v>
      </c>
      <c r="M254" s="579"/>
      <c r="N254" s="578"/>
      <c r="O254" s="579"/>
      <c r="P254" s="578"/>
      <c r="Q254" s="560">
        <f t="shared" si="12"/>
        <v>450951</v>
      </c>
      <c r="R254" s="489"/>
    </row>
    <row r="255" spans="1:18" s="1" customFormat="1" ht="14.45" customHeight="1" x14ac:dyDescent="0.25">
      <c r="A255" s="557">
        <v>236</v>
      </c>
      <c r="B255" s="556">
        <v>14</v>
      </c>
      <c r="C255" s="557" t="s">
        <v>1814</v>
      </c>
      <c r="D255" s="557" t="str">
        <f t="shared" si="14"/>
        <v>6</v>
      </c>
      <c r="E255" s="557">
        <v>612</v>
      </c>
      <c r="F255" s="573" t="s">
        <v>1947</v>
      </c>
      <c r="G255" s="561"/>
      <c r="H255" s="578"/>
      <c r="I255" s="579"/>
      <c r="J255" s="580"/>
      <c r="K255" s="580"/>
      <c r="L255" s="578"/>
      <c r="M255" s="579"/>
      <c r="N255" s="578"/>
      <c r="O255" s="579">
        <v>3833333</v>
      </c>
      <c r="P255" s="578"/>
      <c r="Q255" s="560">
        <f t="shared" si="12"/>
        <v>3833333</v>
      </c>
      <c r="R255" s="489"/>
    </row>
    <row r="256" spans="1:18" s="1" customFormat="1" ht="14.45" customHeight="1" x14ac:dyDescent="0.25">
      <c r="A256" s="557">
        <v>237</v>
      </c>
      <c r="B256" s="556">
        <v>14</v>
      </c>
      <c r="C256" s="557" t="s">
        <v>1814</v>
      </c>
      <c r="D256" s="557" t="str">
        <f t="shared" si="14"/>
        <v>6</v>
      </c>
      <c r="E256" s="557">
        <v>613</v>
      </c>
      <c r="F256" s="573" t="s">
        <v>1935</v>
      </c>
      <c r="G256" s="561"/>
      <c r="H256" s="578"/>
      <c r="I256" s="579">
        <v>325000</v>
      </c>
      <c r="J256" s="580"/>
      <c r="K256" s="580"/>
      <c r="L256" s="578"/>
      <c r="M256" s="579"/>
      <c r="N256" s="578"/>
      <c r="O256" s="579"/>
      <c r="P256" s="578"/>
      <c r="Q256" s="560">
        <f t="shared" si="12"/>
        <v>325000</v>
      </c>
      <c r="R256" s="489"/>
    </row>
    <row r="257" spans="1:18" s="1" customFormat="1" ht="14.45" customHeight="1" x14ac:dyDescent="0.25">
      <c r="A257" s="557">
        <v>238</v>
      </c>
      <c r="B257" s="556">
        <v>14</v>
      </c>
      <c r="C257" s="557" t="s">
        <v>1814</v>
      </c>
      <c r="D257" s="557" t="str">
        <f t="shared" si="14"/>
        <v>6</v>
      </c>
      <c r="E257" s="557">
        <v>613</v>
      </c>
      <c r="F257" s="573" t="s">
        <v>1936</v>
      </c>
      <c r="G257" s="561"/>
      <c r="H257" s="578"/>
      <c r="I257" s="579">
        <v>180000</v>
      </c>
      <c r="J257" s="580"/>
      <c r="K257" s="580"/>
      <c r="L257" s="578"/>
      <c r="M257" s="579"/>
      <c r="N257" s="578"/>
      <c r="O257" s="579"/>
      <c r="P257" s="578"/>
      <c r="Q257" s="560">
        <f t="shared" si="12"/>
        <v>180000</v>
      </c>
      <c r="R257" s="489"/>
    </row>
    <row r="258" spans="1:18" s="1" customFormat="1" ht="14.45" customHeight="1" x14ac:dyDescent="0.25">
      <c r="A258" s="557">
        <v>239</v>
      </c>
      <c r="B258" s="556">
        <v>14</v>
      </c>
      <c r="C258" s="557" t="s">
        <v>1814</v>
      </c>
      <c r="D258" s="557" t="str">
        <f t="shared" si="14"/>
        <v>6</v>
      </c>
      <c r="E258" s="557">
        <v>613</v>
      </c>
      <c r="F258" s="573" t="s">
        <v>1937</v>
      </c>
      <c r="G258" s="561"/>
      <c r="H258" s="578"/>
      <c r="I258" s="579">
        <v>300000</v>
      </c>
      <c r="J258" s="580"/>
      <c r="K258" s="580"/>
      <c r="L258" s="578"/>
      <c r="M258" s="579"/>
      <c r="N258" s="578"/>
      <c r="O258" s="579"/>
      <c r="P258" s="578"/>
      <c r="Q258" s="560">
        <f t="shared" si="12"/>
        <v>300000</v>
      </c>
      <c r="R258" s="489"/>
    </row>
    <row r="259" spans="1:18" s="1" customFormat="1" ht="14.45" customHeight="1" x14ac:dyDescent="0.25">
      <c r="A259" s="557">
        <v>240</v>
      </c>
      <c r="B259" s="556">
        <v>14</v>
      </c>
      <c r="C259" s="557" t="s">
        <v>1814</v>
      </c>
      <c r="D259" s="557" t="str">
        <f t="shared" si="14"/>
        <v>6</v>
      </c>
      <c r="E259" s="557">
        <v>613</v>
      </c>
      <c r="F259" s="573" t="s">
        <v>1938</v>
      </c>
      <c r="G259" s="561"/>
      <c r="H259" s="578"/>
      <c r="I259" s="579">
        <v>250000</v>
      </c>
      <c r="J259" s="580"/>
      <c r="K259" s="580"/>
      <c r="L259" s="578"/>
      <c r="M259" s="579"/>
      <c r="N259" s="578"/>
      <c r="O259" s="579"/>
      <c r="P259" s="578"/>
      <c r="Q259" s="560">
        <f t="shared" si="12"/>
        <v>250000</v>
      </c>
      <c r="R259" s="489"/>
    </row>
    <row r="260" spans="1:18" s="1" customFormat="1" ht="14.45" customHeight="1" x14ac:dyDescent="0.25">
      <c r="A260" s="557">
        <v>241</v>
      </c>
      <c r="B260" s="556">
        <v>14</v>
      </c>
      <c r="C260" s="557" t="s">
        <v>1814</v>
      </c>
      <c r="D260" s="557" t="str">
        <f t="shared" si="14"/>
        <v>6</v>
      </c>
      <c r="E260" s="557">
        <v>613</v>
      </c>
      <c r="F260" s="573" t="s">
        <v>1939</v>
      </c>
      <c r="G260" s="561"/>
      <c r="H260" s="578"/>
      <c r="I260" s="579">
        <v>500000</v>
      </c>
      <c r="J260" s="580"/>
      <c r="K260" s="580"/>
      <c r="L260" s="578"/>
      <c r="M260" s="579"/>
      <c r="N260" s="578"/>
      <c r="O260" s="579"/>
      <c r="P260" s="578"/>
      <c r="Q260" s="560">
        <f t="shared" si="12"/>
        <v>500000</v>
      </c>
      <c r="R260" s="489"/>
    </row>
    <row r="261" spans="1:18" s="1" customFormat="1" ht="14.45" customHeight="1" x14ac:dyDescent="0.25">
      <c r="A261" s="557">
        <v>242</v>
      </c>
      <c r="B261" s="556">
        <v>14</v>
      </c>
      <c r="C261" s="557" t="s">
        <v>1814</v>
      </c>
      <c r="D261" s="557" t="str">
        <f t="shared" si="14"/>
        <v>6</v>
      </c>
      <c r="E261" s="557">
        <v>613</v>
      </c>
      <c r="F261" s="573" t="s">
        <v>1946</v>
      </c>
      <c r="G261" s="561"/>
      <c r="H261" s="578"/>
      <c r="I261" s="579"/>
      <c r="J261" s="580"/>
      <c r="K261" s="580"/>
      <c r="L261" s="578"/>
      <c r="M261" s="579"/>
      <c r="N261" s="578"/>
      <c r="O261" s="579">
        <v>1666667</v>
      </c>
      <c r="P261" s="578"/>
      <c r="Q261" s="560">
        <f t="shared" si="12"/>
        <v>1666667</v>
      </c>
      <c r="R261" s="489"/>
    </row>
    <row r="262" spans="1:18" s="1" customFormat="1" ht="14.45" customHeight="1" x14ac:dyDescent="0.25">
      <c r="A262" s="557">
        <v>243</v>
      </c>
      <c r="B262" s="556">
        <v>14</v>
      </c>
      <c r="C262" s="557" t="s">
        <v>1814</v>
      </c>
      <c r="D262" s="557" t="str">
        <f t="shared" si="14"/>
        <v>6</v>
      </c>
      <c r="E262" s="557">
        <v>615</v>
      </c>
      <c r="F262" s="575" t="s">
        <v>1933</v>
      </c>
      <c r="G262" s="561"/>
      <c r="H262" s="578"/>
      <c r="I262" s="582">
        <v>650000</v>
      </c>
      <c r="J262" s="580"/>
      <c r="K262" s="580"/>
      <c r="L262" s="578"/>
      <c r="M262" s="579"/>
      <c r="N262" s="578"/>
      <c r="O262" s="579"/>
      <c r="P262" s="578"/>
      <c r="Q262" s="560">
        <f t="shared" ref="Q262:Q325" si="15">SUM(G262:P262)</f>
        <v>650000</v>
      </c>
      <c r="R262" s="489"/>
    </row>
    <row r="263" spans="1:18" s="1" customFormat="1" ht="14.45" customHeight="1" x14ac:dyDescent="0.25">
      <c r="A263" s="557">
        <v>244</v>
      </c>
      <c r="B263" s="556">
        <v>14</v>
      </c>
      <c r="C263" s="557" t="s">
        <v>1814</v>
      </c>
      <c r="D263" s="557" t="str">
        <f t="shared" si="14"/>
        <v>6</v>
      </c>
      <c r="E263" s="557">
        <v>616</v>
      </c>
      <c r="F263" s="575" t="s">
        <v>1943</v>
      </c>
      <c r="G263" s="561"/>
      <c r="H263" s="578"/>
      <c r="I263" s="579">
        <v>1074281</v>
      </c>
      <c r="J263" s="580"/>
      <c r="K263" s="580"/>
      <c r="L263" s="578"/>
      <c r="M263" s="579"/>
      <c r="N263" s="578"/>
      <c r="O263" s="579"/>
      <c r="P263" s="578"/>
      <c r="Q263" s="560">
        <f t="shared" si="15"/>
        <v>1074281</v>
      </c>
      <c r="R263" s="489"/>
    </row>
    <row r="264" spans="1:18" s="1" customFormat="1" ht="14.45" customHeight="1" x14ac:dyDescent="0.25">
      <c r="A264" s="557">
        <v>245</v>
      </c>
      <c r="B264" s="556">
        <v>14</v>
      </c>
      <c r="C264" s="557" t="s">
        <v>1814</v>
      </c>
      <c r="D264" s="557" t="str">
        <f t="shared" si="14"/>
        <v>6</v>
      </c>
      <c r="E264" s="557">
        <v>619</v>
      </c>
      <c r="F264" s="575" t="s">
        <v>1948</v>
      </c>
      <c r="G264" s="561"/>
      <c r="H264" s="578"/>
      <c r="I264" s="579"/>
      <c r="J264" s="580"/>
      <c r="K264" s="580"/>
      <c r="L264" s="578"/>
      <c r="M264" s="579"/>
      <c r="N264" s="578"/>
      <c r="O264" s="579">
        <v>1000000</v>
      </c>
      <c r="P264" s="578"/>
      <c r="Q264" s="560">
        <f t="shared" si="15"/>
        <v>1000000</v>
      </c>
      <c r="R264" s="489"/>
    </row>
    <row r="265" spans="1:18" s="1" customFormat="1" ht="14.45" customHeight="1" x14ac:dyDescent="0.25">
      <c r="A265" s="557">
        <v>246</v>
      </c>
      <c r="B265" s="556">
        <v>15</v>
      </c>
      <c r="C265" s="557" t="s">
        <v>1929</v>
      </c>
      <c r="D265" s="557">
        <v>1</v>
      </c>
      <c r="E265" s="557">
        <v>113</v>
      </c>
      <c r="F265" s="573" t="s">
        <v>349</v>
      </c>
      <c r="G265" s="561">
        <v>275184.00480000005</v>
      </c>
      <c r="H265" s="578"/>
      <c r="I265" s="579"/>
      <c r="J265" s="580"/>
      <c r="K265" s="580"/>
      <c r="L265" s="578"/>
      <c r="M265" s="579"/>
      <c r="N265" s="578"/>
      <c r="O265" s="579"/>
      <c r="P265" s="578"/>
      <c r="Q265" s="560">
        <f t="shared" si="15"/>
        <v>275184.00480000005</v>
      </c>
      <c r="R265" s="489"/>
    </row>
    <row r="266" spans="1:18" s="1" customFormat="1" ht="14.45" customHeight="1" x14ac:dyDescent="0.25">
      <c r="A266" s="557">
        <v>247</v>
      </c>
      <c r="B266" s="556">
        <v>15</v>
      </c>
      <c r="C266" s="557" t="s">
        <v>1929</v>
      </c>
      <c r="D266" s="557">
        <v>1</v>
      </c>
      <c r="E266" s="557">
        <v>122</v>
      </c>
      <c r="F266" s="574" t="s">
        <v>353</v>
      </c>
      <c r="G266" s="561">
        <v>299034</v>
      </c>
      <c r="H266" s="578"/>
      <c r="I266" s="579"/>
      <c r="J266" s="580"/>
      <c r="K266" s="580"/>
      <c r="L266" s="578"/>
      <c r="M266" s="579"/>
      <c r="N266" s="578"/>
      <c r="O266" s="579"/>
      <c r="P266" s="578"/>
      <c r="Q266" s="560">
        <f t="shared" si="15"/>
        <v>299034</v>
      </c>
      <c r="R266" s="489"/>
    </row>
    <row r="267" spans="1:18" s="1" customFormat="1" ht="14.45" customHeight="1" x14ac:dyDescent="0.25">
      <c r="A267" s="557">
        <v>248</v>
      </c>
      <c r="B267" s="556">
        <v>15</v>
      </c>
      <c r="C267" s="557" t="s">
        <v>1929</v>
      </c>
      <c r="D267" s="557">
        <v>1</v>
      </c>
      <c r="E267" s="557">
        <v>132</v>
      </c>
      <c r="F267" s="574" t="s">
        <v>358</v>
      </c>
      <c r="G267" s="561">
        <v>41466.173799832992</v>
      </c>
      <c r="H267" s="578"/>
      <c r="I267" s="579"/>
      <c r="J267" s="580"/>
      <c r="K267" s="580"/>
      <c r="L267" s="578"/>
      <c r="M267" s="579"/>
      <c r="N267" s="578"/>
      <c r="O267" s="579"/>
      <c r="P267" s="578"/>
      <c r="Q267" s="560">
        <f t="shared" si="15"/>
        <v>41466.173799832992</v>
      </c>
      <c r="R267" s="489" t="s">
        <v>1920</v>
      </c>
    </row>
    <row r="268" spans="1:18" s="1" customFormat="1" ht="14.45" customHeight="1" x14ac:dyDescent="0.25">
      <c r="A268" s="557">
        <v>249</v>
      </c>
      <c r="B268" s="556">
        <v>15</v>
      </c>
      <c r="C268" s="557" t="s">
        <v>1929</v>
      </c>
      <c r="D268" s="557">
        <v>1</v>
      </c>
      <c r="E268" s="557">
        <v>132</v>
      </c>
      <c r="F268" s="574" t="s">
        <v>358</v>
      </c>
      <c r="G268" s="561">
        <v>45060.01656989933</v>
      </c>
      <c r="H268" s="578"/>
      <c r="I268" s="579"/>
      <c r="J268" s="580"/>
      <c r="K268" s="580"/>
      <c r="L268" s="578"/>
      <c r="M268" s="579"/>
      <c r="N268" s="578"/>
      <c r="O268" s="579"/>
      <c r="P268" s="578"/>
      <c r="Q268" s="560">
        <f t="shared" si="15"/>
        <v>45060.01656989933</v>
      </c>
      <c r="R268" s="489"/>
    </row>
    <row r="269" spans="1:18" s="1" customFormat="1" ht="14.45" customHeight="1" x14ac:dyDescent="0.25">
      <c r="A269" s="557">
        <v>250</v>
      </c>
      <c r="B269" s="556">
        <v>15</v>
      </c>
      <c r="C269" s="557" t="s">
        <v>1929</v>
      </c>
      <c r="D269" s="557" t="str">
        <f t="shared" ref="D269:D274" si="16">MID(E269,1,1)</f>
        <v>2</v>
      </c>
      <c r="E269" s="557">
        <v>241</v>
      </c>
      <c r="F269" s="573" t="s">
        <v>407</v>
      </c>
      <c r="G269" s="561">
        <v>133000</v>
      </c>
      <c r="H269" s="578"/>
      <c r="I269" s="579"/>
      <c r="J269" s="580"/>
      <c r="K269" s="580"/>
      <c r="L269" s="578"/>
      <c r="M269" s="579"/>
      <c r="N269" s="578"/>
      <c r="O269" s="579"/>
      <c r="P269" s="578"/>
      <c r="Q269" s="560">
        <f t="shared" si="15"/>
        <v>133000</v>
      </c>
      <c r="R269" s="489"/>
    </row>
    <row r="270" spans="1:18" s="1" customFormat="1" ht="14.45" customHeight="1" x14ac:dyDescent="0.25">
      <c r="A270" s="557">
        <v>251</v>
      </c>
      <c r="B270" s="556">
        <v>15</v>
      </c>
      <c r="C270" s="557" t="s">
        <v>1929</v>
      </c>
      <c r="D270" s="557" t="str">
        <f t="shared" si="16"/>
        <v>2</v>
      </c>
      <c r="E270" s="557">
        <v>242</v>
      </c>
      <c r="F270" s="573" t="s">
        <v>408</v>
      </c>
      <c r="G270" s="561">
        <v>30000</v>
      </c>
      <c r="H270" s="578"/>
      <c r="I270" s="579"/>
      <c r="J270" s="580"/>
      <c r="K270" s="580"/>
      <c r="L270" s="578"/>
      <c r="M270" s="579"/>
      <c r="N270" s="578"/>
      <c r="O270" s="579"/>
      <c r="P270" s="578"/>
      <c r="Q270" s="560">
        <f t="shared" si="15"/>
        <v>30000</v>
      </c>
      <c r="R270" s="489"/>
    </row>
    <row r="271" spans="1:18" s="1" customFormat="1" ht="14.45" customHeight="1" x14ac:dyDescent="0.25">
      <c r="A271" s="557">
        <v>252</v>
      </c>
      <c r="B271" s="556">
        <v>15</v>
      </c>
      <c r="C271" s="557" t="s">
        <v>1929</v>
      </c>
      <c r="D271" s="557" t="str">
        <f t="shared" si="16"/>
        <v>2</v>
      </c>
      <c r="E271" s="557">
        <v>243</v>
      </c>
      <c r="F271" s="573" t="s">
        <v>409</v>
      </c>
      <c r="G271" s="561">
        <v>8500</v>
      </c>
      <c r="H271" s="578"/>
      <c r="I271" s="579"/>
      <c r="J271" s="580"/>
      <c r="K271" s="580"/>
      <c r="L271" s="578"/>
      <c r="M271" s="579"/>
      <c r="N271" s="578"/>
      <c r="O271" s="579"/>
      <c r="P271" s="578"/>
      <c r="Q271" s="560">
        <f t="shared" si="15"/>
        <v>8500</v>
      </c>
      <c r="R271" s="489"/>
    </row>
    <row r="272" spans="1:18" s="1" customFormat="1" ht="14.45" customHeight="1" x14ac:dyDescent="0.25">
      <c r="A272" s="557">
        <v>253</v>
      </c>
      <c r="B272" s="556">
        <v>15</v>
      </c>
      <c r="C272" s="557" t="s">
        <v>1929</v>
      </c>
      <c r="D272" s="557" t="str">
        <f t="shared" si="16"/>
        <v>2</v>
      </c>
      <c r="E272" s="557">
        <v>247</v>
      </c>
      <c r="F272" s="573" t="s">
        <v>413</v>
      </c>
      <c r="G272" s="561">
        <v>15000</v>
      </c>
      <c r="H272" s="578"/>
      <c r="I272" s="579"/>
      <c r="J272" s="580"/>
      <c r="K272" s="580"/>
      <c r="L272" s="578"/>
      <c r="M272" s="579"/>
      <c r="N272" s="578"/>
      <c r="O272" s="579"/>
      <c r="P272" s="578"/>
      <c r="Q272" s="560">
        <f t="shared" si="15"/>
        <v>15000</v>
      </c>
      <c r="R272" s="489"/>
    </row>
    <row r="273" spans="1:18" s="1" customFormat="1" ht="14.45" customHeight="1" x14ac:dyDescent="0.25">
      <c r="A273" s="557">
        <v>254</v>
      </c>
      <c r="B273" s="556">
        <v>15</v>
      </c>
      <c r="C273" s="557" t="s">
        <v>1929</v>
      </c>
      <c r="D273" s="557" t="str">
        <f t="shared" si="16"/>
        <v>2</v>
      </c>
      <c r="E273" s="557">
        <v>249</v>
      </c>
      <c r="F273" s="577" t="s">
        <v>1930</v>
      </c>
      <c r="G273" s="561">
        <v>13000</v>
      </c>
      <c r="H273" s="578"/>
      <c r="I273" s="579"/>
      <c r="J273" s="580"/>
      <c r="K273" s="580"/>
      <c r="L273" s="578"/>
      <c r="M273" s="579"/>
      <c r="N273" s="578"/>
      <c r="O273" s="579"/>
      <c r="P273" s="578"/>
      <c r="Q273" s="560">
        <f t="shared" si="15"/>
        <v>13000</v>
      </c>
      <c r="R273" s="489"/>
    </row>
    <row r="274" spans="1:18" s="1" customFormat="1" ht="14.45" customHeight="1" x14ac:dyDescent="0.25">
      <c r="A274" s="557">
        <v>255</v>
      </c>
      <c r="B274" s="556">
        <v>15</v>
      </c>
      <c r="C274" s="557" t="s">
        <v>1929</v>
      </c>
      <c r="D274" s="557" t="str">
        <f t="shared" si="16"/>
        <v>2</v>
      </c>
      <c r="E274" s="557">
        <v>291</v>
      </c>
      <c r="F274" s="577" t="s">
        <v>438</v>
      </c>
      <c r="G274" s="561">
        <v>2500</v>
      </c>
      <c r="H274" s="578"/>
      <c r="I274" s="579"/>
      <c r="J274" s="580"/>
      <c r="K274" s="580"/>
      <c r="L274" s="578"/>
      <c r="M274" s="579"/>
      <c r="N274" s="578"/>
      <c r="O274" s="579"/>
      <c r="P274" s="578"/>
      <c r="Q274" s="560">
        <f t="shared" si="15"/>
        <v>2500</v>
      </c>
      <c r="R274" s="489"/>
    </row>
    <row r="275" spans="1:18" s="1" customFormat="1" ht="14.45" customHeight="1" x14ac:dyDescent="0.25">
      <c r="A275" s="557">
        <v>256</v>
      </c>
      <c r="B275" s="556">
        <v>16</v>
      </c>
      <c r="C275" s="557" t="s">
        <v>1825</v>
      </c>
      <c r="D275" s="557">
        <v>1</v>
      </c>
      <c r="E275" s="557">
        <v>113</v>
      </c>
      <c r="F275" s="573" t="s">
        <v>349</v>
      </c>
      <c r="G275" s="561">
        <v>1780479.0072000001</v>
      </c>
      <c r="H275" s="578"/>
      <c r="I275" s="579"/>
      <c r="J275" s="580"/>
      <c r="K275" s="580"/>
      <c r="L275" s="578"/>
      <c r="M275" s="579"/>
      <c r="N275" s="578"/>
      <c r="O275" s="579"/>
      <c r="P275" s="578"/>
      <c r="Q275" s="560">
        <f t="shared" si="15"/>
        <v>1780479.0072000001</v>
      </c>
      <c r="R275" s="489"/>
    </row>
    <row r="276" spans="1:18" s="1" customFormat="1" ht="14.45" customHeight="1" x14ac:dyDescent="0.25">
      <c r="A276" s="557">
        <v>257</v>
      </c>
      <c r="B276" s="556">
        <v>16</v>
      </c>
      <c r="C276" s="557" t="s">
        <v>1825</v>
      </c>
      <c r="D276" s="557">
        <v>1</v>
      </c>
      <c r="E276" s="557">
        <v>122</v>
      </c>
      <c r="F276" s="574" t="s">
        <v>353</v>
      </c>
      <c r="G276" s="561">
        <v>109422.45000000001</v>
      </c>
      <c r="H276" s="578"/>
      <c r="I276" s="579"/>
      <c r="J276" s="580"/>
      <c r="K276" s="580"/>
      <c r="L276" s="578"/>
      <c r="M276" s="579"/>
      <c r="N276" s="578"/>
      <c r="O276" s="579"/>
      <c r="P276" s="578"/>
      <c r="Q276" s="560">
        <f t="shared" si="15"/>
        <v>109422.45000000001</v>
      </c>
      <c r="R276" s="489"/>
    </row>
    <row r="277" spans="1:18" s="1" customFormat="1" ht="14.45" customHeight="1" x14ac:dyDescent="0.25">
      <c r="A277" s="557">
        <v>258</v>
      </c>
      <c r="B277" s="556">
        <v>16</v>
      </c>
      <c r="C277" s="557" t="s">
        <v>1825</v>
      </c>
      <c r="D277" s="557">
        <v>1</v>
      </c>
      <c r="E277" s="557">
        <v>132</v>
      </c>
      <c r="F277" s="574" t="s">
        <v>358</v>
      </c>
      <c r="G277" s="561">
        <v>268291.94528645545</v>
      </c>
      <c r="H277" s="578"/>
      <c r="I277" s="579"/>
      <c r="J277" s="580"/>
      <c r="K277" s="580"/>
      <c r="L277" s="578"/>
      <c r="M277" s="579"/>
      <c r="N277" s="578"/>
      <c r="O277" s="579"/>
      <c r="P277" s="578"/>
      <c r="Q277" s="560">
        <f t="shared" si="15"/>
        <v>268291.94528645545</v>
      </c>
      <c r="R277" s="489"/>
    </row>
    <row r="278" spans="1:18" s="1" customFormat="1" ht="14.45" customHeight="1" x14ac:dyDescent="0.25">
      <c r="A278" s="557">
        <v>259</v>
      </c>
      <c r="B278" s="556">
        <v>16</v>
      </c>
      <c r="C278" s="557" t="s">
        <v>1825</v>
      </c>
      <c r="D278" s="557">
        <v>1</v>
      </c>
      <c r="E278" s="557">
        <v>132</v>
      </c>
      <c r="F278" s="574" t="s">
        <v>358</v>
      </c>
      <c r="G278" s="561">
        <v>16488.350522412104</v>
      </c>
      <c r="H278" s="578"/>
      <c r="I278" s="579"/>
      <c r="J278" s="580"/>
      <c r="K278" s="580"/>
      <c r="L278" s="578"/>
      <c r="M278" s="579"/>
      <c r="N278" s="578"/>
      <c r="O278" s="579"/>
      <c r="P278" s="578"/>
      <c r="Q278" s="560">
        <f t="shared" si="15"/>
        <v>16488.350522412104</v>
      </c>
      <c r="R278" s="489"/>
    </row>
    <row r="279" spans="1:18" s="1" customFormat="1" ht="14.45" customHeight="1" x14ac:dyDescent="0.25">
      <c r="A279" s="557">
        <v>260</v>
      </c>
      <c r="B279" s="556">
        <v>16</v>
      </c>
      <c r="C279" s="557" t="s">
        <v>1825</v>
      </c>
      <c r="D279" s="557" t="str">
        <f t="shared" ref="D279:D294" si="17">MID(E279,1,1)</f>
        <v>2</v>
      </c>
      <c r="E279" s="557">
        <v>211</v>
      </c>
      <c r="F279" s="573" t="s">
        <v>384</v>
      </c>
      <c r="G279" s="561">
        <v>6500</v>
      </c>
      <c r="H279" s="578"/>
      <c r="I279" s="579">
        <v>0</v>
      </c>
      <c r="J279" s="580">
        <v>0</v>
      </c>
      <c r="K279" s="580">
        <v>0</v>
      </c>
      <c r="L279" s="578">
        <v>0</v>
      </c>
      <c r="M279" s="579">
        <v>0</v>
      </c>
      <c r="N279" s="578">
        <v>0</v>
      </c>
      <c r="O279" s="579">
        <v>0</v>
      </c>
      <c r="P279" s="578">
        <v>0</v>
      </c>
      <c r="Q279" s="560">
        <f t="shared" si="15"/>
        <v>6500</v>
      </c>
      <c r="R279" s="489"/>
    </row>
    <row r="280" spans="1:18" s="1" customFormat="1" ht="14.45" customHeight="1" x14ac:dyDescent="0.25">
      <c r="A280" s="557">
        <v>261</v>
      </c>
      <c r="B280" s="556">
        <v>16</v>
      </c>
      <c r="C280" s="557" t="s">
        <v>1825</v>
      </c>
      <c r="D280" s="557" t="str">
        <f t="shared" si="17"/>
        <v>2</v>
      </c>
      <c r="E280" s="557">
        <v>216</v>
      </c>
      <c r="F280" s="573" t="s">
        <v>389</v>
      </c>
      <c r="G280" s="561">
        <v>8000</v>
      </c>
      <c r="H280" s="578"/>
      <c r="I280" s="579">
        <v>0</v>
      </c>
      <c r="J280" s="580">
        <v>0</v>
      </c>
      <c r="K280" s="580">
        <v>0</v>
      </c>
      <c r="L280" s="578">
        <v>0</v>
      </c>
      <c r="M280" s="579">
        <v>0</v>
      </c>
      <c r="N280" s="578">
        <v>0</v>
      </c>
      <c r="O280" s="579">
        <v>0</v>
      </c>
      <c r="P280" s="578">
        <v>0</v>
      </c>
      <c r="Q280" s="560">
        <f t="shared" si="15"/>
        <v>8000</v>
      </c>
      <c r="R280" s="489"/>
    </row>
    <row r="281" spans="1:18" s="1" customFormat="1" ht="14.45" customHeight="1" x14ac:dyDescent="0.25">
      <c r="A281" s="557">
        <v>262</v>
      </c>
      <c r="B281" s="556">
        <v>16</v>
      </c>
      <c r="C281" s="557" t="s">
        <v>1825</v>
      </c>
      <c r="D281" s="557" t="str">
        <f t="shared" si="17"/>
        <v>2</v>
      </c>
      <c r="E281" s="557">
        <v>249</v>
      </c>
      <c r="F281" s="573" t="s">
        <v>415</v>
      </c>
      <c r="G281" s="561">
        <v>8000</v>
      </c>
      <c r="H281" s="578"/>
      <c r="I281" s="579">
        <v>0</v>
      </c>
      <c r="J281" s="580">
        <v>0</v>
      </c>
      <c r="K281" s="580">
        <v>0</v>
      </c>
      <c r="L281" s="578">
        <v>0</v>
      </c>
      <c r="M281" s="579">
        <v>0</v>
      </c>
      <c r="N281" s="578">
        <v>0</v>
      </c>
      <c r="O281" s="579">
        <v>0</v>
      </c>
      <c r="P281" s="578">
        <v>0</v>
      </c>
      <c r="Q281" s="560">
        <f t="shared" si="15"/>
        <v>8000</v>
      </c>
      <c r="R281" s="489"/>
    </row>
    <row r="282" spans="1:18" s="1" customFormat="1" ht="14.45" customHeight="1" x14ac:dyDescent="0.25">
      <c r="A282" s="557">
        <v>263</v>
      </c>
      <c r="B282" s="556">
        <v>16</v>
      </c>
      <c r="C282" s="557" t="s">
        <v>1825</v>
      </c>
      <c r="D282" s="557" t="str">
        <f t="shared" si="17"/>
        <v>2</v>
      </c>
      <c r="E282" s="557">
        <v>261</v>
      </c>
      <c r="F282" s="575" t="s">
        <v>425</v>
      </c>
      <c r="G282" s="561">
        <v>38700</v>
      </c>
      <c r="H282" s="578"/>
      <c r="I282" s="579">
        <v>0</v>
      </c>
      <c r="J282" s="580">
        <v>0</v>
      </c>
      <c r="K282" s="580">
        <v>0</v>
      </c>
      <c r="L282" s="578">
        <v>0</v>
      </c>
      <c r="M282" s="579">
        <v>0</v>
      </c>
      <c r="N282" s="578">
        <v>0</v>
      </c>
      <c r="O282" s="579">
        <v>0</v>
      </c>
      <c r="P282" s="578">
        <v>0</v>
      </c>
      <c r="Q282" s="560">
        <f t="shared" si="15"/>
        <v>38700</v>
      </c>
      <c r="R282" s="489"/>
    </row>
    <row r="283" spans="1:18" s="1" customFormat="1" ht="14.45" customHeight="1" x14ac:dyDescent="0.25">
      <c r="A283" s="557">
        <v>264</v>
      </c>
      <c r="B283" s="556">
        <v>16</v>
      </c>
      <c r="C283" s="557" t="s">
        <v>1825</v>
      </c>
      <c r="D283" s="557" t="str">
        <f t="shared" si="17"/>
        <v>2</v>
      </c>
      <c r="E283" s="557">
        <v>291</v>
      </c>
      <c r="F283" s="573" t="s">
        <v>438</v>
      </c>
      <c r="G283" s="561">
        <v>16000</v>
      </c>
      <c r="H283" s="578"/>
      <c r="I283" s="579">
        <v>0</v>
      </c>
      <c r="J283" s="580">
        <v>0</v>
      </c>
      <c r="K283" s="580">
        <v>0</v>
      </c>
      <c r="L283" s="578">
        <v>0</v>
      </c>
      <c r="M283" s="579">
        <v>0</v>
      </c>
      <c r="N283" s="578">
        <v>0</v>
      </c>
      <c r="O283" s="579">
        <v>0</v>
      </c>
      <c r="P283" s="578">
        <v>0</v>
      </c>
      <c r="Q283" s="560">
        <f t="shared" si="15"/>
        <v>16000</v>
      </c>
      <c r="R283" s="489"/>
    </row>
    <row r="284" spans="1:18" s="1" customFormat="1" ht="14.45" customHeight="1" x14ac:dyDescent="0.25">
      <c r="A284" s="557">
        <v>265</v>
      </c>
      <c r="B284" s="556">
        <v>16</v>
      </c>
      <c r="C284" s="557" t="s">
        <v>1825</v>
      </c>
      <c r="D284" s="557" t="str">
        <f t="shared" si="17"/>
        <v>2</v>
      </c>
      <c r="E284" s="557">
        <v>296</v>
      </c>
      <c r="F284" s="573" t="s">
        <v>443</v>
      </c>
      <c r="G284" s="561">
        <v>5000</v>
      </c>
      <c r="H284" s="578"/>
      <c r="I284" s="579">
        <v>0</v>
      </c>
      <c r="J284" s="580">
        <v>0</v>
      </c>
      <c r="K284" s="580">
        <v>0</v>
      </c>
      <c r="L284" s="578">
        <v>0</v>
      </c>
      <c r="M284" s="579">
        <v>0</v>
      </c>
      <c r="N284" s="578">
        <v>0</v>
      </c>
      <c r="O284" s="579">
        <v>0</v>
      </c>
      <c r="P284" s="578">
        <v>0</v>
      </c>
      <c r="Q284" s="560">
        <f t="shared" si="15"/>
        <v>5000</v>
      </c>
      <c r="R284" s="489"/>
    </row>
    <row r="285" spans="1:18" s="1" customFormat="1" ht="14.45" customHeight="1" x14ac:dyDescent="0.25">
      <c r="A285" s="557">
        <v>266</v>
      </c>
      <c r="B285" s="556">
        <v>16</v>
      </c>
      <c r="C285" s="557" t="s">
        <v>1825</v>
      </c>
      <c r="D285" s="557" t="str">
        <f t="shared" si="17"/>
        <v>3</v>
      </c>
      <c r="E285" s="557">
        <v>312</v>
      </c>
      <c r="F285" s="573" t="s">
        <v>449</v>
      </c>
      <c r="G285" s="561">
        <v>60000</v>
      </c>
      <c r="H285" s="578"/>
      <c r="I285" s="579">
        <v>0</v>
      </c>
      <c r="J285" s="580">
        <v>0</v>
      </c>
      <c r="K285" s="580">
        <v>0</v>
      </c>
      <c r="L285" s="578">
        <v>0</v>
      </c>
      <c r="M285" s="579">
        <v>0</v>
      </c>
      <c r="N285" s="578">
        <v>0</v>
      </c>
      <c r="O285" s="579">
        <v>0</v>
      </c>
      <c r="P285" s="578">
        <v>0</v>
      </c>
      <c r="Q285" s="560">
        <f t="shared" si="15"/>
        <v>60000</v>
      </c>
      <c r="R285" s="489"/>
    </row>
    <row r="286" spans="1:18" s="1" customFormat="1" ht="14.45" customHeight="1" x14ac:dyDescent="0.25">
      <c r="A286" s="557">
        <v>267</v>
      </c>
      <c r="B286" s="556">
        <v>16</v>
      </c>
      <c r="C286" s="557" t="s">
        <v>1825</v>
      </c>
      <c r="D286" s="557" t="str">
        <f t="shared" si="17"/>
        <v>3</v>
      </c>
      <c r="E286" s="557">
        <v>314</v>
      </c>
      <c r="F286" s="573" t="s">
        <v>451</v>
      </c>
      <c r="G286" s="561">
        <v>9600</v>
      </c>
      <c r="H286" s="578"/>
      <c r="I286" s="579">
        <v>0</v>
      </c>
      <c r="J286" s="580">
        <v>0</v>
      </c>
      <c r="K286" s="580">
        <v>0</v>
      </c>
      <c r="L286" s="578">
        <v>0</v>
      </c>
      <c r="M286" s="579">
        <v>0</v>
      </c>
      <c r="N286" s="578">
        <v>0</v>
      </c>
      <c r="O286" s="579">
        <v>0</v>
      </c>
      <c r="P286" s="578">
        <v>0</v>
      </c>
      <c r="Q286" s="560">
        <f t="shared" si="15"/>
        <v>9600</v>
      </c>
      <c r="R286" s="489"/>
    </row>
    <row r="287" spans="1:18" s="1" customFormat="1" ht="14.45" customHeight="1" x14ac:dyDescent="0.25">
      <c r="A287" s="557">
        <v>268</v>
      </c>
      <c r="B287" s="556">
        <v>16</v>
      </c>
      <c r="C287" s="557" t="s">
        <v>1825</v>
      </c>
      <c r="D287" s="557" t="str">
        <f t="shared" si="17"/>
        <v>3</v>
      </c>
      <c r="E287" s="557">
        <v>355</v>
      </c>
      <c r="F287" s="573" t="s">
        <v>492</v>
      </c>
      <c r="G287" s="561">
        <v>5000</v>
      </c>
      <c r="H287" s="578"/>
      <c r="I287" s="579">
        <v>0</v>
      </c>
      <c r="J287" s="580">
        <v>0</v>
      </c>
      <c r="K287" s="580">
        <v>0</v>
      </c>
      <c r="L287" s="578">
        <v>0</v>
      </c>
      <c r="M287" s="579">
        <v>0</v>
      </c>
      <c r="N287" s="578">
        <v>0</v>
      </c>
      <c r="O287" s="579">
        <v>0</v>
      </c>
      <c r="P287" s="578">
        <v>0</v>
      </c>
      <c r="Q287" s="560">
        <f t="shared" si="15"/>
        <v>5000</v>
      </c>
      <c r="R287" s="489"/>
    </row>
    <row r="288" spans="1:18" s="1" customFormat="1" ht="14.45" customHeight="1" x14ac:dyDescent="0.25">
      <c r="A288" s="557">
        <v>269</v>
      </c>
      <c r="B288" s="556">
        <v>16</v>
      </c>
      <c r="C288" s="557" t="s">
        <v>1825</v>
      </c>
      <c r="D288" s="557" t="str">
        <f t="shared" si="17"/>
        <v>3</v>
      </c>
      <c r="E288" s="557">
        <v>359</v>
      </c>
      <c r="F288" s="573" t="s">
        <v>496</v>
      </c>
      <c r="G288" s="561">
        <v>2000</v>
      </c>
      <c r="H288" s="578"/>
      <c r="I288" s="579">
        <v>0</v>
      </c>
      <c r="J288" s="580">
        <v>0</v>
      </c>
      <c r="K288" s="580">
        <v>0</v>
      </c>
      <c r="L288" s="578">
        <v>0</v>
      </c>
      <c r="M288" s="579">
        <v>0</v>
      </c>
      <c r="N288" s="578">
        <v>0</v>
      </c>
      <c r="O288" s="579">
        <v>0</v>
      </c>
      <c r="P288" s="578">
        <v>0</v>
      </c>
      <c r="Q288" s="560">
        <f t="shared" si="15"/>
        <v>2000</v>
      </c>
      <c r="R288" s="489"/>
    </row>
    <row r="289" spans="1:18" s="1" customFormat="1" ht="14.45" customHeight="1" x14ac:dyDescent="0.25">
      <c r="A289" s="557">
        <v>270</v>
      </c>
      <c r="B289" s="556">
        <v>16</v>
      </c>
      <c r="C289" s="557" t="s">
        <v>1825</v>
      </c>
      <c r="D289" s="557" t="str">
        <f t="shared" si="17"/>
        <v>3</v>
      </c>
      <c r="E289" s="557">
        <v>372</v>
      </c>
      <c r="F289" s="573" t="s">
        <v>507</v>
      </c>
      <c r="G289" s="561">
        <v>5000</v>
      </c>
      <c r="H289" s="578"/>
      <c r="I289" s="579">
        <v>0</v>
      </c>
      <c r="J289" s="580">
        <v>0</v>
      </c>
      <c r="K289" s="580">
        <v>0</v>
      </c>
      <c r="L289" s="578">
        <v>0</v>
      </c>
      <c r="M289" s="579">
        <v>0</v>
      </c>
      <c r="N289" s="578">
        <v>0</v>
      </c>
      <c r="O289" s="579">
        <v>0</v>
      </c>
      <c r="P289" s="578">
        <v>0</v>
      </c>
      <c r="Q289" s="560">
        <f t="shared" si="15"/>
        <v>5000</v>
      </c>
      <c r="R289" s="489"/>
    </row>
    <row r="290" spans="1:18" s="1" customFormat="1" ht="14.45" customHeight="1" x14ac:dyDescent="0.25">
      <c r="A290" s="557">
        <v>271</v>
      </c>
      <c r="B290" s="556">
        <v>16</v>
      </c>
      <c r="C290" s="557" t="s">
        <v>1825</v>
      </c>
      <c r="D290" s="557" t="str">
        <f t="shared" si="17"/>
        <v>3</v>
      </c>
      <c r="E290" s="557">
        <v>375</v>
      </c>
      <c r="F290" s="573" t="s">
        <v>510</v>
      </c>
      <c r="G290" s="561">
        <v>10000</v>
      </c>
      <c r="H290" s="578"/>
      <c r="I290" s="579">
        <v>0</v>
      </c>
      <c r="J290" s="580">
        <v>0</v>
      </c>
      <c r="K290" s="580">
        <v>0</v>
      </c>
      <c r="L290" s="578">
        <v>0</v>
      </c>
      <c r="M290" s="579">
        <v>0</v>
      </c>
      <c r="N290" s="578">
        <v>0</v>
      </c>
      <c r="O290" s="579">
        <v>0</v>
      </c>
      <c r="P290" s="578">
        <v>0</v>
      </c>
      <c r="Q290" s="560">
        <f t="shared" si="15"/>
        <v>10000</v>
      </c>
      <c r="R290" s="489"/>
    </row>
    <row r="291" spans="1:18" s="1" customFormat="1" ht="14.45" customHeight="1" x14ac:dyDescent="0.25">
      <c r="A291" s="557">
        <v>272</v>
      </c>
      <c r="B291" s="556">
        <v>16</v>
      </c>
      <c r="C291" s="557" t="s">
        <v>1825</v>
      </c>
      <c r="D291" s="557" t="str">
        <f t="shared" si="17"/>
        <v>5</v>
      </c>
      <c r="E291" s="557">
        <v>511</v>
      </c>
      <c r="F291" s="573" t="s">
        <v>588</v>
      </c>
      <c r="G291" s="561">
        <v>26500</v>
      </c>
      <c r="H291" s="578"/>
      <c r="I291" s="579">
        <v>0</v>
      </c>
      <c r="J291" s="580">
        <v>0</v>
      </c>
      <c r="K291" s="580">
        <v>0</v>
      </c>
      <c r="L291" s="578">
        <v>0</v>
      </c>
      <c r="M291" s="579">
        <v>0</v>
      </c>
      <c r="N291" s="578">
        <v>0</v>
      </c>
      <c r="O291" s="579">
        <v>0</v>
      </c>
      <c r="P291" s="578">
        <v>0</v>
      </c>
      <c r="Q291" s="560">
        <f t="shared" si="15"/>
        <v>26500</v>
      </c>
      <c r="R291" s="489"/>
    </row>
    <row r="292" spans="1:18" s="1" customFormat="1" ht="14.45" customHeight="1" x14ac:dyDescent="0.25">
      <c r="A292" s="557">
        <v>273</v>
      </c>
      <c r="B292" s="556">
        <v>16</v>
      </c>
      <c r="C292" s="557" t="s">
        <v>1825</v>
      </c>
      <c r="D292" s="557" t="str">
        <f t="shared" si="17"/>
        <v>5</v>
      </c>
      <c r="E292" s="557">
        <v>515</v>
      </c>
      <c r="F292" s="573" t="s">
        <v>592</v>
      </c>
      <c r="G292" s="561">
        <v>10000</v>
      </c>
      <c r="H292" s="578"/>
      <c r="I292" s="579">
        <v>0</v>
      </c>
      <c r="J292" s="580">
        <v>0</v>
      </c>
      <c r="K292" s="580">
        <v>0</v>
      </c>
      <c r="L292" s="578">
        <v>0</v>
      </c>
      <c r="M292" s="579">
        <v>0</v>
      </c>
      <c r="N292" s="578">
        <v>0</v>
      </c>
      <c r="O292" s="579">
        <v>0</v>
      </c>
      <c r="P292" s="578">
        <v>0</v>
      </c>
      <c r="Q292" s="560">
        <f t="shared" si="15"/>
        <v>10000</v>
      </c>
      <c r="R292" s="489"/>
    </row>
    <row r="293" spans="1:18" s="1" customFormat="1" ht="14.45" customHeight="1" x14ac:dyDescent="0.25">
      <c r="A293" s="557">
        <v>274</v>
      </c>
      <c r="B293" s="556">
        <v>16</v>
      </c>
      <c r="C293" s="557" t="s">
        <v>1825</v>
      </c>
      <c r="D293" s="557" t="str">
        <f t="shared" si="17"/>
        <v>5</v>
      </c>
      <c r="E293" s="557">
        <v>567</v>
      </c>
      <c r="F293" s="573" t="s">
        <v>618</v>
      </c>
      <c r="G293" s="561">
        <v>31400</v>
      </c>
      <c r="H293" s="578"/>
      <c r="I293" s="579">
        <v>0</v>
      </c>
      <c r="J293" s="580">
        <v>0</v>
      </c>
      <c r="K293" s="580">
        <v>0</v>
      </c>
      <c r="L293" s="578">
        <v>0</v>
      </c>
      <c r="M293" s="579">
        <v>0</v>
      </c>
      <c r="N293" s="578">
        <v>0</v>
      </c>
      <c r="O293" s="579">
        <v>0</v>
      </c>
      <c r="P293" s="578">
        <v>0</v>
      </c>
      <c r="Q293" s="560">
        <f t="shared" si="15"/>
        <v>31400</v>
      </c>
      <c r="R293" s="489"/>
    </row>
    <row r="294" spans="1:18" s="1" customFormat="1" ht="14.45" customHeight="1" x14ac:dyDescent="0.25">
      <c r="A294" s="557">
        <v>275</v>
      </c>
      <c r="B294" s="556">
        <v>17</v>
      </c>
      <c r="C294" s="557" t="s">
        <v>2120</v>
      </c>
      <c r="D294" s="557" t="str">
        <f t="shared" si="17"/>
        <v>2</v>
      </c>
      <c r="E294" s="557">
        <v>216</v>
      </c>
      <c r="F294" s="573" t="s">
        <v>389</v>
      </c>
      <c r="G294" s="561">
        <v>30000</v>
      </c>
      <c r="H294" s="578"/>
      <c r="I294" s="579"/>
      <c r="J294" s="580"/>
      <c r="K294" s="580"/>
      <c r="L294" s="578"/>
      <c r="M294" s="579"/>
      <c r="N294" s="578"/>
      <c r="O294" s="579"/>
      <c r="P294" s="578"/>
      <c r="Q294" s="560">
        <f t="shared" si="15"/>
        <v>30000</v>
      </c>
      <c r="R294" s="489"/>
    </row>
    <row r="295" spans="1:18" s="1" customFormat="1" ht="14.45" customHeight="1" x14ac:dyDescent="0.25">
      <c r="A295" s="557">
        <v>276</v>
      </c>
      <c r="B295" s="556">
        <v>18</v>
      </c>
      <c r="C295" s="557" t="s">
        <v>1818</v>
      </c>
      <c r="D295" s="557">
        <v>1</v>
      </c>
      <c r="E295" s="557">
        <v>113</v>
      </c>
      <c r="F295" s="573" t="s">
        <v>349</v>
      </c>
      <c r="G295" s="561">
        <v>909515.00399999996</v>
      </c>
      <c r="H295" s="578"/>
      <c r="I295" s="579"/>
      <c r="J295" s="580"/>
      <c r="K295" s="580"/>
      <c r="L295" s="578"/>
      <c r="M295" s="579"/>
      <c r="N295" s="578"/>
      <c r="O295" s="579"/>
      <c r="P295" s="578"/>
      <c r="Q295" s="560">
        <f t="shared" si="15"/>
        <v>909515.00399999996</v>
      </c>
      <c r="R295" s="489"/>
    </row>
    <row r="296" spans="1:18" s="1" customFormat="1" ht="14.45" customHeight="1" x14ac:dyDescent="0.25">
      <c r="A296" s="557">
        <v>277</v>
      </c>
      <c r="B296" s="556">
        <v>18</v>
      </c>
      <c r="C296" s="557" t="s">
        <v>1818</v>
      </c>
      <c r="D296" s="557">
        <v>1</v>
      </c>
      <c r="E296" s="557">
        <v>132</v>
      </c>
      <c r="F296" s="574" t="s">
        <v>358</v>
      </c>
      <c r="G296" s="561">
        <v>137050.50646686347</v>
      </c>
      <c r="H296" s="578"/>
      <c r="I296" s="579"/>
      <c r="J296" s="580"/>
      <c r="K296" s="580"/>
      <c r="L296" s="578"/>
      <c r="M296" s="579"/>
      <c r="N296" s="578"/>
      <c r="O296" s="579"/>
      <c r="P296" s="578"/>
      <c r="Q296" s="560">
        <f t="shared" si="15"/>
        <v>137050.50646686347</v>
      </c>
      <c r="R296" s="489"/>
    </row>
    <row r="297" spans="1:18" s="1" customFormat="1" ht="14.45" customHeight="1" x14ac:dyDescent="0.25">
      <c r="A297" s="557">
        <v>278</v>
      </c>
      <c r="B297" s="556">
        <v>18</v>
      </c>
      <c r="C297" s="557" t="s">
        <v>1818</v>
      </c>
      <c r="D297" s="557" t="str">
        <f t="shared" ref="D297:D320" si="18">MID(E297,1,1)</f>
        <v>2</v>
      </c>
      <c r="E297" s="557">
        <v>261</v>
      </c>
      <c r="F297" s="573" t="s">
        <v>425</v>
      </c>
      <c r="G297" s="561">
        <v>500000</v>
      </c>
      <c r="H297" s="578"/>
      <c r="I297" s="579">
        <v>0</v>
      </c>
      <c r="J297" s="580">
        <v>0</v>
      </c>
      <c r="K297" s="580">
        <v>0</v>
      </c>
      <c r="L297" s="578">
        <v>0</v>
      </c>
      <c r="M297" s="579">
        <v>0</v>
      </c>
      <c r="N297" s="578">
        <v>0</v>
      </c>
      <c r="O297" s="579">
        <v>0</v>
      </c>
      <c r="P297" s="578">
        <v>0</v>
      </c>
      <c r="Q297" s="560">
        <f t="shared" si="15"/>
        <v>500000</v>
      </c>
      <c r="R297" s="489"/>
    </row>
    <row r="298" spans="1:18" s="1" customFormat="1" ht="14.45" customHeight="1" x14ac:dyDescent="0.25">
      <c r="A298" s="557">
        <v>279</v>
      </c>
      <c r="B298" s="556">
        <v>18</v>
      </c>
      <c r="C298" s="557" t="s">
        <v>1818</v>
      </c>
      <c r="D298" s="557" t="str">
        <f t="shared" si="18"/>
        <v>2</v>
      </c>
      <c r="E298" s="557">
        <v>272</v>
      </c>
      <c r="F298" s="573" t="s">
        <v>429</v>
      </c>
      <c r="G298" s="561">
        <v>45000</v>
      </c>
      <c r="H298" s="578"/>
      <c r="I298" s="579">
        <v>0</v>
      </c>
      <c r="J298" s="580">
        <v>0</v>
      </c>
      <c r="K298" s="580">
        <v>0</v>
      </c>
      <c r="L298" s="578">
        <v>0</v>
      </c>
      <c r="M298" s="579">
        <v>0</v>
      </c>
      <c r="N298" s="578">
        <v>0</v>
      </c>
      <c r="O298" s="579">
        <v>0</v>
      </c>
      <c r="P298" s="578">
        <v>0</v>
      </c>
      <c r="Q298" s="560">
        <f t="shared" si="15"/>
        <v>45000</v>
      </c>
      <c r="R298" s="489"/>
    </row>
    <row r="299" spans="1:18" s="1" customFormat="1" ht="14.45" customHeight="1" x14ac:dyDescent="0.25">
      <c r="A299" s="557">
        <v>280</v>
      </c>
      <c r="B299" s="556">
        <v>18</v>
      </c>
      <c r="C299" s="557" t="s">
        <v>1818</v>
      </c>
      <c r="D299" s="557" t="str">
        <f t="shared" si="18"/>
        <v>2</v>
      </c>
      <c r="E299" s="557">
        <v>296</v>
      </c>
      <c r="F299" s="573" t="s">
        <v>443</v>
      </c>
      <c r="G299" s="561">
        <v>300000</v>
      </c>
      <c r="H299" s="578"/>
      <c r="I299" s="579">
        <v>0</v>
      </c>
      <c r="J299" s="580">
        <v>0</v>
      </c>
      <c r="K299" s="580">
        <v>0</v>
      </c>
      <c r="L299" s="578">
        <v>0</v>
      </c>
      <c r="M299" s="579">
        <v>0</v>
      </c>
      <c r="N299" s="578">
        <v>0</v>
      </c>
      <c r="O299" s="579">
        <v>0</v>
      </c>
      <c r="P299" s="578">
        <v>0</v>
      </c>
      <c r="Q299" s="560">
        <f t="shared" si="15"/>
        <v>300000</v>
      </c>
      <c r="R299" s="489"/>
    </row>
    <row r="300" spans="1:18" s="1" customFormat="1" ht="14.45" customHeight="1" x14ac:dyDescent="0.25">
      <c r="A300" s="557">
        <v>281</v>
      </c>
      <c r="B300" s="556">
        <v>18</v>
      </c>
      <c r="C300" s="557" t="s">
        <v>1818</v>
      </c>
      <c r="D300" s="557" t="str">
        <f t="shared" si="18"/>
        <v>3</v>
      </c>
      <c r="E300" s="557">
        <v>355</v>
      </c>
      <c r="F300" s="573" t="s">
        <v>492</v>
      </c>
      <c r="G300" s="561">
        <v>300000</v>
      </c>
      <c r="H300" s="578"/>
      <c r="I300" s="579">
        <v>0</v>
      </c>
      <c r="J300" s="580">
        <v>0</v>
      </c>
      <c r="K300" s="580">
        <v>0</v>
      </c>
      <c r="L300" s="578">
        <v>0</v>
      </c>
      <c r="M300" s="579">
        <v>0</v>
      </c>
      <c r="N300" s="578">
        <v>0</v>
      </c>
      <c r="O300" s="579">
        <v>0</v>
      </c>
      <c r="P300" s="578">
        <v>0</v>
      </c>
      <c r="Q300" s="560">
        <f t="shared" si="15"/>
        <v>300000</v>
      </c>
      <c r="R300" s="489"/>
    </row>
    <row r="301" spans="1:18" s="1" customFormat="1" ht="14.45" customHeight="1" x14ac:dyDescent="0.25">
      <c r="A301" s="557">
        <v>282</v>
      </c>
      <c r="B301" s="556">
        <v>18</v>
      </c>
      <c r="C301" s="557" t="s">
        <v>1818</v>
      </c>
      <c r="D301" s="557" t="str">
        <f t="shared" si="18"/>
        <v>5</v>
      </c>
      <c r="E301" s="557">
        <v>567</v>
      </c>
      <c r="F301" s="573" t="s">
        <v>618</v>
      </c>
      <c r="G301" s="561">
        <v>120000</v>
      </c>
      <c r="H301" s="578"/>
      <c r="I301" s="579">
        <v>0</v>
      </c>
      <c r="J301" s="580">
        <v>0</v>
      </c>
      <c r="K301" s="580">
        <v>0</v>
      </c>
      <c r="L301" s="578">
        <v>0</v>
      </c>
      <c r="M301" s="579">
        <v>0</v>
      </c>
      <c r="N301" s="578">
        <v>0</v>
      </c>
      <c r="O301" s="579">
        <v>0</v>
      </c>
      <c r="P301" s="578">
        <v>0</v>
      </c>
      <c r="Q301" s="560">
        <f t="shared" si="15"/>
        <v>120000</v>
      </c>
      <c r="R301" s="489"/>
    </row>
    <row r="302" spans="1:18" s="1" customFormat="1" ht="14.45" customHeight="1" x14ac:dyDescent="0.25">
      <c r="A302" s="557">
        <v>458</v>
      </c>
      <c r="B302" s="556">
        <v>19</v>
      </c>
      <c r="C302" s="557" t="s">
        <v>1823</v>
      </c>
      <c r="D302" s="557" t="str">
        <f t="shared" si="18"/>
        <v>2</v>
      </c>
      <c r="E302" s="557">
        <v>242</v>
      </c>
      <c r="F302" s="573" t="s">
        <v>408</v>
      </c>
      <c r="G302" s="561">
        <v>23000</v>
      </c>
      <c r="H302" s="578"/>
      <c r="I302" s="579">
        <v>0</v>
      </c>
      <c r="J302" s="580">
        <v>0</v>
      </c>
      <c r="K302" s="580">
        <v>0</v>
      </c>
      <c r="L302" s="578">
        <v>0</v>
      </c>
      <c r="M302" s="579">
        <v>0</v>
      </c>
      <c r="N302" s="578">
        <v>0</v>
      </c>
      <c r="O302" s="579">
        <v>0</v>
      </c>
      <c r="P302" s="578">
        <v>0</v>
      </c>
      <c r="Q302" s="560">
        <f t="shared" si="15"/>
        <v>23000</v>
      </c>
      <c r="R302" s="489"/>
    </row>
    <row r="303" spans="1:18" s="1" customFormat="1" ht="14.45" customHeight="1" x14ac:dyDescent="0.25">
      <c r="A303" s="557">
        <v>460</v>
      </c>
      <c r="B303" s="556">
        <v>19</v>
      </c>
      <c r="C303" s="557" t="s">
        <v>1823</v>
      </c>
      <c r="D303" s="557" t="str">
        <f t="shared" si="18"/>
        <v>2</v>
      </c>
      <c r="E303" s="557">
        <v>243</v>
      </c>
      <c r="F303" s="573" t="s">
        <v>409</v>
      </c>
      <c r="G303" s="561">
        <v>4500</v>
      </c>
      <c r="H303" s="578"/>
      <c r="I303" s="579">
        <v>0</v>
      </c>
      <c r="J303" s="580">
        <v>0</v>
      </c>
      <c r="K303" s="580">
        <v>0</v>
      </c>
      <c r="L303" s="578">
        <v>0</v>
      </c>
      <c r="M303" s="579">
        <v>0</v>
      </c>
      <c r="N303" s="578">
        <v>0</v>
      </c>
      <c r="O303" s="579">
        <v>0</v>
      </c>
      <c r="P303" s="578">
        <v>0</v>
      </c>
      <c r="Q303" s="560">
        <f t="shared" si="15"/>
        <v>4500</v>
      </c>
      <c r="R303" s="489"/>
    </row>
    <row r="304" spans="1:18" s="1" customFormat="1" ht="14.45" customHeight="1" x14ac:dyDescent="0.25">
      <c r="A304" s="557">
        <v>463</v>
      </c>
      <c r="B304" s="556">
        <v>19</v>
      </c>
      <c r="C304" s="557" t="s">
        <v>1823</v>
      </c>
      <c r="D304" s="557" t="str">
        <f t="shared" si="18"/>
        <v>2</v>
      </c>
      <c r="E304" s="557">
        <v>249</v>
      </c>
      <c r="F304" s="575" t="s">
        <v>415</v>
      </c>
      <c r="G304" s="561">
        <v>5000</v>
      </c>
      <c r="H304" s="578"/>
      <c r="I304" s="579">
        <v>0</v>
      </c>
      <c r="J304" s="580">
        <v>0</v>
      </c>
      <c r="K304" s="580">
        <v>0</v>
      </c>
      <c r="L304" s="578">
        <v>0</v>
      </c>
      <c r="M304" s="579">
        <v>0</v>
      </c>
      <c r="N304" s="578">
        <v>0</v>
      </c>
      <c r="O304" s="579">
        <v>0</v>
      </c>
      <c r="P304" s="578">
        <v>0</v>
      </c>
      <c r="Q304" s="560">
        <f t="shared" si="15"/>
        <v>5000</v>
      </c>
      <c r="R304" s="489"/>
    </row>
    <row r="305" spans="1:18" s="1" customFormat="1" ht="14.45" customHeight="1" x14ac:dyDescent="0.25">
      <c r="A305" s="557">
        <v>464</v>
      </c>
      <c r="B305" s="556">
        <v>19</v>
      </c>
      <c r="C305" s="557" t="s">
        <v>1823</v>
      </c>
      <c r="D305" s="557" t="str">
        <f t="shared" si="18"/>
        <v>2</v>
      </c>
      <c r="E305" s="557">
        <v>252</v>
      </c>
      <c r="F305" s="575" t="s">
        <v>418</v>
      </c>
      <c r="G305" s="561">
        <v>95200</v>
      </c>
      <c r="H305" s="578"/>
      <c r="I305" s="579">
        <v>0</v>
      </c>
      <c r="J305" s="580">
        <v>0</v>
      </c>
      <c r="K305" s="580">
        <v>0</v>
      </c>
      <c r="L305" s="578">
        <v>0</v>
      </c>
      <c r="M305" s="579">
        <v>0</v>
      </c>
      <c r="N305" s="578">
        <v>0</v>
      </c>
      <c r="O305" s="579">
        <v>0</v>
      </c>
      <c r="P305" s="578">
        <v>0</v>
      </c>
      <c r="Q305" s="560">
        <f t="shared" si="15"/>
        <v>95200</v>
      </c>
      <c r="R305" s="489"/>
    </row>
    <row r="306" spans="1:18" s="1" customFormat="1" ht="14.45" customHeight="1" x14ac:dyDescent="0.25">
      <c r="A306" s="557">
        <v>467</v>
      </c>
      <c r="B306" s="556">
        <v>19</v>
      </c>
      <c r="C306" s="557" t="s">
        <v>1823</v>
      </c>
      <c r="D306" s="557" t="str">
        <f t="shared" si="18"/>
        <v>2</v>
      </c>
      <c r="E306" s="557">
        <v>261</v>
      </c>
      <c r="F306" s="575" t="s">
        <v>425</v>
      </c>
      <c r="G306" s="561">
        <v>130000</v>
      </c>
      <c r="H306" s="578"/>
      <c r="I306" s="579">
        <v>0</v>
      </c>
      <c r="J306" s="580">
        <v>0</v>
      </c>
      <c r="K306" s="580">
        <v>0</v>
      </c>
      <c r="L306" s="578">
        <v>0</v>
      </c>
      <c r="M306" s="579">
        <v>0</v>
      </c>
      <c r="N306" s="578">
        <v>0</v>
      </c>
      <c r="O306" s="579">
        <v>0</v>
      </c>
      <c r="P306" s="578">
        <v>0</v>
      </c>
      <c r="Q306" s="560">
        <f t="shared" si="15"/>
        <v>130000</v>
      </c>
      <c r="R306" s="489"/>
    </row>
    <row r="307" spans="1:18" s="1" customFormat="1" ht="14.45" customHeight="1" x14ac:dyDescent="0.25">
      <c r="A307" s="557">
        <v>469</v>
      </c>
      <c r="B307" s="556">
        <v>19</v>
      </c>
      <c r="C307" s="557" t="s">
        <v>1823</v>
      </c>
      <c r="D307" s="557" t="str">
        <f t="shared" si="18"/>
        <v>2</v>
      </c>
      <c r="E307" s="557">
        <v>272</v>
      </c>
      <c r="F307" s="573" t="s">
        <v>429</v>
      </c>
      <c r="G307" s="561">
        <v>15000</v>
      </c>
      <c r="H307" s="578"/>
      <c r="I307" s="579">
        <v>0</v>
      </c>
      <c r="J307" s="580">
        <v>0</v>
      </c>
      <c r="K307" s="580">
        <v>0</v>
      </c>
      <c r="L307" s="578">
        <v>0</v>
      </c>
      <c r="M307" s="579">
        <v>0</v>
      </c>
      <c r="N307" s="578">
        <v>0</v>
      </c>
      <c r="O307" s="579">
        <v>0</v>
      </c>
      <c r="P307" s="578">
        <v>0</v>
      </c>
      <c r="Q307" s="560">
        <f t="shared" si="15"/>
        <v>15000</v>
      </c>
      <c r="R307" s="489"/>
    </row>
    <row r="308" spans="1:18" s="1" customFormat="1" ht="14.45" customHeight="1" x14ac:dyDescent="0.25">
      <c r="A308" s="557">
        <v>471</v>
      </c>
      <c r="B308" s="556">
        <v>19</v>
      </c>
      <c r="C308" s="557" t="s">
        <v>1823</v>
      </c>
      <c r="D308" s="557" t="str">
        <f t="shared" si="18"/>
        <v>2</v>
      </c>
      <c r="E308" s="557">
        <v>291</v>
      </c>
      <c r="F308" s="575" t="s">
        <v>438</v>
      </c>
      <c r="G308" s="561">
        <v>15700</v>
      </c>
      <c r="H308" s="578"/>
      <c r="I308" s="579">
        <v>0</v>
      </c>
      <c r="J308" s="580">
        <v>0</v>
      </c>
      <c r="K308" s="580">
        <v>0</v>
      </c>
      <c r="L308" s="578">
        <v>0</v>
      </c>
      <c r="M308" s="579">
        <v>0</v>
      </c>
      <c r="N308" s="578">
        <v>0</v>
      </c>
      <c r="O308" s="579">
        <v>0</v>
      </c>
      <c r="P308" s="578">
        <v>0</v>
      </c>
      <c r="Q308" s="560">
        <f t="shared" si="15"/>
        <v>15700</v>
      </c>
      <c r="R308" s="489"/>
    </row>
    <row r="309" spans="1:18" s="1" customFormat="1" ht="14.45" customHeight="1" x14ac:dyDescent="0.25">
      <c r="A309" s="557">
        <v>474</v>
      </c>
      <c r="B309" s="556">
        <v>19</v>
      </c>
      <c r="C309" s="557" t="s">
        <v>1823</v>
      </c>
      <c r="D309" s="557" t="str">
        <f t="shared" si="18"/>
        <v>2</v>
      </c>
      <c r="E309" s="557">
        <v>296</v>
      </c>
      <c r="F309" s="575" t="s">
        <v>443</v>
      </c>
      <c r="G309" s="561">
        <v>50000</v>
      </c>
      <c r="H309" s="578"/>
      <c r="I309" s="579">
        <v>0</v>
      </c>
      <c r="J309" s="580">
        <v>0</v>
      </c>
      <c r="K309" s="580">
        <v>0</v>
      </c>
      <c r="L309" s="578">
        <v>0</v>
      </c>
      <c r="M309" s="579">
        <v>0</v>
      </c>
      <c r="N309" s="578">
        <v>0</v>
      </c>
      <c r="O309" s="579">
        <v>0</v>
      </c>
      <c r="P309" s="578">
        <v>0</v>
      </c>
      <c r="Q309" s="560">
        <f t="shared" si="15"/>
        <v>50000</v>
      </c>
      <c r="R309" s="489"/>
    </row>
    <row r="310" spans="1:18" s="1" customFormat="1" ht="14.45" customHeight="1" x14ac:dyDescent="0.25">
      <c r="A310" s="557">
        <v>283</v>
      </c>
      <c r="B310" s="556">
        <v>19</v>
      </c>
      <c r="C310" s="557" t="s">
        <v>1823</v>
      </c>
      <c r="D310" s="557" t="str">
        <f t="shared" si="18"/>
        <v>2</v>
      </c>
      <c r="E310" s="557">
        <v>298</v>
      </c>
      <c r="F310" s="575" t="s">
        <v>445</v>
      </c>
      <c r="G310" s="561">
        <v>23800</v>
      </c>
      <c r="H310" s="578"/>
      <c r="I310" s="579">
        <v>0</v>
      </c>
      <c r="J310" s="580">
        <v>0</v>
      </c>
      <c r="K310" s="580">
        <v>0</v>
      </c>
      <c r="L310" s="578">
        <v>0</v>
      </c>
      <c r="M310" s="579">
        <v>0</v>
      </c>
      <c r="N310" s="578">
        <v>0</v>
      </c>
      <c r="O310" s="579">
        <v>0</v>
      </c>
      <c r="P310" s="578">
        <v>0</v>
      </c>
      <c r="Q310" s="560">
        <f t="shared" si="15"/>
        <v>23800</v>
      </c>
      <c r="R310" s="489"/>
    </row>
    <row r="311" spans="1:18" s="1" customFormat="1" ht="14.45" customHeight="1" x14ac:dyDescent="0.25">
      <c r="A311" s="557">
        <v>284</v>
      </c>
      <c r="B311" s="556">
        <v>19</v>
      </c>
      <c r="C311" s="557" t="s">
        <v>1823</v>
      </c>
      <c r="D311" s="557" t="str">
        <f t="shared" si="18"/>
        <v>3</v>
      </c>
      <c r="E311" s="557">
        <v>355</v>
      </c>
      <c r="F311" s="573" t="s">
        <v>492</v>
      </c>
      <c r="G311" s="561">
        <v>70000</v>
      </c>
      <c r="H311" s="578"/>
      <c r="I311" s="579">
        <v>0</v>
      </c>
      <c r="J311" s="580">
        <v>0</v>
      </c>
      <c r="K311" s="580">
        <v>0</v>
      </c>
      <c r="L311" s="578">
        <v>0</v>
      </c>
      <c r="M311" s="579">
        <v>0</v>
      </c>
      <c r="N311" s="578">
        <v>0</v>
      </c>
      <c r="O311" s="579">
        <v>0</v>
      </c>
      <c r="P311" s="578">
        <v>0</v>
      </c>
      <c r="Q311" s="560">
        <f t="shared" si="15"/>
        <v>70000</v>
      </c>
      <c r="R311" s="489"/>
    </row>
    <row r="312" spans="1:18" s="1" customFormat="1" ht="14.45" customHeight="1" x14ac:dyDescent="0.25">
      <c r="A312" s="557">
        <v>285</v>
      </c>
      <c r="B312" s="556">
        <v>19</v>
      </c>
      <c r="C312" s="557" t="s">
        <v>1823</v>
      </c>
      <c r="D312" s="557" t="str">
        <f t="shared" si="18"/>
        <v>3</v>
      </c>
      <c r="E312" s="557">
        <v>357</v>
      </c>
      <c r="F312" s="573" t="s">
        <v>494</v>
      </c>
      <c r="G312" s="561">
        <v>50000</v>
      </c>
      <c r="H312" s="578"/>
      <c r="I312" s="579">
        <v>0</v>
      </c>
      <c r="J312" s="580">
        <v>0</v>
      </c>
      <c r="K312" s="580">
        <v>0</v>
      </c>
      <c r="L312" s="578">
        <v>0</v>
      </c>
      <c r="M312" s="579">
        <v>0</v>
      </c>
      <c r="N312" s="578">
        <v>0</v>
      </c>
      <c r="O312" s="579">
        <v>0</v>
      </c>
      <c r="P312" s="578">
        <v>0</v>
      </c>
      <c r="Q312" s="560">
        <f t="shared" si="15"/>
        <v>50000</v>
      </c>
      <c r="R312" s="489"/>
    </row>
    <row r="313" spans="1:18" s="1" customFormat="1" ht="14.45" customHeight="1" x14ac:dyDescent="0.25">
      <c r="A313" s="557">
        <v>286</v>
      </c>
      <c r="B313" s="556">
        <v>19</v>
      </c>
      <c r="C313" s="557" t="s">
        <v>1823</v>
      </c>
      <c r="D313" s="557" t="str">
        <f t="shared" si="18"/>
        <v>5</v>
      </c>
      <c r="E313" s="557">
        <v>567</v>
      </c>
      <c r="F313" s="573" t="s">
        <v>618</v>
      </c>
      <c r="G313" s="561">
        <v>60000</v>
      </c>
      <c r="H313" s="578"/>
      <c r="I313" s="579">
        <v>0</v>
      </c>
      <c r="J313" s="580">
        <v>0</v>
      </c>
      <c r="K313" s="580">
        <v>0</v>
      </c>
      <c r="L313" s="578">
        <v>0</v>
      </c>
      <c r="M313" s="579">
        <v>0</v>
      </c>
      <c r="N313" s="578">
        <v>0</v>
      </c>
      <c r="O313" s="579">
        <v>0</v>
      </c>
      <c r="P313" s="578">
        <v>0</v>
      </c>
      <c r="Q313" s="560">
        <f t="shared" si="15"/>
        <v>60000</v>
      </c>
      <c r="R313" s="489"/>
    </row>
    <row r="314" spans="1:18" s="1" customFormat="1" ht="14.45" customHeight="1" x14ac:dyDescent="0.25">
      <c r="A314" s="557">
        <v>287</v>
      </c>
      <c r="B314" s="556">
        <v>19</v>
      </c>
      <c r="C314" s="557" t="s">
        <v>1823</v>
      </c>
      <c r="D314" s="557" t="str">
        <f t="shared" si="18"/>
        <v>5</v>
      </c>
      <c r="E314" s="557">
        <v>578</v>
      </c>
      <c r="F314" s="573" t="s">
        <v>628</v>
      </c>
      <c r="G314" s="561">
        <v>92000</v>
      </c>
      <c r="H314" s="578"/>
      <c r="I314" s="579">
        <v>0</v>
      </c>
      <c r="J314" s="580">
        <v>0</v>
      </c>
      <c r="K314" s="580">
        <v>0</v>
      </c>
      <c r="L314" s="578">
        <v>0</v>
      </c>
      <c r="M314" s="579">
        <v>0</v>
      </c>
      <c r="N314" s="578">
        <v>0</v>
      </c>
      <c r="O314" s="579">
        <v>0</v>
      </c>
      <c r="P314" s="578">
        <v>0</v>
      </c>
      <c r="Q314" s="560">
        <f t="shared" si="15"/>
        <v>92000</v>
      </c>
      <c r="R314" s="489"/>
    </row>
    <row r="315" spans="1:18" s="1" customFormat="1" ht="14.45" customHeight="1" x14ac:dyDescent="0.25">
      <c r="A315" s="557">
        <v>288</v>
      </c>
      <c r="B315" s="556">
        <v>20</v>
      </c>
      <c r="C315" s="557" t="s">
        <v>2125</v>
      </c>
      <c r="D315" s="557" t="str">
        <f t="shared" si="18"/>
        <v>2</v>
      </c>
      <c r="E315" s="557">
        <v>249</v>
      </c>
      <c r="F315" s="573" t="s">
        <v>415</v>
      </c>
      <c r="G315" s="561">
        <v>15000</v>
      </c>
      <c r="H315" s="578"/>
      <c r="I315" s="579"/>
      <c r="J315" s="580"/>
      <c r="K315" s="580"/>
      <c r="L315" s="578"/>
      <c r="M315" s="579"/>
      <c r="N315" s="578"/>
      <c r="O315" s="579"/>
      <c r="P315" s="578"/>
      <c r="Q315" s="560">
        <f t="shared" si="15"/>
        <v>15000</v>
      </c>
      <c r="R315" s="489"/>
    </row>
    <row r="316" spans="1:18" s="1" customFormat="1" ht="14.45" customHeight="1" x14ac:dyDescent="0.25">
      <c r="A316" s="557">
        <v>289</v>
      </c>
      <c r="B316" s="556">
        <v>21</v>
      </c>
      <c r="C316" s="557" t="s">
        <v>1811</v>
      </c>
      <c r="D316" s="557" t="str">
        <f t="shared" si="18"/>
        <v>2</v>
      </c>
      <c r="E316" s="557">
        <v>246</v>
      </c>
      <c r="F316" s="573" t="s">
        <v>412</v>
      </c>
      <c r="G316" s="561">
        <v>360000</v>
      </c>
      <c r="H316" s="578"/>
      <c r="I316" s="579">
        <v>0</v>
      </c>
      <c r="J316" s="580">
        <v>0</v>
      </c>
      <c r="K316" s="580">
        <v>0</v>
      </c>
      <c r="L316" s="578">
        <v>0</v>
      </c>
      <c r="M316" s="579">
        <v>0</v>
      </c>
      <c r="N316" s="578">
        <v>0</v>
      </c>
      <c r="O316" s="579">
        <v>0</v>
      </c>
      <c r="P316" s="578">
        <v>0</v>
      </c>
      <c r="Q316" s="560">
        <f t="shared" si="15"/>
        <v>360000</v>
      </c>
      <c r="R316" s="489"/>
    </row>
    <row r="317" spans="1:18" s="1" customFormat="1" ht="14.45" customHeight="1" x14ac:dyDescent="0.25">
      <c r="A317" s="557">
        <v>290</v>
      </c>
      <c r="B317" s="556">
        <v>21</v>
      </c>
      <c r="C317" s="557" t="s">
        <v>1811</v>
      </c>
      <c r="D317" s="557" t="str">
        <f t="shared" si="18"/>
        <v>2</v>
      </c>
      <c r="E317" s="557">
        <v>261</v>
      </c>
      <c r="F317" s="573" t="s">
        <v>425</v>
      </c>
      <c r="G317" s="561">
        <v>100000</v>
      </c>
      <c r="H317" s="578"/>
      <c r="I317" s="579">
        <v>0</v>
      </c>
      <c r="J317" s="580">
        <v>0</v>
      </c>
      <c r="K317" s="580">
        <v>0</v>
      </c>
      <c r="L317" s="578">
        <v>0</v>
      </c>
      <c r="M317" s="579">
        <v>0</v>
      </c>
      <c r="N317" s="578">
        <v>0</v>
      </c>
      <c r="O317" s="579">
        <v>0</v>
      </c>
      <c r="P317" s="578">
        <v>0</v>
      </c>
      <c r="Q317" s="560">
        <f t="shared" si="15"/>
        <v>100000</v>
      </c>
      <c r="R317" s="489"/>
    </row>
    <row r="318" spans="1:18" s="1" customFormat="1" ht="14.45" customHeight="1" x14ac:dyDescent="0.25">
      <c r="A318" s="557">
        <v>291</v>
      </c>
      <c r="B318" s="556">
        <v>21</v>
      </c>
      <c r="C318" s="557" t="s">
        <v>1811</v>
      </c>
      <c r="D318" s="557" t="str">
        <f t="shared" si="18"/>
        <v>2</v>
      </c>
      <c r="E318" s="557">
        <v>272</v>
      </c>
      <c r="F318" s="573" t="s">
        <v>429</v>
      </c>
      <c r="G318" s="561">
        <v>10000</v>
      </c>
      <c r="H318" s="578"/>
      <c r="I318" s="579">
        <v>0</v>
      </c>
      <c r="J318" s="580">
        <v>0</v>
      </c>
      <c r="K318" s="580">
        <v>0</v>
      </c>
      <c r="L318" s="578">
        <v>0</v>
      </c>
      <c r="M318" s="579">
        <v>0</v>
      </c>
      <c r="N318" s="578">
        <v>0</v>
      </c>
      <c r="O318" s="579">
        <v>0</v>
      </c>
      <c r="P318" s="578">
        <v>0</v>
      </c>
      <c r="Q318" s="560">
        <f t="shared" si="15"/>
        <v>10000</v>
      </c>
      <c r="R318" s="489"/>
    </row>
    <row r="319" spans="1:18" s="1" customFormat="1" ht="14.45" customHeight="1" x14ac:dyDescent="0.25">
      <c r="A319" s="557">
        <v>292</v>
      </c>
      <c r="B319" s="556">
        <v>21</v>
      </c>
      <c r="C319" s="557" t="s">
        <v>1811</v>
      </c>
      <c r="D319" s="557" t="str">
        <f t="shared" si="18"/>
        <v>2</v>
      </c>
      <c r="E319" s="557">
        <v>291</v>
      </c>
      <c r="F319" s="575" t="s">
        <v>438</v>
      </c>
      <c r="G319" s="561">
        <v>12000</v>
      </c>
      <c r="H319" s="578"/>
      <c r="I319" s="579">
        <v>0</v>
      </c>
      <c r="J319" s="580">
        <v>0</v>
      </c>
      <c r="K319" s="580">
        <v>0</v>
      </c>
      <c r="L319" s="578">
        <v>0</v>
      </c>
      <c r="M319" s="579">
        <v>0</v>
      </c>
      <c r="N319" s="578">
        <v>0</v>
      </c>
      <c r="O319" s="579">
        <v>0</v>
      </c>
      <c r="P319" s="578">
        <v>0</v>
      </c>
      <c r="Q319" s="560">
        <f t="shared" si="15"/>
        <v>12000</v>
      </c>
      <c r="R319" s="489"/>
    </row>
    <row r="320" spans="1:18" s="1" customFormat="1" ht="14.45" customHeight="1" x14ac:dyDescent="0.25">
      <c r="A320" s="557">
        <v>293</v>
      </c>
      <c r="B320" s="556">
        <v>21</v>
      </c>
      <c r="C320" s="557" t="s">
        <v>1811</v>
      </c>
      <c r="D320" s="557" t="str">
        <f t="shared" si="18"/>
        <v>2</v>
      </c>
      <c r="E320" s="557">
        <v>296</v>
      </c>
      <c r="F320" s="573" t="s">
        <v>443</v>
      </c>
      <c r="G320" s="561">
        <v>24000</v>
      </c>
      <c r="H320" s="578"/>
      <c r="I320" s="579">
        <v>0</v>
      </c>
      <c r="J320" s="580">
        <v>0</v>
      </c>
      <c r="K320" s="580">
        <v>0</v>
      </c>
      <c r="L320" s="578">
        <v>0</v>
      </c>
      <c r="M320" s="579">
        <v>0</v>
      </c>
      <c r="N320" s="578">
        <v>0</v>
      </c>
      <c r="O320" s="579">
        <v>0</v>
      </c>
      <c r="P320" s="578">
        <v>0</v>
      </c>
      <c r="Q320" s="560">
        <f t="shared" si="15"/>
        <v>24000</v>
      </c>
      <c r="R320" s="489"/>
    </row>
    <row r="321" spans="1:18" s="1" customFormat="1" ht="14.45" customHeight="1" x14ac:dyDescent="0.25">
      <c r="A321" s="557">
        <v>294</v>
      </c>
      <c r="B321" s="556">
        <v>21</v>
      </c>
      <c r="C321" s="557" t="s">
        <v>1811</v>
      </c>
      <c r="D321" s="557">
        <v>3</v>
      </c>
      <c r="E321" s="557">
        <v>311</v>
      </c>
      <c r="F321" s="573" t="s">
        <v>1978</v>
      </c>
      <c r="G321" s="561">
        <f>1300000-1061329.9</f>
        <v>238670.10000000009</v>
      </c>
      <c r="H321" s="578"/>
      <c r="I321" s="579"/>
      <c r="J321" s="580">
        <f>1179594+7341.63+1061329.9</f>
        <v>2248265.5299999998</v>
      </c>
      <c r="K321" s="580"/>
      <c r="L321" s="578"/>
      <c r="M321" s="579"/>
      <c r="N321" s="578"/>
      <c r="O321" s="579"/>
      <c r="P321" s="578"/>
      <c r="Q321" s="560">
        <f t="shared" si="15"/>
        <v>2486935.63</v>
      </c>
      <c r="R321" s="489"/>
    </row>
    <row r="322" spans="1:18" s="1" customFormat="1" ht="14.45" customHeight="1" x14ac:dyDescent="0.25">
      <c r="A322" s="557">
        <v>295</v>
      </c>
      <c r="B322" s="556">
        <v>21</v>
      </c>
      <c r="C322" s="557" t="s">
        <v>1811</v>
      </c>
      <c r="D322" s="557" t="str">
        <f>MID(E322,1,1)</f>
        <v>3</v>
      </c>
      <c r="E322" s="557">
        <v>355</v>
      </c>
      <c r="F322" s="573" t="s">
        <v>494</v>
      </c>
      <c r="G322" s="561">
        <v>30000</v>
      </c>
      <c r="H322" s="578"/>
      <c r="I322" s="579">
        <v>0</v>
      </c>
      <c r="J322" s="580">
        <v>0</v>
      </c>
      <c r="K322" s="580">
        <v>0</v>
      </c>
      <c r="L322" s="578">
        <v>0</v>
      </c>
      <c r="M322" s="579">
        <v>0</v>
      </c>
      <c r="N322" s="578">
        <v>0</v>
      </c>
      <c r="O322" s="579">
        <v>0</v>
      </c>
      <c r="P322" s="578">
        <v>0</v>
      </c>
      <c r="Q322" s="560">
        <f t="shared" si="15"/>
        <v>30000</v>
      </c>
      <c r="R322" s="489"/>
    </row>
    <row r="323" spans="1:18" s="1" customFormat="1" ht="14.45" customHeight="1" x14ac:dyDescent="0.25">
      <c r="A323" s="557">
        <v>296</v>
      </c>
      <c r="B323" s="556">
        <v>21</v>
      </c>
      <c r="C323" s="557" t="s">
        <v>1811</v>
      </c>
      <c r="D323" s="557" t="str">
        <f>MID(E323,1,1)</f>
        <v>3</v>
      </c>
      <c r="E323" s="557">
        <v>375</v>
      </c>
      <c r="F323" s="573" t="s">
        <v>510</v>
      </c>
      <c r="G323" s="561">
        <v>12000</v>
      </c>
      <c r="H323" s="578"/>
      <c r="I323" s="579">
        <v>0</v>
      </c>
      <c r="J323" s="580">
        <v>0</v>
      </c>
      <c r="K323" s="580">
        <v>0</v>
      </c>
      <c r="L323" s="578">
        <v>0</v>
      </c>
      <c r="M323" s="579">
        <v>0</v>
      </c>
      <c r="N323" s="578">
        <v>0</v>
      </c>
      <c r="O323" s="579">
        <v>0</v>
      </c>
      <c r="P323" s="578">
        <v>0</v>
      </c>
      <c r="Q323" s="560">
        <f t="shared" si="15"/>
        <v>12000</v>
      </c>
      <c r="R323" s="489"/>
    </row>
    <row r="324" spans="1:18" s="1" customFormat="1" ht="14.45" customHeight="1" x14ac:dyDescent="0.25">
      <c r="A324" s="557">
        <v>297</v>
      </c>
      <c r="B324" s="556">
        <v>21</v>
      </c>
      <c r="C324" s="557" t="s">
        <v>1811</v>
      </c>
      <c r="D324" s="557" t="str">
        <f>MID(E324,1,1)</f>
        <v>5</v>
      </c>
      <c r="E324" s="557">
        <v>566</v>
      </c>
      <c r="F324" s="573" t="s">
        <v>617</v>
      </c>
      <c r="G324" s="561">
        <v>48000</v>
      </c>
      <c r="H324" s="578"/>
      <c r="I324" s="579">
        <v>0</v>
      </c>
      <c r="J324" s="580">
        <v>0</v>
      </c>
      <c r="K324" s="580">
        <v>0</v>
      </c>
      <c r="L324" s="578">
        <v>0</v>
      </c>
      <c r="M324" s="579">
        <v>0</v>
      </c>
      <c r="N324" s="578">
        <v>0</v>
      </c>
      <c r="O324" s="579">
        <v>0</v>
      </c>
      <c r="P324" s="578">
        <v>0</v>
      </c>
      <c r="Q324" s="560">
        <f t="shared" si="15"/>
        <v>48000</v>
      </c>
      <c r="R324" s="489"/>
    </row>
    <row r="325" spans="1:18" s="1" customFormat="1" ht="14.45" customHeight="1" x14ac:dyDescent="0.25">
      <c r="A325" s="557">
        <v>298</v>
      </c>
      <c r="B325" s="556">
        <v>22</v>
      </c>
      <c r="C325" s="557" t="s">
        <v>1821</v>
      </c>
      <c r="D325" s="557">
        <v>1</v>
      </c>
      <c r="E325" s="557">
        <v>113</v>
      </c>
      <c r="F325" s="573" t="s">
        <v>349</v>
      </c>
      <c r="G325" s="561">
        <v>283256.00160000002</v>
      </c>
      <c r="H325" s="578"/>
      <c r="I325" s="579"/>
      <c r="J325" s="580"/>
      <c r="K325" s="580"/>
      <c r="L325" s="578"/>
      <c r="M325" s="579"/>
      <c r="N325" s="578"/>
      <c r="O325" s="579"/>
      <c r="P325" s="578"/>
      <c r="Q325" s="560">
        <f t="shared" si="15"/>
        <v>283256.00160000002</v>
      </c>
      <c r="R325" s="489"/>
    </row>
    <row r="326" spans="1:18" s="1" customFormat="1" ht="14.45" customHeight="1" x14ac:dyDescent="0.25">
      <c r="A326" s="557">
        <v>299</v>
      </c>
      <c r="B326" s="556">
        <v>22</v>
      </c>
      <c r="C326" s="557" t="s">
        <v>1821</v>
      </c>
      <c r="D326" s="557">
        <v>1</v>
      </c>
      <c r="E326" s="557">
        <v>122</v>
      </c>
      <c r="F326" s="574" t="s">
        <v>353</v>
      </c>
      <c r="G326" s="561">
        <v>173340</v>
      </c>
      <c r="H326" s="578"/>
      <c r="I326" s="579"/>
      <c r="J326" s="580"/>
      <c r="K326" s="580"/>
      <c r="L326" s="578"/>
      <c r="M326" s="579"/>
      <c r="N326" s="578"/>
      <c r="O326" s="579"/>
      <c r="P326" s="578"/>
      <c r="Q326" s="560">
        <f t="shared" ref="Q326:Q389" si="19">SUM(G326:P326)</f>
        <v>173340</v>
      </c>
      <c r="R326" s="489"/>
    </row>
    <row r="327" spans="1:18" s="1" customFormat="1" ht="14.45" customHeight="1" x14ac:dyDescent="0.25">
      <c r="A327" s="557">
        <v>300</v>
      </c>
      <c r="B327" s="556">
        <v>22</v>
      </c>
      <c r="C327" s="557" t="s">
        <v>1821</v>
      </c>
      <c r="D327" s="557">
        <v>1</v>
      </c>
      <c r="E327" s="557">
        <v>132</v>
      </c>
      <c r="F327" s="574" t="s">
        <v>358</v>
      </c>
      <c r="G327" s="561">
        <v>42682.504750695341</v>
      </c>
      <c r="H327" s="578"/>
      <c r="I327" s="579"/>
      <c r="J327" s="580"/>
      <c r="K327" s="580"/>
      <c r="L327" s="578"/>
      <c r="M327" s="579"/>
      <c r="N327" s="578"/>
      <c r="O327" s="579"/>
      <c r="P327" s="578"/>
      <c r="Q327" s="560">
        <f t="shared" si="19"/>
        <v>42682.504750695341</v>
      </c>
      <c r="R327" s="489"/>
    </row>
    <row r="328" spans="1:18" s="1" customFormat="1" ht="14.45" customHeight="1" x14ac:dyDescent="0.25">
      <c r="A328" s="557">
        <v>301</v>
      </c>
      <c r="B328" s="556">
        <v>22</v>
      </c>
      <c r="C328" s="557" t="s">
        <v>1821</v>
      </c>
      <c r="D328" s="557">
        <v>1</v>
      </c>
      <c r="E328" s="557">
        <v>132</v>
      </c>
      <c r="F328" s="574" t="s">
        <v>358</v>
      </c>
      <c r="G328" s="561">
        <v>26119.783276237318</v>
      </c>
      <c r="H328" s="578"/>
      <c r="I328" s="579"/>
      <c r="J328" s="580"/>
      <c r="K328" s="580"/>
      <c r="L328" s="578"/>
      <c r="M328" s="579"/>
      <c r="N328" s="578"/>
      <c r="O328" s="579"/>
      <c r="P328" s="578"/>
      <c r="Q328" s="560">
        <f t="shared" si="19"/>
        <v>26119.783276237318</v>
      </c>
      <c r="R328" s="489"/>
    </row>
    <row r="329" spans="1:18" s="1" customFormat="1" ht="14.45" customHeight="1" x14ac:dyDescent="0.25">
      <c r="A329" s="557">
        <v>448</v>
      </c>
      <c r="B329" s="556">
        <v>22</v>
      </c>
      <c r="C329" s="557" t="s">
        <v>1821</v>
      </c>
      <c r="D329" s="557" t="str">
        <f t="shared" ref="D329:D343" si="20">MID(E329,1,1)</f>
        <v>2</v>
      </c>
      <c r="E329" s="557">
        <v>211</v>
      </c>
      <c r="F329" s="573" t="s">
        <v>384</v>
      </c>
      <c r="G329" s="561">
        <v>6000</v>
      </c>
      <c r="H329" s="578">
        <v>0</v>
      </c>
      <c r="I329" s="579">
        <v>0</v>
      </c>
      <c r="J329" s="580">
        <v>0</v>
      </c>
      <c r="K329" s="580">
        <v>0</v>
      </c>
      <c r="L329" s="578">
        <v>0</v>
      </c>
      <c r="M329" s="579">
        <v>0</v>
      </c>
      <c r="N329" s="578">
        <v>0</v>
      </c>
      <c r="O329" s="579">
        <v>0</v>
      </c>
      <c r="P329" s="578">
        <v>0</v>
      </c>
      <c r="Q329" s="560">
        <f t="shared" si="19"/>
        <v>6000</v>
      </c>
      <c r="R329" s="489"/>
    </row>
    <row r="330" spans="1:18" s="1" customFormat="1" ht="14.45" customHeight="1" x14ac:dyDescent="0.25">
      <c r="A330" s="557">
        <v>451</v>
      </c>
      <c r="B330" s="556">
        <v>22</v>
      </c>
      <c r="C330" s="557" t="s">
        <v>1821</v>
      </c>
      <c r="D330" s="557" t="str">
        <f t="shared" si="20"/>
        <v>2</v>
      </c>
      <c r="E330" s="557">
        <v>212</v>
      </c>
      <c r="F330" s="573" t="s">
        <v>385</v>
      </c>
      <c r="G330" s="561">
        <v>4000</v>
      </c>
      <c r="H330" s="578">
        <v>0</v>
      </c>
      <c r="I330" s="579">
        <v>0</v>
      </c>
      <c r="J330" s="580">
        <v>0</v>
      </c>
      <c r="K330" s="580">
        <v>0</v>
      </c>
      <c r="L330" s="578">
        <v>0</v>
      </c>
      <c r="M330" s="579">
        <v>0</v>
      </c>
      <c r="N330" s="578">
        <v>0</v>
      </c>
      <c r="O330" s="579">
        <v>0</v>
      </c>
      <c r="P330" s="578">
        <v>0</v>
      </c>
      <c r="Q330" s="560">
        <f t="shared" si="19"/>
        <v>4000</v>
      </c>
      <c r="R330" s="489"/>
    </row>
    <row r="331" spans="1:18" s="1" customFormat="1" ht="14.45" customHeight="1" x14ac:dyDescent="0.25">
      <c r="A331" s="557">
        <v>454</v>
      </c>
      <c r="B331" s="556">
        <v>22</v>
      </c>
      <c r="C331" s="557" t="s">
        <v>1821</v>
      </c>
      <c r="D331" s="557" t="str">
        <f t="shared" si="20"/>
        <v>2</v>
      </c>
      <c r="E331" s="557">
        <v>214</v>
      </c>
      <c r="F331" s="573" t="s">
        <v>387</v>
      </c>
      <c r="G331" s="561">
        <v>1000</v>
      </c>
      <c r="H331" s="578"/>
      <c r="I331" s="579">
        <v>0</v>
      </c>
      <c r="J331" s="580">
        <v>0</v>
      </c>
      <c r="K331" s="580">
        <v>0</v>
      </c>
      <c r="L331" s="578">
        <v>0</v>
      </c>
      <c r="M331" s="579">
        <v>0</v>
      </c>
      <c r="N331" s="578">
        <v>0</v>
      </c>
      <c r="O331" s="579">
        <v>0</v>
      </c>
      <c r="P331" s="578">
        <v>0</v>
      </c>
      <c r="Q331" s="560">
        <f t="shared" si="19"/>
        <v>1000</v>
      </c>
      <c r="R331" s="489"/>
    </row>
    <row r="332" spans="1:18" s="1" customFormat="1" ht="14.45" customHeight="1" x14ac:dyDescent="0.25">
      <c r="A332" s="557">
        <v>457</v>
      </c>
      <c r="B332" s="556">
        <v>22</v>
      </c>
      <c r="C332" s="557" t="s">
        <v>1821</v>
      </c>
      <c r="D332" s="557" t="str">
        <f t="shared" si="20"/>
        <v>2</v>
      </c>
      <c r="E332" s="557">
        <v>221</v>
      </c>
      <c r="F332" s="573" t="s">
        <v>393</v>
      </c>
      <c r="G332" s="561">
        <v>12000</v>
      </c>
      <c r="H332" s="578">
        <v>0</v>
      </c>
      <c r="I332" s="579">
        <v>0</v>
      </c>
      <c r="J332" s="580">
        <v>0</v>
      </c>
      <c r="K332" s="580">
        <v>0</v>
      </c>
      <c r="L332" s="578">
        <v>0</v>
      </c>
      <c r="M332" s="579">
        <v>0</v>
      </c>
      <c r="N332" s="578">
        <v>0</v>
      </c>
      <c r="O332" s="579">
        <v>0</v>
      </c>
      <c r="P332" s="578">
        <v>0</v>
      </c>
      <c r="Q332" s="560">
        <f t="shared" si="19"/>
        <v>12000</v>
      </c>
      <c r="R332" s="489"/>
    </row>
    <row r="333" spans="1:18" s="1" customFormat="1" ht="14.45" customHeight="1" x14ac:dyDescent="0.25">
      <c r="A333" s="557">
        <v>459</v>
      </c>
      <c r="B333" s="556">
        <v>22</v>
      </c>
      <c r="C333" s="557" t="s">
        <v>1821</v>
      </c>
      <c r="D333" s="557" t="str">
        <f t="shared" si="20"/>
        <v>2</v>
      </c>
      <c r="E333" s="557">
        <v>243</v>
      </c>
      <c r="F333" s="573" t="s">
        <v>409</v>
      </c>
      <c r="G333" s="561">
        <v>6000</v>
      </c>
      <c r="H333" s="578">
        <v>0</v>
      </c>
      <c r="I333" s="579">
        <v>0</v>
      </c>
      <c r="J333" s="580">
        <v>0</v>
      </c>
      <c r="K333" s="580">
        <v>0</v>
      </c>
      <c r="L333" s="578">
        <v>0</v>
      </c>
      <c r="M333" s="579">
        <v>0</v>
      </c>
      <c r="N333" s="578">
        <v>0</v>
      </c>
      <c r="O333" s="579">
        <v>0</v>
      </c>
      <c r="P333" s="578">
        <v>0</v>
      </c>
      <c r="Q333" s="560">
        <f t="shared" si="19"/>
        <v>6000</v>
      </c>
      <c r="R333" s="489"/>
    </row>
    <row r="334" spans="1:18" s="1" customFormat="1" ht="14.45" customHeight="1" x14ac:dyDescent="0.25">
      <c r="A334" s="557">
        <v>462</v>
      </c>
      <c r="B334" s="556">
        <v>22</v>
      </c>
      <c r="C334" s="557" t="s">
        <v>1821</v>
      </c>
      <c r="D334" s="557" t="str">
        <f t="shared" si="20"/>
        <v>2</v>
      </c>
      <c r="E334" s="557">
        <v>244</v>
      </c>
      <c r="F334" s="573" t="s">
        <v>410</v>
      </c>
      <c r="G334" s="561">
        <v>3000</v>
      </c>
      <c r="H334" s="578">
        <v>0</v>
      </c>
      <c r="I334" s="579">
        <v>0</v>
      </c>
      <c r="J334" s="580">
        <v>0</v>
      </c>
      <c r="K334" s="580">
        <v>0</v>
      </c>
      <c r="L334" s="578">
        <v>0</v>
      </c>
      <c r="M334" s="579">
        <v>0</v>
      </c>
      <c r="N334" s="578">
        <v>0</v>
      </c>
      <c r="O334" s="579">
        <v>0</v>
      </c>
      <c r="P334" s="578">
        <v>0</v>
      </c>
      <c r="Q334" s="560">
        <f t="shared" si="19"/>
        <v>3000</v>
      </c>
      <c r="R334" s="489"/>
    </row>
    <row r="335" spans="1:18" s="1" customFormat="1" ht="14.45" customHeight="1" x14ac:dyDescent="0.25">
      <c r="A335" s="557">
        <v>466</v>
      </c>
      <c r="B335" s="556">
        <v>22</v>
      </c>
      <c r="C335" s="557" t="s">
        <v>1821</v>
      </c>
      <c r="D335" s="557" t="str">
        <f t="shared" si="20"/>
        <v>2</v>
      </c>
      <c r="E335" s="557">
        <v>261</v>
      </c>
      <c r="F335" s="573" t="s">
        <v>425</v>
      </c>
      <c r="G335" s="561">
        <v>27000</v>
      </c>
      <c r="H335" s="578">
        <v>0</v>
      </c>
      <c r="I335" s="579">
        <v>0</v>
      </c>
      <c r="J335" s="580">
        <v>0</v>
      </c>
      <c r="K335" s="580">
        <v>0</v>
      </c>
      <c r="L335" s="578">
        <v>0</v>
      </c>
      <c r="M335" s="579">
        <v>0</v>
      </c>
      <c r="N335" s="578">
        <v>0</v>
      </c>
      <c r="O335" s="579">
        <v>0</v>
      </c>
      <c r="P335" s="578">
        <v>0</v>
      </c>
      <c r="Q335" s="560">
        <f t="shared" si="19"/>
        <v>27000</v>
      </c>
      <c r="R335" s="489"/>
    </row>
    <row r="336" spans="1:18" s="1" customFormat="1" ht="14.45" customHeight="1" x14ac:dyDescent="0.25">
      <c r="A336" s="557">
        <v>470</v>
      </c>
      <c r="B336" s="556">
        <v>22</v>
      </c>
      <c r="C336" s="557" t="s">
        <v>1821</v>
      </c>
      <c r="D336" s="557" t="str">
        <f t="shared" si="20"/>
        <v>2</v>
      </c>
      <c r="E336" s="557">
        <v>273</v>
      </c>
      <c r="F336" s="573" t="s">
        <v>430</v>
      </c>
      <c r="G336" s="561">
        <v>100000</v>
      </c>
      <c r="H336" s="578">
        <v>0</v>
      </c>
      <c r="I336" s="579">
        <v>0</v>
      </c>
      <c r="J336" s="580">
        <v>0</v>
      </c>
      <c r="K336" s="580">
        <v>0</v>
      </c>
      <c r="L336" s="578">
        <v>0</v>
      </c>
      <c r="M336" s="579">
        <v>0</v>
      </c>
      <c r="N336" s="578">
        <v>0</v>
      </c>
      <c r="O336" s="579">
        <v>0</v>
      </c>
      <c r="P336" s="578">
        <v>0</v>
      </c>
      <c r="Q336" s="560">
        <f t="shared" si="19"/>
        <v>100000</v>
      </c>
      <c r="R336" s="489"/>
    </row>
    <row r="337" spans="1:18" s="1" customFormat="1" ht="14.45" customHeight="1" x14ac:dyDescent="0.25">
      <c r="A337" s="557">
        <v>472</v>
      </c>
      <c r="B337" s="556">
        <v>22</v>
      </c>
      <c r="C337" s="557" t="s">
        <v>1821</v>
      </c>
      <c r="D337" s="557" t="str">
        <f t="shared" si="20"/>
        <v>2</v>
      </c>
      <c r="E337" s="557">
        <v>294</v>
      </c>
      <c r="F337" s="573" t="s">
        <v>441</v>
      </c>
      <c r="G337" s="561">
        <v>1000</v>
      </c>
      <c r="H337" s="578">
        <v>0</v>
      </c>
      <c r="I337" s="579">
        <v>0</v>
      </c>
      <c r="J337" s="580">
        <v>0</v>
      </c>
      <c r="K337" s="580">
        <v>0</v>
      </c>
      <c r="L337" s="578">
        <v>0</v>
      </c>
      <c r="M337" s="579">
        <v>0</v>
      </c>
      <c r="N337" s="578">
        <v>0</v>
      </c>
      <c r="O337" s="579">
        <v>0</v>
      </c>
      <c r="P337" s="578">
        <v>0</v>
      </c>
      <c r="Q337" s="560">
        <f t="shared" si="19"/>
        <v>1000</v>
      </c>
      <c r="R337" s="489"/>
    </row>
    <row r="338" spans="1:18" s="1" customFormat="1" ht="14.45" customHeight="1" x14ac:dyDescent="0.25">
      <c r="A338" s="557">
        <v>478</v>
      </c>
      <c r="B338" s="556">
        <v>22</v>
      </c>
      <c r="C338" s="557" t="s">
        <v>1821</v>
      </c>
      <c r="D338" s="557" t="str">
        <f t="shared" si="20"/>
        <v>3</v>
      </c>
      <c r="E338" s="557">
        <v>353</v>
      </c>
      <c r="F338" s="573" t="s">
        <v>490</v>
      </c>
      <c r="G338" s="561">
        <v>1500</v>
      </c>
      <c r="H338" s="578">
        <v>0</v>
      </c>
      <c r="I338" s="579">
        <v>0</v>
      </c>
      <c r="J338" s="580">
        <v>0</v>
      </c>
      <c r="K338" s="580">
        <v>0</v>
      </c>
      <c r="L338" s="578">
        <v>0</v>
      </c>
      <c r="M338" s="579">
        <v>0</v>
      </c>
      <c r="N338" s="578">
        <v>0</v>
      </c>
      <c r="O338" s="579">
        <v>0</v>
      </c>
      <c r="P338" s="578">
        <v>0</v>
      </c>
      <c r="Q338" s="560">
        <f t="shared" si="19"/>
        <v>1500</v>
      </c>
      <c r="R338" s="489"/>
    </row>
    <row r="339" spans="1:18" s="1" customFormat="1" ht="14.45" customHeight="1" x14ac:dyDescent="0.25">
      <c r="A339" s="557">
        <v>486</v>
      </c>
      <c r="B339" s="556">
        <v>22</v>
      </c>
      <c r="C339" s="557" t="s">
        <v>1821</v>
      </c>
      <c r="D339" s="557" t="str">
        <f t="shared" si="20"/>
        <v>3</v>
      </c>
      <c r="E339" s="557">
        <v>375</v>
      </c>
      <c r="F339" s="573" t="s">
        <v>510</v>
      </c>
      <c r="G339" s="561">
        <v>24000</v>
      </c>
      <c r="H339" s="578">
        <v>0</v>
      </c>
      <c r="I339" s="579">
        <v>0</v>
      </c>
      <c r="J339" s="580">
        <v>0</v>
      </c>
      <c r="K339" s="580">
        <v>0</v>
      </c>
      <c r="L339" s="578">
        <v>0</v>
      </c>
      <c r="M339" s="579">
        <v>0</v>
      </c>
      <c r="N339" s="578">
        <v>0</v>
      </c>
      <c r="O339" s="579">
        <v>0</v>
      </c>
      <c r="P339" s="578">
        <v>0</v>
      </c>
      <c r="Q339" s="560">
        <f t="shared" si="19"/>
        <v>24000</v>
      </c>
      <c r="R339" s="489"/>
    </row>
    <row r="340" spans="1:18" s="1" customFormat="1" ht="14.45" customHeight="1" x14ac:dyDescent="0.25">
      <c r="A340" s="557">
        <v>489</v>
      </c>
      <c r="B340" s="556">
        <v>22</v>
      </c>
      <c r="C340" s="557" t="s">
        <v>1821</v>
      </c>
      <c r="D340" s="557" t="str">
        <f t="shared" si="20"/>
        <v>3</v>
      </c>
      <c r="E340" s="557">
        <v>383</v>
      </c>
      <c r="F340" s="573" t="s">
        <v>518</v>
      </c>
      <c r="G340" s="561">
        <v>4000</v>
      </c>
      <c r="H340" s="578">
        <v>0</v>
      </c>
      <c r="I340" s="579">
        <v>0</v>
      </c>
      <c r="J340" s="580">
        <v>0</v>
      </c>
      <c r="K340" s="580">
        <v>0</v>
      </c>
      <c r="L340" s="578">
        <v>0</v>
      </c>
      <c r="M340" s="579">
        <v>0</v>
      </c>
      <c r="N340" s="578">
        <v>0</v>
      </c>
      <c r="O340" s="579">
        <v>0</v>
      </c>
      <c r="P340" s="578">
        <v>0</v>
      </c>
      <c r="Q340" s="560">
        <f t="shared" si="19"/>
        <v>4000</v>
      </c>
      <c r="R340" s="489"/>
    </row>
    <row r="341" spans="1:18" s="1" customFormat="1" ht="14.45" customHeight="1" x14ac:dyDescent="0.25">
      <c r="A341" s="557">
        <v>491</v>
      </c>
      <c r="B341" s="556">
        <v>22</v>
      </c>
      <c r="C341" s="557" t="s">
        <v>1821</v>
      </c>
      <c r="D341" s="557" t="str">
        <f t="shared" si="20"/>
        <v>5</v>
      </c>
      <c r="E341" s="557">
        <v>511</v>
      </c>
      <c r="F341" s="575" t="s">
        <v>588</v>
      </c>
      <c r="G341" s="561">
        <v>25000</v>
      </c>
      <c r="H341" s="578">
        <v>0</v>
      </c>
      <c r="I341" s="579">
        <v>0</v>
      </c>
      <c r="J341" s="580">
        <v>0</v>
      </c>
      <c r="K341" s="580">
        <v>0</v>
      </c>
      <c r="L341" s="578">
        <v>0</v>
      </c>
      <c r="M341" s="579">
        <v>0</v>
      </c>
      <c r="N341" s="578">
        <v>0</v>
      </c>
      <c r="O341" s="579">
        <v>0</v>
      </c>
      <c r="P341" s="578">
        <v>0</v>
      </c>
      <c r="Q341" s="560">
        <f t="shared" si="19"/>
        <v>25000</v>
      </c>
      <c r="R341" s="489"/>
    </row>
    <row r="342" spans="1:18" s="1" customFormat="1" ht="14.45" customHeight="1" x14ac:dyDescent="0.25">
      <c r="A342" s="557">
        <v>494</v>
      </c>
      <c r="B342" s="556">
        <v>22</v>
      </c>
      <c r="C342" s="557" t="s">
        <v>1821</v>
      </c>
      <c r="D342" s="557" t="str">
        <f t="shared" si="20"/>
        <v>5</v>
      </c>
      <c r="E342" s="557">
        <v>515</v>
      </c>
      <c r="F342" s="573" t="s">
        <v>592</v>
      </c>
      <c r="G342" s="561">
        <v>15000</v>
      </c>
      <c r="H342" s="578">
        <v>0</v>
      </c>
      <c r="I342" s="579">
        <v>0</v>
      </c>
      <c r="J342" s="580">
        <v>0</v>
      </c>
      <c r="K342" s="580">
        <v>0</v>
      </c>
      <c r="L342" s="578">
        <v>0</v>
      </c>
      <c r="M342" s="579">
        <v>0</v>
      </c>
      <c r="N342" s="578">
        <v>0</v>
      </c>
      <c r="O342" s="579">
        <v>0</v>
      </c>
      <c r="P342" s="578">
        <v>0</v>
      </c>
      <c r="Q342" s="560">
        <f t="shared" si="19"/>
        <v>15000</v>
      </c>
      <c r="R342" s="489"/>
    </row>
    <row r="343" spans="1:18" s="1" customFormat="1" ht="14.45" customHeight="1" x14ac:dyDescent="0.25">
      <c r="A343" s="557">
        <v>497</v>
      </c>
      <c r="B343" s="556">
        <v>22</v>
      </c>
      <c r="C343" s="557" t="s">
        <v>1821</v>
      </c>
      <c r="D343" s="557" t="str">
        <f t="shared" si="20"/>
        <v>5</v>
      </c>
      <c r="E343" s="557">
        <v>522</v>
      </c>
      <c r="F343" s="573" t="s">
        <v>596</v>
      </c>
      <c r="G343" s="561">
        <v>50000</v>
      </c>
      <c r="H343" s="578">
        <v>0</v>
      </c>
      <c r="I343" s="579">
        <v>0</v>
      </c>
      <c r="J343" s="580">
        <v>0</v>
      </c>
      <c r="K343" s="580">
        <v>0</v>
      </c>
      <c r="L343" s="578">
        <v>0</v>
      </c>
      <c r="M343" s="579">
        <v>0</v>
      </c>
      <c r="N343" s="578">
        <v>0</v>
      </c>
      <c r="O343" s="579">
        <v>0</v>
      </c>
      <c r="P343" s="578">
        <v>0</v>
      </c>
      <c r="Q343" s="560">
        <f t="shared" si="19"/>
        <v>50000</v>
      </c>
      <c r="R343" s="489"/>
    </row>
    <row r="344" spans="1:18" s="1" customFormat="1" ht="14.45" customHeight="1" x14ac:dyDescent="0.25">
      <c r="A344" s="557">
        <v>302</v>
      </c>
      <c r="B344" s="556">
        <v>23</v>
      </c>
      <c r="C344" s="557" t="s">
        <v>2119</v>
      </c>
      <c r="D344" s="557">
        <v>1</v>
      </c>
      <c r="E344" s="557">
        <v>113</v>
      </c>
      <c r="F344" s="573" t="s">
        <v>349</v>
      </c>
      <c r="G344" s="561">
        <v>196716.024</v>
      </c>
      <c r="H344" s="578"/>
      <c r="I344" s="579"/>
      <c r="J344" s="580"/>
      <c r="K344" s="580"/>
      <c r="L344" s="578"/>
      <c r="M344" s="579"/>
      <c r="N344" s="578"/>
      <c r="O344" s="579"/>
      <c r="P344" s="578"/>
      <c r="Q344" s="560">
        <f t="shared" si="19"/>
        <v>196716.024</v>
      </c>
      <c r="R344" s="489"/>
    </row>
    <row r="345" spans="1:18" s="1" customFormat="1" ht="14.45" customHeight="1" x14ac:dyDescent="0.25">
      <c r="A345" s="557">
        <v>303</v>
      </c>
      <c r="B345" s="556">
        <v>23</v>
      </c>
      <c r="C345" s="557" t="s">
        <v>2119</v>
      </c>
      <c r="D345" s="557">
        <v>1</v>
      </c>
      <c r="E345" s="557">
        <v>122</v>
      </c>
      <c r="F345" s="574" t="s">
        <v>353</v>
      </c>
      <c r="G345" s="561">
        <v>100254.444</v>
      </c>
      <c r="H345" s="578"/>
      <c r="I345" s="579"/>
      <c r="J345" s="580"/>
      <c r="K345" s="580"/>
      <c r="L345" s="578"/>
      <c r="M345" s="579"/>
      <c r="N345" s="578"/>
      <c r="O345" s="579"/>
      <c r="P345" s="578"/>
      <c r="Q345" s="560">
        <f t="shared" si="19"/>
        <v>100254.444</v>
      </c>
      <c r="R345" s="489"/>
    </row>
    <row r="346" spans="1:18" s="1" customFormat="1" ht="14.45" customHeight="1" x14ac:dyDescent="0.25">
      <c r="A346" s="557">
        <v>304</v>
      </c>
      <c r="B346" s="556">
        <v>23</v>
      </c>
      <c r="C346" s="557" t="s">
        <v>2119</v>
      </c>
      <c r="D346" s="557">
        <v>1</v>
      </c>
      <c r="E346" s="557">
        <v>132</v>
      </c>
      <c r="F346" s="574" t="s">
        <v>358</v>
      </c>
      <c r="G346" s="561">
        <v>29642.20557195742</v>
      </c>
      <c r="H346" s="578"/>
      <c r="I346" s="579"/>
      <c r="J346" s="580"/>
      <c r="K346" s="580"/>
      <c r="L346" s="578"/>
      <c r="M346" s="579"/>
      <c r="N346" s="578"/>
      <c r="O346" s="579"/>
      <c r="P346" s="578"/>
      <c r="Q346" s="560">
        <f t="shared" si="19"/>
        <v>29642.20557195742</v>
      </c>
      <c r="R346" s="489"/>
    </row>
    <row r="347" spans="1:18" s="1" customFormat="1" ht="14.45" customHeight="1" x14ac:dyDescent="0.25">
      <c r="A347" s="557">
        <v>305</v>
      </c>
      <c r="B347" s="556">
        <v>23</v>
      </c>
      <c r="C347" s="557" t="s">
        <v>2119</v>
      </c>
      <c r="D347" s="557">
        <v>1</v>
      </c>
      <c r="E347" s="557">
        <v>132</v>
      </c>
      <c r="F347" s="574" t="s">
        <v>358</v>
      </c>
      <c r="G347" s="561">
        <v>15106.867138338934</v>
      </c>
      <c r="H347" s="578"/>
      <c r="I347" s="579"/>
      <c r="J347" s="580"/>
      <c r="K347" s="580"/>
      <c r="L347" s="578"/>
      <c r="M347" s="579"/>
      <c r="N347" s="578"/>
      <c r="O347" s="579"/>
      <c r="P347" s="578"/>
      <c r="Q347" s="560">
        <f t="shared" si="19"/>
        <v>15106.867138338934</v>
      </c>
      <c r="R347" s="489"/>
    </row>
    <row r="348" spans="1:18" s="1" customFormat="1" ht="14.45" customHeight="1" x14ac:dyDescent="0.25">
      <c r="A348" s="557">
        <v>306</v>
      </c>
      <c r="B348" s="556">
        <v>23</v>
      </c>
      <c r="C348" s="557" t="s">
        <v>2119</v>
      </c>
      <c r="D348" s="557" t="str">
        <f t="shared" ref="D348:D354" si="21">MID(E348,1,1)</f>
        <v>2</v>
      </c>
      <c r="E348" s="557">
        <v>211</v>
      </c>
      <c r="F348" s="573" t="s">
        <v>384</v>
      </c>
      <c r="G348" s="561">
        <v>6000</v>
      </c>
      <c r="H348" s="578"/>
      <c r="I348" s="579"/>
      <c r="J348" s="580"/>
      <c r="K348" s="580"/>
      <c r="L348" s="578"/>
      <c r="M348" s="579"/>
      <c r="N348" s="578"/>
      <c r="O348" s="579"/>
      <c r="P348" s="578"/>
      <c r="Q348" s="560">
        <f t="shared" si="19"/>
        <v>6000</v>
      </c>
      <c r="R348" s="489"/>
    </row>
    <row r="349" spans="1:18" s="1" customFormat="1" ht="14.45" customHeight="1" x14ac:dyDescent="0.25">
      <c r="A349" s="557">
        <v>307</v>
      </c>
      <c r="B349" s="556">
        <v>23</v>
      </c>
      <c r="C349" s="557" t="s">
        <v>2119</v>
      </c>
      <c r="D349" s="557" t="str">
        <f t="shared" si="21"/>
        <v>2</v>
      </c>
      <c r="E349" s="557">
        <v>212</v>
      </c>
      <c r="F349" s="573" t="s">
        <v>385</v>
      </c>
      <c r="G349" s="561">
        <v>500</v>
      </c>
      <c r="H349" s="578"/>
      <c r="I349" s="579"/>
      <c r="J349" s="580"/>
      <c r="K349" s="580"/>
      <c r="L349" s="578"/>
      <c r="M349" s="579"/>
      <c r="N349" s="578"/>
      <c r="O349" s="579"/>
      <c r="P349" s="578"/>
      <c r="Q349" s="560">
        <f t="shared" si="19"/>
        <v>500</v>
      </c>
      <c r="R349" s="489"/>
    </row>
    <row r="350" spans="1:18" s="1" customFormat="1" ht="14.45" customHeight="1" x14ac:dyDescent="0.25">
      <c r="A350" s="557">
        <v>308</v>
      </c>
      <c r="B350" s="556">
        <v>23</v>
      </c>
      <c r="C350" s="557" t="s">
        <v>2119</v>
      </c>
      <c r="D350" s="557" t="str">
        <f t="shared" si="21"/>
        <v>2</v>
      </c>
      <c r="E350" s="557">
        <v>214</v>
      </c>
      <c r="F350" s="573" t="s">
        <v>387</v>
      </c>
      <c r="G350" s="561">
        <v>1500</v>
      </c>
      <c r="H350" s="578"/>
      <c r="I350" s="579"/>
      <c r="J350" s="580"/>
      <c r="K350" s="580"/>
      <c r="L350" s="578"/>
      <c r="M350" s="579"/>
      <c r="N350" s="578"/>
      <c r="O350" s="579"/>
      <c r="P350" s="578"/>
      <c r="Q350" s="560">
        <f t="shared" si="19"/>
        <v>1500</v>
      </c>
      <c r="R350" s="489"/>
    </row>
    <row r="351" spans="1:18" s="1" customFormat="1" ht="14.45" customHeight="1" x14ac:dyDescent="0.25">
      <c r="A351" s="557">
        <v>309</v>
      </c>
      <c r="B351" s="556">
        <v>23</v>
      </c>
      <c r="C351" s="557" t="s">
        <v>2119</v>
      </c>
      <c r="D351" s="557" t="str">
        <f t="shared" si="21"/>
        <v>2</v>
      </c>
      <c r="E351" s="557">
        <v>261</v>
      </c>
      <c r="F351" s="573" t="s">
        <v>425</v>
      </c>
      <c r="G351" s="561">
        <v>18000</v>
      </c>
      <c r="H351" s="578"/>
      <c r="I351" s="579"/>
      <c r="J351" s="580"/>
      <c r="K351" s="580"/>
      <c r="L351" s="578"/>
      <c r="M351" s="579"/>
      <c r="N351" s="578"/>
      <c r="O351" s="579"/>
      <c r="P351" s="578"/>
      <c r="Q351" s="560">
        <f t="shared" si="19"/>
        <v>18000</v>
      </c>
      <c r="R351" s="489"/>
    </row>
    <row r="352" spans="1:18" s="1" customFormat="1" ht="14.45" customHeight="1" x14ac:dyDescent="0.25">
      <c r="A352" s="557">
        <v>310</v>
      </c>
      <c r="B352" s="556">
        <v>23</v>
      </c>
      <c r="C352" s="557" t="s">
        <v>2119</v>
      </c>
      <c r="D352" s="557" t="str">
        <f t="shared" si="21"/>
        <v>3</v>
      </c>
      <c r="E352" s="557">
        <v>315</v>
      </c>
      <c r="F352" s="573" t="s">
        <v>452</v>
      </c>
      <c r="G352" s="561">
        <v>4000</v>
      </c>
      <c r="H352" s="578"/>
      <c r="I352" s="579"/>
      <c r="J352" s="580"/>
      <c r="K352" s="580"/>
      <c r="L352" s="578"/>
      <c r="M352" s="579"/>
      <c r="N352" s="578"/>
      <c r="O352" s="579"/>
      <c r="P352" s="578"/>
      <c r="Q352" s="560">
        <f t="shared" si="19"/>
        <v>4000</v>
      </c>
      <c r="R352" s="489"/>
    </row>
    <row r="353" spans="1:18" s="1" customFormat="1" ht="14.45" customHeight="1" x14ac:dyDescent="0.25">
      <c r="A353" s="557">
        <v>311</v>
      </c>
      <c r="B353" s="556">
        <v>23</v>
      </c>
      <c r="C353" s="557" t="s">
        <v>2119</v>
      </c>
      <c r="D353" s="557" t="str">
        <f t="shared" si="21"/>
        <v>3</v>
      </c>
      <c r="E353" s="557">
        <v>375</v>
      </c>
      <c r="F353" s="573" t="s">
        <v>510</v>
      </c>
      <c r="G353" s="561">
        <v>21600</v>
      </c>
      <c r="H353" s="578"/>
      <c r="I353" s="579"/>
      <c r="J353" s="580"/>
      <c r="K353" s="580"/>
      <c r="L353" s="578"/>
      <c r="M353" s="579"/>
      <c r="N353" s="578"/>
      <c r="O353" s="579"/>
      <c r="P353" s="578"/>
      <c r="Q353" s="560">
        <f t="shared" si="19"/>
        <v>21600</v>
      </c>
      <c r="R353" s="489"/>
    </row>
    <row r="354" spans="1:18" s="1" customFormat="1" ht="14.45" customHeight="1" x14ac:dyDescent="0.25">
      <c r="A354" s="557">
        <v>312</v>
      </c>
      <c r="B354" s="556">
        <v>23</v>
      </c>
      <c r="C354" s="557" t="s">
        <v>2119</v>
      </c>
      <c r="D354" s="557" t="str">
        <f t="shared" si="21"/>
        <v>5</v>
      </c>
      <c r="E354" s="557">
        <v>515</v>
      </c>
      <c r="F354" s="573" t="s">
        <v>592</v>
      </c>
      <c r="G354" s="561">
        <v>18000</v>
      </c>
      <c r="H354" s="578"/>
      <c r="I354" s="579"/>
      <c r="J354" s="580"/>
      <c r="K354" s="580"/>
      <c r="L354" s="578"/>
      <c r="M354" s="579"/>
      <c r="N354" s="578"/>
      <c r="O354" s="579"/>
      <c r="P354" s="578"/>
      <c r="Q354" s="560">
        <f t="shared" si="19"/>
        <v>18000</v>
      </c>
      <c r="R354" s="489"/>
    </row>
    <row r="355" spans="1:18" s="1" customFormat="1" ht="14.45" customHeight="1" x14ac:dyDescent="0.25">
      <c r="A355" s="557">
        <v>313</v>
      </c>
      <c r="B355" s="556">
        <v>24</v>
      </c>
      <c r="C355" s="557" t="s">
        <v>1254</v>
      </c>
      <c r="D355" s="557">
        <v>1</v>
      </c>
      <c r="E355" s="557">
        <v>113</v>
      </c>
      <c r="F355" s="573" t="s">
        <v>349</v>
      </c>
      <c r="G355" s="561">
        <v>246537.65999999997</v>
      </c>
      <c r="H355" s="578"/>
      <c r="I355" s="579"/>
      <c r="J355" s="580"/>
      <c r="K355" s="580"/>
      <c r="L355" s="578"/>
      <c r="M355" s="579"/>
      <c r="N355" s="578"/>
      <c r="O355" s="579"/>
      <c r="P355" s="578"/>
      <c r="Q355" s="560">
        <f t="shared" si="19"/>
        <v>246537.65999999997</v>
      </c>
      <c r="R355" s="489"/>
    </row>
    <row r="356" spans="1:18" s="1" customFormat="1" ht="14.45" customHeight="1" x14ac:dyDescent="0.25">
      <c r="A356" s="557">
        <v>314</v>
      </c>
      <c r="B356" s="556">
        <v>24</v>
      </c>
      <c r="C356" s="557" t="s">
        <v>1254</v>
      </c>
      <c r="D356" s="557">
        <v>1</v>
      </c>
      <c r="E356" s="557">
        <v>132</v>
      </c>
      <c r="F356" s="574" t="s">
        <v>358</v>
      </c>
      <c r="G356" s="561">
        <v>37149.591834721832</v>
      </c>
      <c r="H356" s="578"/>
      <c r="I356" s="579"/>
      <c r="J356" s="580"/>
      <c r="K356" s="580"/>
      <c r="L356" s="578"/>
      <c r="M356" s="579"/>
      <c r="N356" s="578"/>
      <c r="O356" s="579"/>
      <c r="P356" s="578"/>
      <c r="Q356" s="560">
        <f t="shared" si="19"/>
        <v>37149.591834721832</v>
      </c>
      <c r="R356" s="489"/>
    </row>
    <row r="357" spans="1:18" s="1" customFormat="1" ht="14.45" customHeight="1" x14ac:dyDescent="0.25">
      <c r="A357" s="557">
        <v>315</v>
      </c>
      <c r="B357" s="556">
        <v>24</v>
      </c>
      <c r="C357" s="557" t="s">
        <v>1252</v>
      </c>
      <c r="D357" s="557" t="str">
        <f t="shared" ref="D357:D376" si="22">MID(E357,1,1)</f>
        <v>2</v>
      </c>
      <c r="E357" s="557">
        <v>211</v>
      </c>
      <c r="F357" s="573" t="s">
        <v>384</v>
      </c>
      <c r="G357" s="561">
        <v>12000</v>
      </c>
      <c r="H357" s="578">
        <v>0</v>
      </c>
      <c r="I357" s="579">
        <v>0</v>
      </c>
      <c r="J357" s="580">
        <v>0</v>
      </c>
      <c r="K357" s="580">
        <v>0</v>
      </c>
      <c r="L357" s="578">
        <v>0</v>
      </c>
      <c r="M357" s="579">
        <v>0</v>
      </c>
      <c r="N357" s="578">
        <v>0</v>
      </c>
      <c r="O357" s="579">
        <v>0</v>
      </c>
      <c r="P357" s="578">
        <v>0</v>
      </c>
      <c r="Q357" s="560">
        <f t="shared" si="19"/>
        <v>12000</v>
      </c>
      <c r="R357" s="489"/>
    </row>
    <row r="358" spans="1:18" s="1" customFormat="1" ht="14.45" customHeight="1" x14ac:dyDescent="0.25">
      <c r="A358" s="557">
        <v>316</v>
      </c>
      <c r="B358" s="556">
        <v>24</v>
      </c>
      <c r="C358" s="557" t="s">
        <v>1252</v>
      </c>
      <c r="D358" s="557" t="str">
        <f t="shared" si="22"/>
        <v>2</v>
      </c>
      <c r="E358" s="557">
        <v>212</v>
      </c>
      <c r="F358" s="575" t="s">
        <v>385</v>
      </c>
      <c r="G358" s="561">
        <v>17000</v>
      </c>
      <c r="H358" s="578">
        <v>0</v>
      </c>
      <c r="I358" s="579">
        <v>0</v>
      </c>
      <c r="J358" s="580">
        <v>0</v>
      </c>
      <c r="K358" s="580">
        <v>0</v>
      </c>
      <c r="L358" s="578">
        <v>0</v>
      </c>
      <c r="M358" s="579">
        <v>0</v>
      </c>
      <c r="N358" s="578">
        <v>0</v>
      </c>
      <c r="O358" s="579">
        <v>0</v>
      </c>
      <c r="P358" s="578">
        <v>0</v>
      </c>
      <c r="Q358" s="560">
        <f t="shared" si="19"/>
        <v>17000</v>
      </c>
      <c r="R358" s="489"/>
    </row>
    <row r="359" spans="1:18" s="1" customFormat="1" ht="14.45" customHeight="1" x14ac:dyDescent="0.25">
      <c r="A359" s="557">
        <v>317</v>
      </c>
      <c r="B359" s="556">
        <v>24</v>
      </c>
      <c r="C359" s="557" t="s">
        <v>1252</v>
      </c>
      <c r="D359" s="557" t="str">
        <f t="shared" si="22"/>
        <v>2</v>
      </c>
      <c r="E359" s="557">
        <v>214</v>
      </c>
      <c r="F359" s="575" t="s">
        <v>387</v>
      </c>
      <c r="G359" s="561">
        <v>2000</v>
      </c>
      <c r="H359" s="578"/>
      <c r="I359" s="579">
        <v>0</v>
      </c>
      <c r="J359" s="580">
        <v>0</v>
      </c>
      <c r="K359" s="580">
        <v>0</v>
      </c>
      <c r="L359" s="578">
        <v>0</v>
      </c>
      <c r="M359" s="579">
        <v>0</v>
      </c>
      <c r="N359" s="578">
        <v>0</v>
      </c>
      <c r="O359" s="579">
        <v>0</v>
      </c>
      <c r="P359" s="578">
        <v>0</v>
      </c>
      <c r="Q359" s="560">
        <f t="shared" si="19"/>
        <v>2000</v>
      </c>
      <c r="R359" s="489" t="s">
        <v>1921</v>
      </c>
    </row>
    <row r="360" spans="1:18" s="1" customFormat="1" ht="14.45" customHeight="1" x14ac:dyDescent="0.25">
      <c r="A360" s="557">
        <v>318</v>
      </c>
      <c r="B360" s="556">
        <v>24</v>
      </c>
      <c r="C360" s="557" t="s">
        <v>1252</v>
      </c>
      <c r="D360" s="557" t="str">
        <f t="shared" si="22"/>
        <v>2</v>
      </c>
      <c r="E360" s="557">
        <v>215</v>
      </c>
      <c r="F360" s="575" t="s">
        <v>388</v>
      </c>
      <c r="G360" s="561">
        <v>80000</v>
      </c>
      <c r="H360" s="578">
        <v>0</v>
      </c>
      <c r="I360" s="579">
        <v>0</v>
      </c>
      <c r="J360" s="580">
        <v>0</v>
      </c>
      <c r="K360" s="580">
        <v>0</v>
      </c>
      <c r="L360" s="578">
        <v>0</v>
      </c>
      <c r="M360" s="579">
        <v>0</v>
      </c>
      <c r="N360" s="578">
        <v>0</v>
      </c>
      <c r="O360" s="579">
        <v>0</v>
      </c>
      <c r="P360" s="578">
        <v>0</v>
      </c>
      <c r="Q360" s="560">
        <f t="shared" si="19"/>
        <v>80000</v>
      </c>
      <c r="R360" s="489" t="s">
        <v>1921</v>
      </c>
    </row>
    <row r="361" spans="1:18" s="1" customFormat="1" ht="14.45" customHeight="1" x14ac:dyDescent="0.25">
      <c r="A361" s="557">
        <v>319</v>
      </c>
      <c r="B361" s="556">
        <v>24</v>
      </c>
      <c r="C361" s="557" t="s">
        <v>1252</v>
      </c>
      <c r="D361" s="557" t="str">
        <f t="shared" si="22"/>
        <v>2</v>
      </c>
      <c r="E361" s="557">
        <v>221</v>
      </c>
      <c r="F361" s="573" t="s">
        <v>393</v>
      </c>
      <c r="G361" s="561">
        <v>35000</v>
      </c>
      <c r="H361" s="578">
        <v>0</v>
      </c>
      <c r="I361" s="579">
        <v>0</v>
      </c>
      <c r="J361" s="580">
        <v>0</v>
      </c>
      <c r="K361" s="580">
        <v>0</v>
      </c>
      <c r="L361" s="578">
        <v>0</v>
      </c>
      <c r="M361" s="579">
        <v>0</v>
      </c>
      <c r="N361" s="578">
        <v>0</v>
      </c>
      <c r="O361" s="579">
        <v>0</v>
      </c>
      <c r="P361" s="578">
        <v>0</v>
      </c>
      <c r="Q361" s="560">
        <f t="shared" si="19"/>
        <v>35000</v>
      </c>
      <c r="R361" s="489" t="s">
        <v>1921</v>
      </c>
    </row>
    <row r="362" spans="1:18" s="1" customFormat="1" ht="14.45" customHeight="1" x14ac:dyDescent="0.25">
      <c r="A362" s="557">
        <v>320</v>
      </c>
      <c r="B362" s="556">
        <v>24</v>
      </c>
      <c r="C362" s="557" t="s">
        <v>1252</v>
      </c>
      <c r="D362" s="557" t="str">
        <f t="shared" si="22"/>
        <v>2</v>
      </c>
      <c r="E362" s="557">
        <v>261</v>
      </c>
      <c r="F362" s="573" t="s">
        <v>425</v>
      </c>
      <c r="G362" s="561">
        <v>12000</v>
      </c>
      <c r="H362" s="578">
        <v>0</v>
      </c>
      <c r="I362" s="579">
        <v>0</v>
      </c>
      <c r="J362" s="580">
        <v>0</v>
      </c>
      <c r="K362" s="580">
        <v>0</v>
      </c>
      <c r="L362" s="578">
        <v>0</v>
      </c>
      <c r="M362" s="579">
        <v>0</v>
      </c>
      <c r="N362" s="578">
        <v>0</v>
      </c>
      <c r="O362" s="579">
        <v>0</v>
      </c>
      <c r="P362" s="578">
        <v>0</v>
      </c>
      <c r="Q362" s="560">
        <f t="shared" si="19"/>
        <v>12000</v>
      </c>
      <c r="R362" s="489" t="s">
        <v>1921</v>
      </c>
    </row>
    <row r="363" spans="1:18" s="1" customFormat="1" ht="14.45" customHeight="1" x14ac:dyDescent="0.25">
      <c r="A363" s="557">
        <v>321</v>
      </c>
      <c r="B363" s="556">
        <v>24</v>
      </c>
      <c r="C363" s="557" t="s">
        <v>1252</v>
      </c>
      <c r="D363" s="557" t="str">
        <f t="shared" si="22"/>
        <v>3</v>
      </c>
      <c r="E363" s="557">
        <v>317</v>
      </c>
      <c r="F363" s="573" t="s">
        <v>454</v>
      </c>
      <c r="G363" s="561">
        <v>2400</v>
      </c>
      <c r="H363" s="578">
        <v>0</v>
      </c>
      <c r="I363" s="579">
        <v>0</v>
      </c>
      <c r="J363" s="580">
        <v>0</v>
      </c>
      <c r="K363" s="580">
        <v>0</v>
      </c>
      <c r="L363" s="578">
        <v>0</v>
      </c>
      <c r="M363" s="579">
        <v>0</v>
      </c>
      <c r="N363" s="578">
        <v>0</v>
      </c>
      <c r="O363" s="579">
        <v>0</v>
      </c>
      <c r="P363" s="578">
        <v>0</v>
      </c>
      <c r="Q363" s="560">
        <f t="shared" si="19"/>
        <v>2400</v>
      </c>
      <c r="R363" s="489" t="s">
        <v>1921</v>
      </c>
    </row>
    <row r="364" spans="1:18" s="1" customFormat="1" ht="14.45" customHeight="1" x14ac:dyDescent="0.25">
      <c r="A364" s="557">
        <v>322</v>
      </c>
      <c r="B364" s="556">
        <v>24</v>
      </c>
      <c r="C364" s="557" t="s">
        <v>1252</v>
      </c>
      <c r="D364" s="557" t="str">
        <f t="shared" si="22"/>
        <v>3</v>
      </c>
      <c r="E364" s="557">
        <v>334</v>
      </c>
      <c r="F364" s="573" t="s">
        <v>471</v>
      </c>
      <c r="G364" s="561">
        <v>8000</v>
      </c>
      <c r="H364" s="578">
        <v>0</v>
      </c>
      <c r="I364" s="579">
        <v>0</v>
      </c>
      <c r="J364" s="580">
        <v>0</v>
      </c>
      <c r="K364" s="580">
        <v>0</v>
      </c>
      <c r="L364" s="578">
        <v>0</v>
      </c>
      <c r="M364" s="579">
        <v>0</v>
      </c>
      <c r="N364" s="578">
        <v>0</v>
      </c>
      <c r="O364" s="579">
        <v>0</v>
      </c>
      <c r="P364" s="578">
        <v>0</v>
      </c>
      <c r="Q364" s="560">
        <f t="shared" si="19"/>
        <v>8000</v>
      </c>
      <c r="R364" s="489" t="s">
        <v>1921</v>
      </c>
    </row>
    <row r="365" spans="1:18" s="1" customFormat="1" ht="14.45" customHeight="1" x14ac:dyDescent="0.25">
      <c r="A365" s="557">
        <v>323</v>
      </c>
      <c r="B365" s="556">
        <v>24</v>
      </c>
      <c r="C365" s="557" t="s">
        <v>1252</v>
      </c>
      <c r="D365" s="557" t="str">
        <f t="shared" si="22"/>
        <v>3</v>
      </c>
      <c r="E365" s="557">
        <v>351</v>
      </c>
      <c r="F365" s="573" t="s">
        <v>488</v>
      </c>
      <c r="G365" s="561">
        <v>6000</v>
      </c>
      <c r="H365" s="578">
        <v>0</v>
      </c>
      <c r="I365" s="579">
        <v>0</v>
      </c>
      <c r="J365" s="580">
        <v>0</v>
      </c>
      <c r="K365" s="580">
        <v>0</v>
      </c>
      <c r="L365" s="578">
        <v>0</v>
      </c>
      <c r="M365" s="579">
        <v>0</v>
      </c>
      <c r="N365" s="578">
        <v>0</v>
      </c>
      <c r="O365" s="579">
        <v>0</v>
      </c>
      <c r="P365" s="578">
        <v>0</v>
      </c>
      <c r="Q365" s="560">
        <f t="shared" si="19"/>
        <v>6000</v>
      </c>
      <c r="R365" s="489" t="s">
        <v>1921</v>
      </c>
    </row>
    <row r="366" spans="1:18" s="1" customFormat="1" ht="14.45" customHeight="1" x14ac:dyDescent="0.25">
      <c r="A366" s="557">
        <v>324</v>
      </c>
      <c r="B366" s="556">
        <v>24</v>
      </c>
      <c r="C366" s="557" t="s">
        <v>1252</v>
      </c>
      <c r="D366" s="557" t="str">
        <f t="shared" si="22"/>
        <v>3</v>
      </c>
      <c r="E366" s="557">
        <v>352</v>
      </c>
      <c r="F366" s="573" t="s">
        <v>489</v>
      </c>
      <c r="G366" s="561">
        <v>5000</v>
      </c>
      <c r="H366" s="578">
        <v>0</v>
      </c>
      <c r="I366" s="579">
        <v>0</v>
      </c>
      <c r="J366" s="580">
        <v>0</v>
      </c>
      <c r="K366" s="580">
        <v>0</v>
      </c>
      <c r="L366" s="578">
        <v>0</v>
      </c>
      <c r="M366" s="579">
        <v>0</v>
      </c>
      <c r="N366" s="578">
        <v>0</v>
      </c>
      <c r="O366" s="579">
        <v>0</v>
      </c>
      <c r="P366" s="578">
        <v>0</v>
      </c>
      <c r="Q366" s="560">
        <f t="shared" si="19"/>
        <v>5000</v>
      </c>
      <c r="R366" s="489" t="s">
        <v>1921</v>
      </c>
    </row>
    <row r="367" spans="1:18" s="1" customFormat="1" ht="14.45" customHeight="1" x14ac:dyDescent="0.25">
      <c r="A367" s="557">
        <v>325</v>
      </c>
      <c r="B367" s="556">
        <v>24</v>
      </c>
      <c r="C367" s="557" t="s">
        <v>1252</v>
      </c>
      <c r="D367" s="557" t="str">
        <f t="shared" si="22"/>
        <v>3</v>
      </c>
      <c r="E367" s="557">
        <v>353</v>
      </c>
      <c r="F367" s="573" t="s">
        <v>490</v>
      </c>
      <c r="G367" s="561">
        <v>6000</v>
      </c>
      <c r="H367" s="578">
        <v>0</v>
      </c>
      <c r="I367" s="579">
        <v>0</v>
      </c>
      <c r="J367" s="580">
        <v>0</v>
      </c>
      <c r="K367" s="580">
        <v>0</v>
      </c>
      <c r="L367" s="578">
        <v>0</v>
      </c>
      <c r="M367" s="579">
        <v>0</v>
      </c>
      <c r="N367" s="578">
        <v>0</v>
      </c>
      <c r="O367" s="579">
        <v>0</v>
      </c>
      <c r="P367" s="578">
        <v>0</v>
      </c>
      <c r="Q367" s="560">
        <f t="shared" si="19"/>
        <v>6000</v>
      </c>
      <c r="R367" s="489" t="s">
        <v>1925</v>
      </c>
    </row>
    <row r="368" spans="1:18" s="1" customFormat="1" ht="14.45" customHeight="1" x14ac:dyDescent="0.25">
      <c r="A368" s="557">
        <v>326</v>
      </c>
      <c r="B368" s="556">
        <v>24</v>
      </c>
      <c r="C368" s="557" t="s">
        <v>1252</v>
      </c>
      <c r="D368" s="557" t="str">
        <f t="shared" si="22"/>
        <v>3</v>
      </c>
      <c r="E368" s="557">
        <v>361</v>
      </c>
      <c r="F368" s="573" t="s">
        <v>498</v>
      </c>
      <c r="G368" s="561">
        <v>48000</v>
      </c>
      <c r="H368" s="578">
        <v>0</v>
      </c>
      <c r="I368" s="579">
        <v>0</v>
      </c>
      <c r="J368" s="580">
        <v>0</v>
      </c>
      <c r="K368" s="580">
        <v>0</v>
      </c>
      <c r="L368" s="578">
        <v>0</v>
      </c>
      <c r="M368" s="579">
        <v>0</v>
      </c>
      <c r="N368" s="578">
        <v>0</v>
      </c>
      <c r="O368" s="579">
        <v>0</v>
      </c>
      <c r="P368" s="578">
        <v>0</v>
      </c>
      <c r="Q368" s="560">
        <f t="shared" si="19"/>
        <v>48000</v>
      </c>
      <c r="R368" s="489" t="s">
        <v>1925</v>
      </c>
    </row>
    <row r="369" spans="1:18" s="1" customFormat="1" ht="14.45" customHeight="1" x14ac:dyDescent="0.25">
      <c r="A369" s="557">
        <v>327</v>
      </c>
      <c r="B369" s="556">
        <v>24</v>
      </c>
      <c r="C369" s="557" t="s">
        <v>1252</v>
      </c>
      <c r="D369" s="557" t="str">
        <f t="shared" si="22"/>
        <v>3</v>
      </c>
      <c r="E369" s="557">
        <v>371</v>
      </c>
      <c r="F369" s="573" t="s">
        <v>506</v>
      </c>
      <c r="G369" s="561">
        <v>21000</v>
      </c>
      <c r="H369" s="578">
        <v>0</v>
      </c>
      <c r="I369" s="579">
        <v>0</v>
      </c>
      <c r="J369" s="580">
        <v>0</v>
      </c>
      <c r="K369" s="580">
        <v>0</v>
      </c>
      <c r="L369" s="578">
        <v>0</v>
      </c>
      <c r="M369" s="579">
        <v>0</v>
      </c>
      <c r="N369" s="578">
        <v>0</v>
      </c>
      <c r="O369" s="579">
        <v>0</v>
      </c>
      <c r="P369" s="578">
        <v>0</v>
      </c>
      <c r="Q369" s="560">
        <f t="shared" si="19"/>
        <v>21000</v>
      </c>
      <c r="R369" s="489" t="s">
        <v>1925</v>
      </c>
    </row>
    <row r="370" spans="1:18" s="1" customFormat="1" ht="14.45" customHeight="1" x14ac:dyDescent="0.25">
      <c r="A370" s="557">
        <v>328</v>
      </c>
      <c r="B370" s="556">
        <v>24</v>
      </c>
      <c r="C370" s="557" t="s">
        <v>1252</v>
      </c>
      <c r="D370" s="557" t="str">
        <f t="shared" si="22"/>
        <v>3</v>
      </c>
      <c r="E370" s="557">
        <v>372</v>
      </c>
      <c r="F370" s="573" t="s">
        <v>507</v>
      </c>
      <c r="G370" s="561">
        <v>30000</v>
      </c>
      <c r="H370" s="578">
        <v>0</v>
      </c>
      <c r="I370" s="579">
        <v>0</v>
      </c>
      <c r="J370" s="580">
        <v>0</v>
      </c>
      <c r="K370" s="580">
        <v>0</v>
      </c>
      <c r="L370" s="578">
        <v>0</v>
      </c>
      <c r="M370" s="579">
        <v>0</v>
      </c>
      <c r="N370" s="578">
        <v>0</v>
      </c>
      <c r="O370" s="579">
        <v>0</v>
      </c>
      <c r="P370" s="578">
        <v>0</v>
      </c>
      <c r="Q370" s="560">
        <f t="shared" si="19"/>
        <v>30000</v>
      </c>
      <c r="R370" s="489" t="s">
        <v>1925</v>
      </c>
    </row>
    <row r="371" spans="1:18" s="1" customFormat="1" ht="14.45" customHeight="1" x14ac:dyDescent="0.25">
      <c r="A371" s="557">
        <v>329</v>
      </c>
      <c r="B371" s="556">
        <v>24</v>
      </c>
      <c r="C371" s="557" t="s">
        <v>1252</v>
      </c>
      <c r="D371" s="557" t="str">
        <f t="shared" si="22"/>
        <v>3</v>
      </c>
      <c r="E371" s="557">
        <v>375</v>
      </c>
      <c r="F371" s="573" t="s">
        <v>510</v>
      </c>
      <c r="G371" s="561">
        <v>65000</v>
      </c>
      <c r="H371" s="578">
        <v>0</v>
      </c>
      <c r="I371" s="579">
        <v>0</v>
      </c>
      <c r="J371" s="580">
        <v>0</v>
      </c>
      <c r="K371" s="580">
        <v>0</v>
      </c>
      <c r="L371" s="578">
        <v>0</v>
      </c>
      <c r="M371" s="579">
        <v>0</v>
      </c>
      <c r="N371" s="578">
        <v>0</v>
      </c>
      <c r="O371" s="579">
        <v>0</v>
      </c>
      <c r="P371" s="578">
        <v>0</v>
      </c>
      <c r="Q371" s="560">
        <f t="shared" si="19"/>
        <v>65000</v>
      </c>
      <c r="R371" s="489" t="s">
        <v>1925</v>
      </c>
    </row>
    <row r="372" spans="1:18" s="1" customFormat="1" ht="14.45" customHeight="1" x14ac:dyDescent="0.25">
      <c r="A372" s="557">
        <v>330</v>
      </c>
      <c r="B372" s="556">
        <v>24</v>
      </c>
      <c r="C372" s="557" t="s">
        <v>1252</v>
      </c>
      <c r="D372" s="557" t="str">
        <f t="shared" si="22"/>
        <v>3</v>
      </c>
      <c r="E372" s="557">
        <v>379</v>
      </c>
      <c r="F372" s="573" t="s">
        <v>514</v>
      </c>
      <c r="G372" s="561">
        <v>48000</v>
      </c>
      <c r="H372" s="578">
        <v>0</v>
      </c>
      <c r="I372" s="579">
        <v>0</v>
      </c>
      <c r="J372" s="580">
        <v>0</v>
      </c>
      <c r="K372" s="580">
        <v>0</v>
      </c>
      <c r="L372" s="578">
        <v>0</v>
      </c>
      <c r="M372" s="579">
        <v>0</v>
      </c>
      <c r="N372" s="578">
        <v>0</v>
      </c>
      <c r="O372" s="579">
        <v>0</v>
      </c>
      <c r="P372" s="578">
        <v>0</v>
      </c>
      <c r="Q372" s="560">
        <f t="shared" si="19"/>
        <v>48000</v>
      </c>
      <c r="R372" s="489" t="s">
        <v>1925</v>
      </c>
    </row>
    <row r="373" spans="1:18" s="1" customFormat="1" ht="14.45" customHeight="1" x14ac:dyDescent="0.25">
      <c r="A373" s="557">
        <v>331</v>
      </c>
      <c r="B373" s="556">
        <v>24</v>
      </c>
      <c r="C373" s="557" t="s">
        <v>1252</v>
      </c>
      <c r="D373" s="557" t="str">
        <f t="shared" si="22"/>
        <v>3</v>
      </c>
      <c r="E373" s="557">
        <v>383</v>
      </c>
      <c r="F373" s="573" t="s">
        <v>518</v>
      </c>
      <c r="G373" s="561">
        <v>10800</v>
      </c>
      <c r="H373" s="578">
        <v>0</v>
      </c>
      <c r="I373" s="579">
        <v>0</v>
      </c>
      <c r="J373" s="580">
        <v>0</v>
      </c>
      <c r="K373" s="580">
        <v>0</v>
      </c>
      <c r="L373" s="578">
        <v>0</v>
      </c>
      <c r="M373" s="579">
        <v>0</v>
      </c>
      <c r="N373" s="578">
        <v>0</v>
      </c>
      <c r="O373" s="579">
        <v>0</v>
      </c>
      <c r="P373" s="578">
        <v>0</v>
      </c>
      <c r="Q373" s="560">
        <f t="shared" si="19"/>
        <v>10800</v>
      </c>
      <c r="R373" s="489" t="s">
        <v>1925</v>
      </c>
    </row>
    <row r="374" spans="1:18" s="1" customFormat="1" ht="14.45" customHeight="1" x14ac:dyDescent="0.25">
      <c r="A374" s="557">
        <v>332</v>
      </c>
      <c r="B374" s="556">
        <v>24</v>
      </c>
      <c r="C374" s="557" t="s">
        <v>1252</v>
      </c>
      <c r="D374" s="557" t="str">
        <f t="shared" si="22"/>
        <v>5</v>
      </c>
      <c r="E374" s="557">
        <v>511</v>
      </c>
      <c r="F374" s="573" t="s">
        <v>588</v>
      </c>
      <c r="G374" s="561">
        <v>6000</v>
      </c>
      <c r="H374" s="578">
        <v>0</v>
      </c>
      <c r="I374" s="579">
        <v>0</v>
      </c>
      <c r="J374" s="580">
        <v>0</v>
      </c>
      <c r="K374" s="580">
        <v>0</v>
      </c>
      <c r="L374" s="578">
        <v>0</v>
      </c>
      <c r="M374" s="579">
        <v>0</v>
      </c>
      <c r="N374" s="578">
        <v>0</v>
      </c>
      <c r="O374" s="579">
        <v>0</v>
      </c>
      <c r="P374" s="578">
        <v>0</v>
      </c>
      <c r="Q374" s="560">
        <f t="shared" si="19"/>
        <v>6000</v>
      </c>
      <c r="R374" s="489" t="s">
        <v>1925</v>
      </c>
    </row>
    <row r="375" spans="1:18" s="1" customFormat="1" ht="14.45" customHeight="1" x14ac:dyDescent="0.25">
      <c r="A375" s="557">
        <v>333</v>
      </c>
      <c r="B375" s="556">
        <v>24</v>
      </c>
      <c r="C375" s="557" t="s">
        <v>1252</v>
      </c>
      <c r="D375" s="557" t="str">
        <f t="shared" si="22"/>
        <v>5</v>
      </c>
      <c r="E375" s="557">
        <v>515</v>
      </c>
      <c r="F375" s="575" t="s">
        <v>592</v>
      </c>
      <c r="G375" s="561">
        <v>7000</v>
      </c>
      <c r="H375" s="578">
        <v>0</v>
      </c>
      <c r="I375" s="579">
        <v>0</v>
      </c>
      <c r="J375" s="580">
        <v>0</v>
      </c>
      <c r="K375" s="580">
        <v>0</v>
      </c>
      <c r="L375" s="578">
        <v>0</v>
      </c>
      <c r="M375" s="579">
        <v>0</v>
      </c>
      <c r="N375" s="578">
        <v>0</v>
      </c>
      <c r="O375" s="579">
        <v>0</v>
      </c>
      <c r="P375" s="578">
        <v>0</v>
      </c>
      <c r="Q375" s="560">
        <f t="shared" si="19"/>
        <v>7000</v>
      </c>
      <c r="R375" s="489" t="s">
        <v>1925</v>
      </c>
    </row>
    <row r="376" spans="1:18" s="1" customFormat="1" ht="14.45" customHeight="1" x14ac:dyDescent="0.25">
      <c r="A376" s="557">
        <v>334</v>
      </c>
      <c r="B376" s="556">
        <v>24</v>
      </c>
      <c r="C376" s="557" t="s">
        <v>1252</v>
      </c>
      <c r="D376" s="557" t="str">
        <f t="shared" si="22"/>
        <v>5</v>
      </c>
      <c r="E376" s="557">
        <v>523</v>
      </c>
      <c r="F376" s="573" t="s">
        <v>597</v>
      </c>
      <c r="G376" s="561">
        <v>10000</v>
      </c>
      <c r="H376" s="578">
        <v>0</v>
      </c>
      <c r="I376" s="579">
        <v>0</v>
      </c>
      <c r="J376" s="580">
        <v>0</v>
      </c>
      <c r="K376" s="580">
        <v>0</v>
      </c>
      <c r="L376" s="578">
        <v>0</v>
      </c>
      <c r="M376" s="579">
        <v>0</v>
      </c>
      <c r="N376" s="578">
        <v>0</v>
      </c>
      <c r="O376" s="579">
        <v>0</v>
      </c>
      <c r="P376" s="578">
        <v>0</v>
      </c>
      <c r="Q376" s="560">
        <f t="shared" si="19"/>
        <v>10000</v>
      </c>
      <c r="R376" s="489" t="s">
        <v>1925</v>
      </c>
    </row>
    <row r="377" spans="1:18" s="1" customFormat="1" ht="14.45" customHeight="1" x14ac:dyDescent="0.25">
      <c r="A377" s="557">
        <v>335</v>
      </c>
      <c r="B377" s="556">
        <v>25</v>
      </c>
      <c r="C377" s="557" t="s">
        <v>1822</v>
      </c>
      <c r="D377" s="557">
        <v>1</v>
      </c>
      <c r="E377" s="557">
        <v>113</v>
      </c>
      <c r="F377" s="575" t="s">
        <v>349</v>
      </c>
      <c r="G377" s="561">
        <v>761338.26984000008</v>
      </c>
      <c r="H377" s="578"/>
      <c r="I377" s="579"/>
      <c r="J377" s="580"/>
      <c r="K377" s="580"/>
      <c r="L377" s="578"/>
      <c r="M377" s="579"/>
      <c r="N377" s="578"/>
      <c r="O377" s="579"/>
      <c r="P377" s="578"/>
      <c r="Q377" s="560">
        <f t="shared" si="19"/>
        <v>761338.26984000008</v>
      </c>
      <c r="R377" s="489" t="s">
        <v>1925</v>
      </c>
    </row>
    <row r="378" spans="1:18" s="1" customFormat="1" ht="14.45" customHeight="1" x14ac:dyDescent="0.25">
      <c r="A378" s="557">
        <v>336</v>
      </c>
      <c r="B378" s="556">
        <v>25</v>
      </c>
      <c r="C378" s="557" t="s">
        <v>1822</v>
      </c>
      <c r="D378" s="557">
        <v>1</v>
      </c>
      <c r="E378" s="557">
        <v>132</v>
      </c>
      <c r="F378" s="574" t="s">
        <v>358</v>
      </c>
      <c r="G378" s="561">
        <v>114722.45649086355</v>
      </c>
      <c r="H378" s="578"/>
      <c r="I378" s="579"/>
      <c r="J378" s="580"/>
      <c r="K378" s="580"/>
      <c r="L378" s="578"/>
      <c r="M378" s="579"/>
      <c r="N378" s="578"/>
      <c r="O378" s="579"/>
      <c r="P378" s="578"/>
      <c r="Q378" s="560">
        <f t="shared" si="19"/>
        <v>114722.45649086355</v>
      </c>
      <c r="R378" s="489" t="s">
        <v>1925</v>
      </c>
    </row>
    <row r="379" spans="1:18" s="1" customFormat="1" ht="14.45" customHeight="1" x14ac:dyDescent="0.25">
      <c r="A379" s="557">
        <v>337</v>
      </c>
      <c r="B379" s="556">
        <v>25</v>
      </c>
      <c r="C379" s="557" t="s">
        <v>1822</v>
      </c>
      <c r="D379" s="557" t="str">
        <f t="shared" ref="D379:D393" si="23">MID(E379,1,1)</f>
        <v>2</v>
      </c>
      <c r="E379" s="557">
        <v>211</v>
      </c>
      <c r="F379" s="573" t="s">
        <v>384</v>
      </c>
      <c r="G379" s="561">
        <v>6000</v>
      </c>
      <c r="H379" s="578"/>
      <c r="I379" s="579">
        <v>0</v>
      </c>
      <c r="J379" s="580">
        <v>0</v>
      </c>
      <c r="K379" s="580">
        <v>0</v>
      </c>
      <c r="L379" s="578">
        <v>0</v>
      </c>
      <c r="M379" s="579">
        <v>0</v>
      </c>
      <c r="N379" s="578">
        <v>0</v>
      </c>
      <c r="O379" s="579">
        <v>0</v>
      </c>
      <c r="P379" s="578">
        <v>0</v>
      </c>
      <c r="Q379" s="560">
        <f t="shared" si="19"/>
        <v>6000</v>
      </c>
      <c r="R379" s="489" t="s">
        <v>1925</v>
      </c>
    </row>
    <row r="380" spans="1:18" s="1" customFormat="1" ht="14.45" customHeight="1" x14ac:dyDescent="0.25">
      <c r="A380" s="557">
        <v>338</v>
      </c>
      <c r="B380" s="556">
        <v>25</v>
      </c>
      <c r="C380" s="557" t="s">
        <v>1822</v>
      </c>
      <c r="D380" s="557" t="str">
        <f t="shared" si="23"/>
        <v>2</v>
      </c>
      <c r="E380" s="557">
        <v>212</v>
      </c>
      <c r="F380" s="573" t="s">
        <v>385</v>
      </c>
      <c r="G380" s="561">
        <v>6000</v>
      </c>
      <c r="H380" s="578"/>
      <c r="I380" s="579">
        <v>0</v>
      </c>
      <c r="J380" s="580">
        <v>0</v>
      </c>
      <c r="K380" s="580">
        <v>0</v>
      </c>
      <c r="L380" s="578">
        <v>0</v>
      </c>
      <c r="M380" s="579">
        <v>0</v>
      </c>
      <c r="N380" s="578">
        <v>0</v>
      </c>
      <c r="O380" s="579">
        <v>0</v>
      </c>
      <c r="P380" s="578">
        <v>0</v>
      </c>
      <c r="Q380" s="560">
        <f t="shared" si="19"/>
        <v>6000</v>
      </c>
      <c r="R380" s="489" t="s">
        <v>1925</v>
      </c>
    </row>
    <row r="381" spans="1:18" s="1" customFormat="1" ht="14.45" customHeight="1" x14ac:dyDescent="0.25">
      <c r="A381" s="557">
        <v>339</v>
      </c>
      <c r="B381" s="556">
        <v>25</v>
      </c>
      <c r="C381" s="557" t="s">
        <v>1822</v>
      </c>
      <c r="D381" s="557" t="str">
        <f t="shared" si="23"/>
        <v>2</v>
      </c>
      <c r="E381" s="557">
        <v>214</v>
      </c>
      <c r="F381" s="573" t="s">
        <v>387</v>
      </c>
      <c r="G381" s="561">
        <v>1000</v>
      </c>
      <c r="H381" s="578"/>
      <c r="I381" s="579">
        <v>0</v>
      </c>
      <c r="J381" s="580">
        <v>0</v>
      </c>
      <c r="K381" s="580">
        <v>0</v>
      </c>
      <c r="L381" s="578">
        <v>0</v>
      </c>
      <c r="M381" s="579">
        <v>0</v>
      </c>
      <c r="N381" s="578">
        <v>0</v>
      </c>
      <c r="O381" s="579">
        <v>0</v>
      </c>
      <c r="P381" s="578">
        <v>0</v>
      </c>
      <c r="Q381" s="560">
        <f t="shared" si="19"/>
        <v>1000</v>
      </c>
      <c r="R381" s="489" t="s">
        <v>1925</v>
      </c>
    </row>
    <row r="382" spans="1:18" s="1" customFormat="1" ht="14.45" customHeight="1" x14ac:dyDescent="0.25">
      <c r="A382" s="557">
        <v>340</v>
      </c>
      <c r="B382" s="556">
        <v>25</v>
      </c>
      <c r="C382" s="557" t="s">
        <v>1822</v>
      </c>
      <c r="D382" s="557" t="str">
        <f t="shared" si="23"/>
        <v>2</v>
      </c>
      <c r="E382" s="557">
        <v>215</v>
      </c>
      <c r="F382" s="573" t="s">
        <v>388</v>
      </c>
      <c r="G382" s="561">
        <v>7500</v>
      </c>
      <c r="H382" s="578"/>
      <c r="I382" s="579">
        <v>0</v>
      </c>
      <c r="J382" s="580">
        <v>0</v>
      </c>
      <c r="K382" s="580">
        <v>0</v>
      </c>
      <c r="L382" s="578">
        <v>0</v>
      </c>
      <c r="M382" s="579">
        <v>0</v>
      </c>
      <c r="N382" s="578">
        <v>0</v>
      </c>
      <c r="O382" s="579">
        <v>0</v>
      </c>
      <c r="P382" s="578">
        <v>0</v>
      </c>
      <c r="Q382" s="560">
        <f t="shared" si="19"/>
        <v>7500</v>
      </c>
      <c r="R382" s="489" t="s">
        <v>1925</v>
      </c>
    </row>
    <row r="383" spans="1:18" s="1" customFormat="1" ht="14.45" customHeight="1" x14ac:dyDescent="0.25">
      <c r="A383" s="557">
        <v>341</v>
      </c>
      <c r="B383" s="556">
        <v>25</v>
      </c>
      <c r="C383" s="557" t="s">
        <v>1822</v>
      </c>
      <c r="D383" s="557" t="str">
        <f t="shared" si="23"/>
        <v>2</v>
      </c>
      <c r="E383" s="557">
        <v>216</v>
      </c>
      <c r="F383" s="573" t="s">
        <v>389</v>
      </c>
      <c r="G383" s="561">
        <v>60000</v>
      </c>
      <c r="H383" s="578"/>
      <c r="I383" s="579">
        <v>0</v>
      </c>
      <c r="J383" s="580">
        <v>0</v>
      </c>
      <c r="K383" s="580">
        <v>0</v>
      </c>
      <c r="L383" s="578">
        <v>0</v>
      </c>
      <c r="M383" s="579">
        <v>0</v>
      </c>
      <c r="N383" s="578">
        <v>0</v>
      </c>
      <c r="O383" s="579">
        <v>0</v>
      </c>
      <c r="P383" s="578">
        <v>0</v>
      </c>
      <c r="Q383" s="560">
        <f t="shared" si="19"/>
        <v>60000</v>
      </c>
      <c r="R383" s="489" t="s">
        <v>1925</v>
      </c>
    </row>
    <row r="384" spans="1:18" s="1" customFormat="1" ht="14.45" customHeight="1" x14ac:dyDescent="0.25">
      <c r="A384" s="557">
        <v>342</v>
      </c>
      <c r="B384" s="556">
        <v>25</v>
      </c>
      <c r="C384" s="557" t="s">
        <v>1822</v>
      </c>
      <c r="D384" s="557" t="str">
        <f t="shared" si="23"/>
        <v>2</v>
      </c>
      <c r="E384" s="557">
        <v>221</v>
      </c>
      <c r="F384" s="573" t="s">
        <v>393</v>
      </c>
      <c r="G384" s="561">
        <v>10000</v>
      </c>
      <c r="H384" s="578"/>
      <c r="I384" s="579">
        <v>0</v>
      </c>
      <c r="J384" s="580">
        <v>0</v>
      </c>
      <c r="K384" s="580">
        <v>0</v>
      </c>
      <c r="L384" s="578">
        <v>0</v>
      </c>
      <c r="M384" s="579">
        <v>0</v>
      </c>
      <c r="N384" s="578">
        <v>0</v>
      </c>
      <c r="O384" s="579">
        <v>0</v>
      </c>
      <c r="P384" s="578">
        <v>0</v>
      </c>
      <c r="Q384" s="560">
        <f t="shared" si="19"/>
        <v>10000</v>
      </c>
      <c r="R384" s="489" t="s">
        <v>1925</v>
      </c>
    </row>
    <row r="385" spans="1:18" s="1" customFormat="1" ht="14.45" customHeight="1" x14ac:dyDescent="0.25">
      <c r="A385" s="557">
        <v>343</v>
      </c>
      <c r="B385" s="556">
        <v>25</v>
      </c>
      <c r="C385" s="557" t="s">
        <v>1822</v>
      </c>
      <c r="D385" s="557" t="str">
        <f t="shared" si="23"/>
        <v>2</v>
      </c>
      <c r="E385" s="557">
        <v>223</v>
      </c>
      <c r="F385" s="573" t="s">
        <v>395</v>
      </c>
      <c r="G385" s="561">
        <v>1500</v>
      </c>
      <c r="H385" s="578"/>
      <c r="I385" s="579">
        <v>0</v>
      </c>
      <c r="J385" s="580">
        <v>0</v>
      </c>
      <c r="K385" s="580">
        <v>0</v>
      </c>
      <c r="L385" s="578">
        <v>0</v>
      </c>
      <c r="M385" s="579">
        <v>0</v>
      </c>
      <c r="N385" s="578">
        <v>0</v>
      </c>
      <c r="O385" s="579">
        <v>0</v>
      </c>
      <c r="P385" s="578">
        <v>0</v>
      </c>
      <c r="Q385" s="560">
        <f t="shared" si="19"/>
        <v>1500</v>
      </c>
      <c r="R385" s="489" t="s">
        <v>1925</v>
      </c>
    </row>
    <row r="386" spans="1:18" s="1" customFormat="1" ht="14.45" customHeight="1" x14ac:dyDescent="0.25">
      <c r="A386" s="557">
        <v>344</v>
      </c>
      <c r="B386" s="556">
        <v>25</v>
      </c>
      <c r="C386" s="557" t="s">
        <v>1822</v>
      </c>
      <c r="D386" s="557" t="str">
        <f t="shared" si="23"/>
        <v>2</v>
      </c>
      <c r="E386" s="557">
        <v>261</v>
      </c>
      <c r="F386" s="573" t="s">
        <v>425</v>
      </c>
      <c r="G386" s="561">
        <v>12000</v>
      </c>
      <c r="H386" s="578"/>
      <c r="I386" s="579">
        <v>0</v>
      </c>
      <c r="J386" s="580">
        <v>0</v>
      </c>
      <c r="K386" s="580">
        <v>0</v>
      </c>
      <c r="L386" s="578">
        <v>0</v>
      </c>
      <c r="M386" s="579">
        <v>0</v>
      </c>
      <c r="N386" s="578">
        <v>0</v>
      </c>
      <c r="O386" s="579">
        <v>0</v>
      </c>
      <c r="P386" s="578">
        <v>0</v>
      </c>
      <c r="Q386" s="560">
        <f t="shared" si="19"/>
        <v>12000</v>
      </c>
      <c r="R386" s="489" t="s">
        <v>1925</v>
      </c>
    </row>
    <row r="387" spans="1:18" s="1" customFormat="1" ht="14.45" customHeight="1" x14ac:dyDescent="0.25">
      <c r="A387" s="557">
        <v>345</v>
      </c>
      <c r="B387" s="556">
        <v>25</v>
      </c>
      <c r="C387" s="557" t="s">
        <v>1822</v>
      </c>
      <c r="D387" s="557" t="str">
        <f t="shared" si="23"/>
        <v>2</v>
      </c>
      <c r="E387" s="557">
        <v>296</v>
      </c>
      <c r="F387" s="573" t="s">
        <v>443</v>
      </c>
      <c r="G387" s="561">
        <v>6000</v>
      </c>
      <c r="H387" s="578"/>
      <c r="I387" s="579">
        <v>0</v>
      </c>
      <c r="J387" s="580">
        <v>0</v>
      </c>
      <c r="K387" s="580">
        <v>0</v>
      </c>
      <c r="L387" s="578">
        <v>0</v>
      </c>
      <c r="M387" s="579">
        <v>0</v>
      </c>
      <c r="N387" s="578">
        <v>0</v>
      </c>
      <c r="O387" s="579">
        <v>0</v>
      </c>
      <c r="P387" s="578">
        <v>0</v>
      </c>
      <c r="Q387" s="560">
        <f t="shared" si="19"/>
        <v>6000</v>
      </c>
      <c r="R387" s="489"/>
    </row>
    <row r="388" spans="1:18" s="1" customFormat="1" ht="14.45" customHeight="1" x14ac:dyDescent="0.25">
      <c r="A388" s="557">
        <v>346</v>
      </c>
      <c r="B388" s="556">
        <v>25</v>
      </c>
      <c r="C388" s="557" t="s">
        <v>1822</v>
      </c>
      <c r="D388" s="557" t="str">
        <f t="shared" si="23"/>
        <v>3</v>
      </c>
      <c r="E388" s="557">
        <v>334</v>
      </c>
      <c r="F388" s="573" t="s">
        <v>471</v>
      </c>
      <c r="G388" s="561">
        <v>10000</v>
      </c>
      <c r="H388" s="578"/>
      <c r="I388" s="579">
        <v>0</v>
      </c>
      <c r="J388" s="580">
        <v>0</v>
      </c>
      <c r="K388" s="580">
        <v>0</v>
      </c>
      <c r="L388" s="578">
        <v>0</v>
      </c>
      <c r="M388" s="579">
        <v>0</v>
      </c>
      <c r="N388" s="578">
        <v>0</v>
      </c>
      <c r="O388" s="579">
        <v>0</v>
      </c>
      <c r="P388" s="578">
        <v>0</v>
      </c>
      <c r="Q388" s="560">
        <f t="shared" si="19"/>
        <v>10000</v>
      </c>
      <c r="R388" s="489"/>
    </row>
    <row r="389" spans="1:18" s="1" customFormat="1" ht="14.45" customHeight="1" x14ac:dyDescent="0.25">
      <c r="A389" s="557">
        <v>347</v>
      </c>
      <c r="B389" s="556">
        <v>25</v>
      </c>
      <c r="C389" s="557" t="s">
        <v>1822</v>
      </c>
      <c r="D389" s="557" t="str">
        <f t="shared" si="23"/>
        <v>3</v>
      </c>
      <c r="E389" s="557">
        <v>353</v>
      </c>
      <c r="F389" s="573" t="s">
        <v>490</v>
      </c>
      <c r="G389" s="561">
        <v>3000</v>
      </c>
      <c r="H389" s="578"/>
      <c r="I389" s="579">
        <v>0</v>
      </c>
      <c r="J389" s="580">
        <v>0</v>
      </c>
      <c r="K389" s="580">
        <v>0</v>
      </c>
      <c r="L389" s="578">
        <v>0</v>
      </c>
      <c r="M389" s="579">
        <v>0</v>
      </c>
      <c r="N389" s="578">
        <v>0</v>
      </c>
      <c r="O389" s="579">
        <v>0</v>
      </c>
      <c r="P389" s="578">
        <v>0</v>
      </c>
      <c r="Q389" s="560">
        <f t="shared" si="19"/>
        <v>3000</v>
      </c>
      <c r="R389" s="489"/>
    </row>
    <row r="390" spans="1:18" s="1" customFormat="1" ht="14.45" customHeight="1" x14ac:dyDescent="0.25">
      <c r="A390" s="557">
        <v>348</v>
      </c>
      <c r="B390" s="556">
        <v>25</v>
      </c>
      <c r="C390" s="557" t="s">
        <v>1822</v>
      </c>
      <c r="D390" s="557" t="str">
        <f t="shared" si="23"/>
        <v>3</v>
      </c>
      <c r="E390" s="557">
        <v>355</v>
      </c>
      <c r="F390" s="573" t="s">
        <v>492</v>
      </c>
      <c r="G390" s="561">
        <v>20000</v>
      </c>
      <c r="H390" s="578"/>
      <c r="I390" s="579">
        <v>0</v>
      </c>
      <c r="J390" s="580">
        <v>0</v>
      </c>
      <c r="K390" s="580">
        <v>0</v>
      </c>
      <c r="L390" s="578">
        <v>0</v>
      </c>
      <c r="M390" s="579">
        <v>0</v>
      </c>
      <c r="N390" s="578">
        <v>0</v>
      </c>
      <c r="O390" s="579">
        <v>0</v>
      </c>
      <c r="P390" s="578">
        <v>0</v>
      </c>
      <c r="Q390" s="560">
        <f t="shared" ref="Q390:Q453" si="24">SUM(G390:P390)</f>
        <v>20000</v>
      </c>
      <c r="R390" s="489"/>
    </row>
    <row r="391" spans="1:18" s="1" customFormat="1" ht="14.45" customHeight="1" x14ac:dyDescent="0.25">
      <c r="A391" s="557">
        <v>349</v>
      </c>
      <c r="B391" s="556">
        <v>25</v>
      </c>
      <c r="C391" s="557" t="s">
        <v>1822</v>
      </c>
      <c r="D391" s="557" t="str">
        <f t="shared" si="23"/>
        <v>3</v>
      </c>
      <c r="E391" s="557">
        <v>372</v>
      </c>
      <c r="F391" s="573" t="s">
        <v>507</v>
      </c>
      <c r="G391" s="561">
        <v>10000</v>
      </c>
      <c r="H391" s="578"/>
      <c r="I391" s="579">
        <v>0</v>
      </c>
      <c r="J391" s="580">
        <v>0</v>
      </c>
      <c r="K391" s="580">
        <v>0</v>
      </c>
      <c r="L391" s="578">
        <v>0</v>
      </c>
      <c r="M391" s="579">
        <v>0</v>
      </c>
      <c r="N391" s="578">
        <v>0</v>
      </c>
      <c r="O391" s="579">
        <v>0</v>
      </c>
      <c r="P391" s="578">
        <v>0</v>
      </c>
      <c r="Q391" s="560">
        <f t="shared" si="24"/>
        <v>10000</v>
      </c>
      <c r="R391" s="489"/>
    </row>
    <row r="392" spans="1:18" s="1" customFormat="1" ht="14.45" customHeight="1" x14ac:dyDescent="0.25">
      <c r="A392" s="557">
        <v>350</v>
      </c>
      <c r="B392" s="556">
        <v>25</v>
      </c>
      <c r="C392" s="557" t="s">
        <v>1822</v>
      </c>
      <c r="D392" s="557" t="str">
        <f t="shared" si="23"/>
        <v>3</v>
      </c>
      <c r="E392" s="557">
        <v>375</v>
      </c>
      <c r="F392" s="573" t="s">
        <v>510</v>
      </c>
      <c r="G392" s="561">
        <v>10000</v>
      </c>
      <c r="H392" s="578"/>
      <c r="I392" s="579">
        <v>0</v>
      </c>
      <c r="J392" s="580">
        <v>0</v>
      </c>
      <c r="K392" s="580">
        <v>0</v>
      </c>
      <c r="L392" s="578">
        <v>0</v>
      </c>
      <c r="M392" s="579">
        <v>0</v>
      </c>
      <c r="N392" s="578">
        <v>0</v>
      </c>
      <c r="O392" s="579">
        <v>0</v>
      </c>
      <c r="P392" s="578">
        <v>0</v>
      </c>
      <c r="Q392" s="560">
        <f t="shared" si="24"/>
        <v>10000</v>
      </c>
      <c r="R392" s="489"/>
    </row>
    <row r="393" spans="1:18" s="1" customFormat="1" ht="14.45" customHeight="1" x14ac:dyDescent="0.25">
      <c r="A393" s="557">
        <v>351</v>
      </c>
      <c r="B393" s="556">
        <v>25</v>
      </c>
      <c r="C393" s="557" t="s">
        <v>1822</v>
      </c>
      <c r="D393" s="557" t="str">
        <f t="shared" si="23"/>
        <v>5</v>
      </c>
      <c r="E393" s="557">
        <v>515</v>
      </c>
      <c r="F393" s="573" t="s">
        <v>592</v>
      </c>
      <c r="G393" s="561">
        <v>15000</v>
      </c>
      <c r="H393" s="578"/>
      <c r="I393" s="579">
        <v>0</v>
      </c>
      <c r="J393" s="580">
        <v>0</v>
      </c>
      <c r="K393" s="580">
        <v>0</v>
      </c>
      <c r="L393" s="578">
        <v>0</v>
      </c>
      <c r="M393" s="579">
        <v>0</v>
      </c>
      <c r="N393" s="578">
        <v>0</v>
      </c>
      <c r="O393" s="579">
        <v>0</v>
      </c>
      <c r="P393" s="578">
        <v>0</v>
      </c>
      <c r="Q393" s="560">
        <f t="shared" si="24"/>
        <v>15000</v>
      </c>
      <c r="R393" s="489"/>
    </row>
    <row r="394" spans="1:18" s="1" customFormat="1" ht="14.45" customHeight="1" x14ac:dyDescent="0.25">
      <c r="A394" s="557">
        <v>352</v>
      </c>
      <c r="B394" s="556">
        <v>26</v>
      </c>
      <c r="C394" s="557" t="s">
        <v>1804</v>
      </c>
      <c r="D394" s="557">
        <v>1</v>
      </c>
      <c r="E394" s="557">
        <v>113</v>
      </c>
      <c r="F394" s="573" t="s">
        <v>349</v>
      </c>
      <c r="G394" s="561">
        <v>67176</v>
      </c>
      <c r="H394" s="578"/>
      <c r="I394" s="579"/>
      <c r="J394" s="580"/>
      <c r="K394" s="580"/>
      <c r="L394" s="578"/>
      <c r="M394" s="579"/>
      <c r="N394" s="578"/>
      <c r="O394" s="579"/>
      <c r="P394" s="578"/>
      <c r="Q394" s="560">
        <f t="shared" si="24"/>
        <v>67176</v>
      </c>
      <c r="R394" s="489"/>
    </row>
    <row r="395" spans="1:18" s="1" customFormat="1" ht="14.45" customHeight="1" x14ac:dyDescent="0.25">
      <c r="A395" s="557">
        <v>353</v>
      </c>
      <c r="B395" s="556">
        <v>26</v>
      </c>
      <c r="C395" s="557" t="s">
        <v>1804</v>
      </c>
      <c r="D395" s="557">
        <v>1</v>
      </c>
      <c r="E395" s="557">
        <v>122</v>
      </c>
      <c r="F395" s="574" t="s">
        <v>353</v>
      </c>
      <c r="G395" s="561">
        <v>28566</v>
      </c>
      <c r="H395" s="578"/>
      <c r="I395" s="579"/>
      <c r="J395" s="580"/>
      <c r="K395" s="580"/>
      <c r="L395" s="578"/>
      <c r="M395" s="579"/>
      <c r="N395" s="578"/>
      <c r="O395" s="579"/>
      <c r="P395" s="578"/>
      <c r="Q395" s="560">
        <f t="shared" si="24"/>
        <v>28566</v>
      </c>
      <c r="R395" s="489"/>
    </row>
    <row r="396" spans="1:18" s="1" customFormat="1" ht="14.45" customHeight="1" x14ac:dyDescent="0.25">
      <c r="A396" s="557">
        <v>354</v>
      </c>
      <c r="B396" s="556">
        <v>26</v>
      </c>
      <c r="C396" s="557" t="s">
        <v>1804</v>
      </c>
      <c r="D396" s="557">
        <v>1</v>
      </c>
      <c r="E396" s="557">
        <v>132</v>
      </c>
      <c r="F396" s="574" t="s">
        <v>358</v>
      </c>
      <c r="G396" s="561">
        <v>10122.433145058949</v>
      </c>
      <c r="H396" s="578"/>
      <c r="I396" s="579"/>
      <c r="J396" s="580"/>
      <c r="K396" s="580"/>
      <c r="L396" s="578"/>
      <c r="M396" s="579"/>
      <c r="N396" s="578"/>
      <c r="O396" s="579"/>
      <c r="P396" s="578"/>
      <c r="Q396" s="560">
        <f t="shared" si="24"/>
        <v>10122.433145058949</v>
      </c>
      <c r="R396" s="489"/>
    </row>
    <row r="397" spans="1:18" s="1" customFormat="1" ht="14.45" customHeight="1" x14ac:dyDescent="0.25">
      <c r="A397" s="557">
        <v>355</v>
      </c>
      <c r="B397" s="556">
        <v>26</v>
      </c>
      <c r="C397" s="557" t="s">
        <v>1804</v>
      </c>
      <c r="D397" s="557">
        <v>1</v>
      </c>
      <c r="E397" s="557">
        <v>132</v>
      </c>
      <c r="F397" s="574" t="s">
        <v>358</v>
      </c>
      <c r="G397" s="561">
        <v>4304.4751878908228</v>
      </c>
      <c r="H397" s="578"/>
      <c r="I397" s="579"/>
      <c r="J397" s="580"/>
      <c r="K397" s="580"/>
      <c r="L397" s="578"/>
      <c r="M397" s="579"/>
      <c r="N397" s="578"/>
      <c r="O397" s="579"/>
      <c r="P397" s="578"/>
      <c r="Q397" s="560">
        <f t="shared" si="24"/>
        <v>4304.4751878908228</v>
      </c>
      <c r="R397" s="489"/>
    </row>
    <row r="398" spans="1:18" s="1" customFormat="1" ht="14.45" customHeight="1" x14ac:dyDescent="0.25">
      <c r="A398" s="557">
        <v>356</v>
      </c>
      <c r="B398" s="556">
        <v>26</v>
      </c>
      <c r="C398" s="557" t="s">
        <v>1804</v>
      </c>
      <c r="D398" s="557" t="str">
        <f t="shared" ref="D398:D411" si="25">MID(E398,1,1)</f>
        <v>2</v>
      </c>
      <c r="E398" s="557">
        <v>211</v>
      </c>
      <c r="F398" s="573" t="s">
        <v>384</v>
      </c>
      <c r="G398" s="561">
        <v>4800</v>
      </c>
      <c r="H398" s="578"/>
      <c r="I398" s="579"/>
      <c r="J398" s="580"/>
      <c r="K398" s="580"/>
      <c r="L398" s="578"/>
      <c r="M398" s="579"/>
      <c r="N398" s="578"/>
      <c r="O398" s="579"/>
      <c r="P398" s="578"/>
      <c r="Q398" s="560">
        <f t="shared" si="24"/>
        <v>4800</v>
      </c>
      <c r="R398" s="489"/>
    </row>
    <row r="399" spans="1:18" s="1" customFormat="1" ht="14.45" customHeight="1" x14ac:dyDescent="0.25">
      <c r="A399" s="557">
        <v>357</v>
      </c>
      <c r="B399" s="556">
        <v>26</v>
      </c>
      <c r="C399" s="557" t="s">
        <v>1804</v>
      </c>
      <c r="D399" s="557" t="str">
        <f t="shared" si="25"/>
        <v>2</v>
      </c>
      <c r="E399" s="557">
        <v>212</v>
      </c>
      <c r="F399" s="573" t="s">
        <v>385</v>
      </c>
      <c r="G399" s="561">
        <v>6000</v>
      </c>
      <c r="H399" s="578"/>
      <c r="I399" s="579"/>
      <c r="J399" s="580"/>
      <c r="K399" s="580"/>
      <c r="L399" s="578"/>
      <c r="M399" s="579"/>
      <c r="N399" s="578"/>
      <c r="O399" s="579"/>
      <c r="P399" s="578"/>
      <c r="Q399" s="560">
        <f t="shared" si="24"/>
        <v>6000</v>
      </c>
      <c r="R399" s="489"/>
    </row>
    <row r="400" spans="1:18" s="1" customFormat="1" ht="14.45" customHeight="1" x14ac:dyDescent="0.25">
      <c r="A400" s="557">
        <v>358</v>
      </c>
      <c r="B400" s="556">
        <v>26</v>
      </c>
      <c r="C400" s="557" t="s">
        <v>1804</v>
      </c>
      <c r="D400" s="557" t="str">
        <f t="shared" si="25"/>
        <v>2</v>
      </c>
      <c r="E400" s="557">
        <v>215</v>
      </c>
      <c r="F400" s="573" t="s">
        <v>388</v>
      </c>
      <c r="G400" s="561">
        <v>2000</v>
      </c>
      <c r="H400" s="578"/>
      <c r="I400" s="579"/>
      <c r="J400" s="580"/>
      <c r="K400" s="580"/>
      <c r="L400" s="578"/>
      <c r="M400" s="579"/>
      <c r="N400" s="578"/>
      <c r="O400" s="579"/>
      <c r="P400" s="578"/>
      <c r="Q400" s="560">
        <f t="shared" si="24"/>
        <v>2000</v>
      </c>
      <c r="R400" s="489"/>
    </row>
    <row r="401" spans="1:18" s="1" customFormat="1" ht="14.45" customHeight="1" x14ac:dyDescent="0.25">
      <c r="A401" s="557">
        <v>359</v>
      </c>
      <c r="B401" s="556">
        <v>26</v>
      </c>
      <c r="C401" s="557" t="s">
        <v>1804</v>
      </c>
      <c r="D401" s="557" t="str">
        <f t="shared" si="25"/>
        <v>2</v>
      </c>
      <c r="E401" s="557">
        <v>216</v>
      </c>
      <c r="F401" s="573" t="s">
        <v>389</v>
      </c>
      <c r="G401" s="561">
        <v>3000</v>
      </c>
      <c r="H401" s="578"/>
      <c r="I401" s="579"/>
      <c r="J401" s="580"/>
      <c r="K401" s="580"/>
      <c r="L401" s="578"/>
      <c r="M401" s="579"/>
      <c r="N401" s="578"/>
      <c r="O401" s="579"/>
      <c r="P401" s="578"/>
      <c r="Q401" s="560">
        <f t="shared" si="24"/>
        <v>3000</v>
      </c>
      <c r="R401" s="489"/>
    </row>
    <row r="402" spans="1:18" s="1" customFormat="1" ht="14.45" customHeight="1" x14ac:dyDescent="0.25">
      <c r="A402" s="557">
        <v>360</v>
      </c>
      <c r="B402" s="556">
        <v>26</v>
      </c>
      <c r="C402" s="557" t="s">
        <v>1804</v>
      </c>
      <c r="D402" s="557" t="str">
        <f t="shared" si="25"/>
        <v>2</v>
      </c>
      <c r="E402" s="557">
        <v>273</v>
      </c>
      <c r="F402" s="573" t="s">
        <v>430</v>
      </c>
      <c r="G402" s="561">
        <v>1000</v>
      </c>
      <c r="H402" s="578"/>
      <c r="I402" s="579"/>
      <c r="J402" s="580"/>
      <c r="K402" s="580"/>
      <c r="L402" s="578"/>
      <c r="M402" s="579"/>
      <c r="N402" s="578"/>
      <c r="O402" s="579"/>
      <c r="P402" s="578"/>
      <c r="Q402" s="560">
        <f t="shared" si="24"/>
        <v>1000</v>
      </c>
      <c r="R402" s="489"/>
    </row>
    <row r="403" spans="1:18" s="1" customFormat="1" ht="14.45" customHeight="1" x14ac:dyDescent="0.25">
      <c r="A403" s="557">
        <v>361</v>
      </c>
      <c r="B403" s="556">
        <v>26</v>
      </c>
      <c r="C403" s="557" t="s">
        <v>1804</v>
      </c>
      <c r="D403" s="557" t="str">
        <f t="shared" si="25"/>
        <v>3</v>
      </c>
      <c r="E403" s="557">
        <v>314</v>
      </c>
      <c r="F403" s="573" t="s">
        <v>451</v>
      </c>
      <c r="G403" s="561">
        <v>9000</v>
      </c>
      <c r="H403" s="578"/>
      <c r="I403" s="579"/>
      <c r="J403" s="580"/>
      <c r="K403" s="580"/>
      <c r="L403" s="578"/>
      <c r="M403" s="579"/>
      <c r="N403" s="578"/>
      <c r="O403" s="579"/>
      <c r="P403" s="578"/>
      <c r="Q403" s="560">
        <f t="shared" si="24"/>
        <v>9000</v>
      </c>
      <c r="R403" s="489"/>
    </row>
    <row r="404" spans="1:18" s="1" customFormat="1" ht="14.45" customHeight="1" x14ac:dyDescent="0.25">
      <c r="A404" s="557">
        <v>362</v>
      </c>
      <c r="B404" s="556">
        <v>26</v>
      </c>
      <c r="C404" s="557" t="s">
        <v>1804</v>
      </c>
      <c r="D404" s="557" t="str">
        <f t="shared" si="25"/>
        <v>3</v>
      </c>
      <c r="E404" s="557">
        <v>352</v>
      </c>
      <c r="F404" s="573" t="s">
        <v>489</v>
      </c>
      <c r="G404" s="561">
        <v>3600</v>
      </c>
      <c r="H404" s="578"/>
      <c r="I404" s="579"/>
      <c r="J404" s="580"/>
      <c r="K404" s="580"/>
      <c r="L404" s="578"/>
      <c r="M404" s="579"/>
      <c r="N404" s="578"/>
      <c r="O404" s="579"/>
      <c r="P404" s="578"/>
      <c r="Q404" s="560">
        <f t="shared" si="24"/>
        <v>3600</v>
      </c>
      <c r="R404" s="489"/>
    </row>
    <row r="405" spans="1:18" s="1" customFormat="1" ht="14.45" customHeight="1" x14ac:dyDescent="0.25">
      <c r="A405" s="557">
        <v>363</v>
      </c>
      <c r="B405" s="556">
        <v>26</v>
      </c>
      <c r="C405" s="557" t="s">
        <v>1804</v>
      </c>
      <c r="D405" s="557" t="str">
        <f t="shared" si="25"/>
        <v>3</v>
      </c>
      <c r="E405" s="557">
        <v>353</v>
      </c>
      <c r="F405" s="573" t="s">
        <v>490</v>
      </c>
      <c r="G405" s="561">
        <v>7500</v>
      </c>
      <c r="H405" s="578"/>
      <c r="I405" s="579"/>
      <c r="J405" s="580"/>
      <c r="K405" s="580"/>
      <c r="L405" s="578"/>
      <c r="M405" s="579"/>
      <c r="N405" s="578"/>
      <c r="O405" s="579"/>
      <c r="P405" s="578"/>
      <c r="Q405" s="560">
        <f t="shared" si="24"/>
        <v>7500</v>
      </c>
      <c r="R405" s="489"/>
    </row>
    <row r="406" spans="1:18" s="1" customFormat="1" ht="14.45" customHeight="1" x14ac:dyDescent="0.25">
      <c r="A406" s="557">
        <v>364</v>
      </c>
      <c r="B406" s="556">
        <v>26</v>
      </c>
      <c r="C406" s="557" t="s">
        <v>1804</v>
      </c>
      <c r="D406" s="557" t="str">
        <f t="shared" si="25"/>
        <v>3</v>
      </c>
      <c r="E406" s="557">
        <v>372</v>
      </c>
      <c r="F406" s="573" t="s">
        <v>507</v>
      </c>
      <c r="G406" s="561">
        <v>2000</v>
      </c>
      <c r="H406" s="578"/>
      <c r="I406" s="579"/>
      <c r="J406" s="580"/>
      <c r="K406" s="580"/>
      <c r="L406" s="578"/>
      <c r="M406" s="579"/>
      <c r="N406" s="578"/>
      <c r="O406" s="579"/>
      <c r="P406" s="578"/>
      <c r="Q406" s="560">
        <f t="shared" si="24"/>
        <v>2000</v>
      </c>
      <c r="R406" s="489"/>
    </row>
    <row r="407" spans="1:18" s="1" customFormat="1" ht="14.45" customHeight="1" x14ac:dyDescent="0.25">
      <c r="A407" s="557">
        <v>365</v>
      </c>
      <c r="B407" s="556">
        <v>26</v>
      </c>
      <c r="C407" s="557" t="s">
        <v>1804</v>
      </c>
      <c r="D407" s="557" t="str">
        <f t="shared" si="25"/>
        <v>3</v>
      </c>
      <c r="E407" s="557">
        <v>375</v>
      </c>
      <c r="F407" s="573" t="s">
        <v>510</v>
      </c>
      <c r="G407" s="561">
        <v>1500</v>
      </c>
      <c r="H407" s="578"/>
      <c r="I407" s="579"/>
      <c r="J407" s="580"/>
      <c r="K407" s="580"/>
      <c r="L407" s="578"/>
      <c r="M407" s="579"/>
      <c r="N407" s="578"/>
      <c r="O407" s="579"/>
      <c r="P407" s="578"/>
      <c r="Q407" s="560">
        <f t="shared" si="24"/>
        <v>1500</v>
      </c>
      <c r="R407" s="489"/>
    </row>
    <row r="408" spans="1:18" s="1" customFormat="1" ht="14.45" customHeight="1" x14ac:dyDescent="0.25">
      <c r="A408" s="557">
        <v>366</v>
      </c>
      <c r="B408" s="556">
        <v>26</v>
      </c>
      <c r="C408" s="557" t="s">
        <v>1804</v>
      </c>
      <c r="D408" s="557" t="str">
        <f t="shared" si="25"/>
        <v>5</v>
      </c>
      <c r="E408" s="557">
        <v>515</v>
      </c>
      <c r="F408" s="573" t="s">
        <v>592</v>
      </c>
      <c r="G408" s="561">
        <v>8000</v>
      </c>
      <c r="H408" s="578"/>
      <c r="I408" s="579"/>
      <c r="J408" s="580"/>
      <c r="K408" s="580"/>
      <c r="L408" s="578"/>
      <c r="M408" s="579"/>
      <c r="N408" s="578"/>
      <c r="O408" s="579"/>
      <c r="P408" s="578"/>
      <c r="Q408" s="560">
        <f t="shared" si="24"/>
        <v>8000</v>
      </c>
      <c r="R408" s="489"/>
    </row>
    <row r="409" spans="1:18" s="1" customFormat="1" ht="14.45" customHeight="1" x14ac:dyDescent="0.25">
      <c r="A409" s="557">
        <v>367</v>
      </c>
      <c r="B409" s="556">
        <v>26</v>
      </c>
      <c r="C409" s="557" t="s">
        <v>1804</v>
      </c>
      <c r="D409" s="557" t="str">
        <f t="shared" si="25"/>
        <v>5</v>
      </c>
      <c r="E409" s="557">
        <v>521</v>
      </c>
      <c r="F409" s="573" t="s">
        <v>595</v>
      </c>
      <c r="G409" s="561">
        <v>2000</v>
      </c>
      <c r="H409" s="578"/>
      <c r="I409" s="579"/>
      <c r="J409" s="580"/>
      <c r="K409" s="580"/>
      <c r="L409" s="578"/>
      <c r="M409" s="579"/>
      <c r="N409" s="578"/>
      <c r="O409" s="579"/>
      <c r="P409" s="578"/>
      <c r="Q409" s="560">
        <f t="shared" si="24"/>
        <v>2000</v>
      </c>
      <c r="R409" s="489"/>
    </row>
    <row r="410" spans="1:18" s="1" customFormat="1" ht="14.45" customHeight="1" x14ac:dyDescent="0.25">
      <c r="A410" s="557">
        <v>368</v>
      </c>
      <c r="B410" s="556">
        <v>26</v>
      </c>
      <c r="C410" s="557" t="s">
        <v>1804</v>
      </c>
      <c r="D410" s="557" t="str">
        <f t="shared" si="25"/>
        <v>5</v>
      </c>
      <c r="E410" s="557">
        <v>529</v>
      </c>
      <c r="F410" s="573" t="s">
        <v>598</v>
      </c>
      <c r="G410" s="561">
        <v>3500</v>
      </c>
      <c r="H410" s="578"/>
      <c r="I410" s="579"/>
      <c r="J410" s="580"/>
      <c r="K410" s="580"/>
      <c r="L410" s="578"/>
      <c r="M410" s="579"/>
      <c r="N410" s="578"/>
      <c r="O410" s="579"/>
      <c r="P410" s="578"/>
      <c r="Q410" s="560">
        <f t="shared" si="24"/>
        <v>3500</v>
      </c>
      <c r="R410" s="489"/>
    </row>
    <row r="411" spans="1:18" s="1" customFormat="1" ht="14.45" customHeight="1" x14ac:dyDescent="0.25">
      <c r="A411" s="557">
        <v>369</v>
      </c>
      <c r="B411" s="556">
        <v>27</v>
      </c>
      <c r="C411" s="557" t="s">
        <v>1827</v>
      </c>
      <c r="D411" s="557" t="str">
        <f t="shared" si="25"/>
        <v>1</v>
      </c>
      <c r="E411" s="557">
        <v>113</v>
      </c>
      <c r="F411" s="573" t="s">
        <v>349</v>
      </c>
      <c r="G411" s="561"/>
      <c r="H411" s="578"/>
      <c r="I411" s="579"/>
      <c r="J411" s="580">
        <v>3651713.2644000007</v>
      </c>
      <c r="K411" s="580"/>
      <c r="L411" s="578"/>
      <c r="M411" s="579"/>
      <c r="N411" s="578"/>
      <c r="O411" s="579"/>
      <c r="P411" s="578"/>
      <c r="Q411" s="560">
        <f t="shared" si="24"/>
        <v>3651713.2644000007</v>
      </c>
      <c r="R411" s="489"/>
    </row>
    <row r="412" spans="1:18" s="1" customFormat="1" ht="14.45" customHeight="1" x14ac:dyDescent="0.25">
      <c r="A412" s="557">
        <v>370</v>
      </c>
      <c r="B412" s="556">
        <v>27</v>
      </c>
      <c r="C412" s="557" t="s">
        <v>1827</v>
      </c>
      <c r="D412" s="557">
        <v>1</v>
      </c>
      <c r="E412" s="557">
        <v>122</v>
      </c>
      <c r="F412" s="574" t="s">
        <v>353</v>
      </c>
      <c r="G412" s="561">
        <v>321202.20959999994</v>
      </c>
      <c r="H412" s="578"/>
      <c r="I412" s="579"/>
      <c r="J412" s="580"/>
      <c r="K412" s="580"/>
      <c r="L412" s="578"/>
      <c r="M412" s="579"/>
      <c r="N412" s="578"/>
      <c r="O412" s="579"/>
      <c r="P412" s="578"/>
      <c r="Q412" s="560">
        <f t="shared" si="24"/>
        <v>321202.20959999994</v>
      </c>
      <c r="R412" s="489"/>
    </row>
    <row r="413" spans="1:18" s="1" customFormat="1" ht="14.45" customHeight="1" x14ac:dyDescent="0.25">
      <c r="A413" s="557">
        <v>371</v>
      </c>
      <c r="B413" s="556">
        <v>27</v>
      </c>
      <c r="C413" s="557" t="s">
        <v>1827</v>
      </c>
      <c r="D413" s="557" t="str">
        <f>MID(E413,1,1)</f>
        <v>1</v>
      </c>
      <c r="E413" s="557">
        <v>132</v>
      </c>
      <c r="F413" s="573" t="s">
        <v>358</v>
      </c>
      <c r="G413" s="561"/>
      <c r="H413" s="578"/>
      <c r="I413" s="579"/>
      <c r="J413" s="580">
        <v>550259.36917669955</v>
      </c>
      <c r="K413" s="580"/>
      <c r="L413" s="578"/>
      <c r="M413" s="579"/>
      <c r="N413" s="578"/>
      <c r="O413" s="579"/>
      <c r="P413" s="578"/>
      <c r="Q413" s="560">
        <f t="shared" si="24"/>
        <v>550259.36917669955</v>
      </c>
      <c r="R413" s="489"/>
    </row>
    <row r="414" spans="1:18" s="1" customFormat="1" ht="14.45" customHeight="1" x14ac:dyDescent="0.25">
      <c r="A414" s="557">
        <v>372</v>
      </c>
      <c r="B414" s="556">
        <v>27</v>
      </c>
      <c r="C414" s="557" t="s">
        <v>1827</v>
      </c>
      <c r="D414" s="557">
        <v>1</v>
      </c>
      <c r="E414" s="557">
        <v>132</v>
      </c>
      <c r="F414" s="574" t="s">
        <v>358</v>
      </c>
      <c r="G414" s="561">
        <v>48400.439036578711</v>
      </c>
      <c r="H414" s="578"/>
      <c r="I414" s="579"/>
      <c r="J414" s="580"/>
      <c r="K414" s="580"/>
      <c r="L414" s="578"/>
      <c r="M414" s="579"/>
      <c r="N414" s="578"/>
      <c r="O414" s="579"/>
      <c r="P414" s="578"/>
      <c r="Q414" s="560">
        <f t="shared" si="24"/>
        <v>48400.439036578711</v>
      </c>
      <c r="R414" s="489"/>
    </row>
    <row r="415" spans="1:18" s="1" customFormat="1" ht="14.45" customHeight="1" x14ac:dyDescent="0.25">
      <c r="A415" s="557">
        <v>373</v>
      </c>
      <c r="B415" s="556">
        <v>27</v>
      </c>
      <c r="C415" s="557" t="s">
        <v>1827</v>
      </c>
      <c r="D415" s="557" t="str">
        <f t="shared" ref="D415:D446" si="26">MID(E415,1,1)</f>
        <v>2</v>
      </c>
      <c r="E415" s="557">
        <v>211</v>
      </c>
      <c r="F415" s="573" t="s">
        <v>384</v>
      </c>
      <c r="G415" s="561">
        <v>12000</v>
      </c>
      <c r="H415" s="578"/>
      <c r="I415" s="579">
        <v>0</v>
      </c>
      <c r="J415" s="580">
        <v>0</v>
      </c>
      <c r="K415" s="580">
        <v>0</v>
      </c>
      <c r="L415" s="578">
        <v>0</v>
      </c>
      <c r="M415" s="579">
        <v>0</v>
      </c>
      <c r="N415" s="578">
        <v>0</v>
      </c>
      <c r="O415" s="579">
        <v>0</v>
      </c>
      <c r="P415" s="578">
        <v>0</v>
      </c>
      <c r="Q415" s="560">
        <f t="shared" si="24"/>
        <v>12000</v>
      </c>
      <c r="R415" s="489"/>
    </row>
    <row r="416" spans="1:18" s="1" customFormat="1" ht="14.45" customHeight="1" x14ac:dyDescent="0.25">
      <c r="A416" s="557">
        <v>374</v>
      </c>
      <c r="B416" s="556">
        <v>27</v>
      </c>
      <c r="C416" s="557" t="s">
        <v>1827</v>
      </c>
      <c r="D416" s="557" t="str">
        <f t="shared" si="26"/>
        <v>2</v>
      </c>
      <c r="E416" s="557">
        <v>212</v>
      </c>
      <c r="F416" s="573" t="s">
        <v>385</v>
      </c>
      <c r="G416" s="561">
        <f>500*12</f>
        <v>6000</v>
      </c>
      <c r="H416" s="578"/>
      <c r="I416" s="579">
        <v>0</v>
      </c>
      <c r="J416" s="580">
        <v>0</v>
      </c>
      <c r="K416" s="580">
        <v>0</v>
      </c>
      <c r="L416" s="578">
        <v>0</v>
      </c>
      <c r="M416" s="579">
        <v>0</v>
      </c>
      <c r="N416" s="578">
        <v>0</v>
      </c>
      <c r="O416" s="579">
        <v>0</v>
      </c>
      <c r="P416" s="578">
        <v>0</v>
      </c>
      <c r="Q416" s="560">
        <f t="shared" si="24"/>
        <v>6000</v>
      </c>
      <c r="R416" s="489"/>
    </row>
    <row r="417" spans="1:18" s="1" customFormat="1" ht="14.45" customHeight="1" x14ac:dyDescent="0.25">
      <c r="A417" s="557">
        <v>375</v>
      </c>
      <c r="B417" s="556">
        <v>27</v>
      </c>
      <c r="C417" s="557" t="s">
        <v>1827</v>
      </c>
      <c r="D417" s="557" t="str">
        <f t="shared" si="26"/>
        <v>2</v>
      </c>
      <c r="E417" s="557">
        <v>214</v>
      </c>
      <c r="F417" s="573" t="s">
        <v>387</v>
      </c>
      <c r="G417" s="561">
        <v>1500</v>
      </c>
      <c r="H417" s="578"/>
      <c r="I417" s="579">
        <v>0</v>
      </c>
      <c r="J417" s="580">
        <v>0</v>
      </c>
      <c r="K417" s="580">
        <v>0</v>
      </c>
      <c r="L417" s="578">
        <v>0</v>
      </c>
      <c r="M417" s="579">
        <v>0</v>
      </c>
      <c r="N417" s="578">
        <v>0</v>
      </c>
      <c r="O417" s="579">
        <v>0</v>
      </c>
      <c r="P417" s="578">
        <v>0</v>
      </c>
      <c r="Q417" s="560">
        <f t="shared" si="24"/>
        <v>1500</v>
      </c>
      <c r="R417" s="489"/>
    </row>
    <row r="418" spans="1:18" s="1" customFormat="1" ht="14.45" customHeight="1" x14ac:dyDescent="0.25">
      <c r="A418" s="557">
        <v>376</v>
      </c>
      <c r="B418" s="556">
        <v>27</v>
      </c>
      <c r="C418" s="557" t="s">
        <v>1827</v>
      </c>
      <c r="D418" s="557" t="str">
        <f t="shared" si="26"/>
        <v>2</v>
      </c>
      <c r="E418" s="557">
        <v>216</v>
      </c>
      <c r="F418" s="573" t="s">
        <v>389</v>
      </c>
      <c r="G418" s="561">
        <v>10000</v>
      </c>
      <c r="H418" s="578"/>
      <c r="I418" s="579">
        <v>0</v>
      </c>
      <c r="J418" s="580">
        <v>0</v>
      </c>
      <c r="K418" s="580">
        <v>0</v>
      </c>
      <c r="L418" s="578">
        <v>0</v>
      </c>
      <c r="M418" s="579">
        <v>0</v>
      </c>
      <c r="N418" s="578">
        <v>0</v>
      </c>
      <c r="O418" s="579">
        <v>0</v>
      </c>
      <c r="P418" s="578">
        <v>0</v>
      </c>
      <c r="Q418" s="560">
        <f t="shared" si="24"/>
        <v>10000</v>
      </c>
      <c r="R418" s="489"/>
    </row>
    <row r="419" spans="1:18" s="1" customFormat="1" ht="14.45" customHeight="1" x14ac:dyDescent="0.25">
      <c r="A419" s="557">
        <v>377</v>
      </c>
      <c r="B419" s="556">
        <v>27</v>
      </c>
      <c r="C419" s="557" t="s">
        <v>1827</v>
      </c>
      <c r="D419" s="557" t="str">
        <f t="shared" si="26"/>
        <v>2</v>
      </c>
      <c r="E419" s="557">
        <v>221</v>
      </c>
      <c r="F419" s="573" t="s">
        <v>393</v>
      </c>
      <c r="G419" s="561">
        <v>840000</v>
      </c>
      <c r="H419" s="578"/>
      <c r="I419" s="579">
        <v>0</v>
      </c>
      <c r="J419" s="580">
        <v>0</v>
      </c>
      <c r="K419" s="580">
        <v>0</v>
      </c>
      <c r="L419" s="578">
        <v>0</v>
      </c>
      <c r="M419" s="579">
        <v>0</v>
      </c>
      <c r="N419" s="578">
        <v>0</v>
      </c>
      <c r="O419" s="579">
        <v>0</v>
      </c>
      <c r="P419" s="578">
        <v>0</v>
      </c>
      <c r="Q419" s="560">
        <f t="shared" si="24"/>
        <v>840000</v>
      </c>
      <c r="R419" s="489"/>
    </row>
    <row r="420" spans="1:18" s="1" customFormat="1" ht="14.45" customHeight="1" x14ac:dyDescent="0.25">
      <c r="A420" s="557">
        <v>378</v>
      </c>
      <c r="B420" s="556">
        <v>27</v>
      </c>
      <c r="C420" s="557" t="s">
        <v>1827</v>
      </c>
      <c r="D420" s="557" t="str">
        <f t="shared" si="26"/>
        <v>2</v>
      </c>
      <c r="E420" s="557">
        <v>261</v>
      </c>
      <c r="F420" s="573" t="s">
        <v>425</v>
      </c>
      <c r="G420" s="561">
        <v>70000</v>
      </c>
      <c r="H420" s="578">
        <v>0</v>
      </c>
      <c r="I420" s="579">
        <v>0</v>
      </c>
      <c r="J420" s="580">
        <v>0</v>
      </c>
      <c r="K420" s="580">
        <v>0</v>
      </c>
      <c r="L420" s="578">
        <v>0</v>
      </c>
      <c r="M420" s="579">
        <v>0</v>
      </c>
      <c r="N420" s="578">
        <v>0</v>
      </c>
      <c r="O420" s="579">
        <v>0</v>
      </c>
      <c r="P420" s="578">
        <v>0</v>
      </c>
      <c r="Q420" s="560">
        <f t="shared" si="24"/>
        <v>70000</v>
      </c>
      <c r="R420" s="489"/>
    </row>
    <row r="421" spans="1:18" s="1" customFormat="1" ht="14.45" customHeight="1" x14ac:dyDescent="0.25">
      <c r="A421" s="557">
        <v>379</v>
      </c>
      <c r="B421" s="556">
        <v>27</v>
      </c>
      <c r="C421" s="557" t="s">
        <v>1827</v>
      </c>
      <c r="D421" s="557" t="str">
        <f t="shared" si="26"/>
        <v>2</v>
      </c>
      <c r="E421" s="557">
        <v>272</v>
      </c>
      <c r="F421" s="573" t="s">
        <v>429</v>
      </c>
      <c r="G421" s="561">
        <v>70000</v>
      </c>
      <c r="H421" s="578">
        <v>0</v>
      </c>
      <c r="I421" s="579">
        <v>0</v>
      </c>
      <c r="J421" s="580">
        <v>0</v>
      </c>
      <c r="K421" s="580">
        <v>0</v>
      </c>
      <c r="L421" s="578">
        <v>0</v>
      </c>
      <c r="M421" s="579">
        <v>0</v>
      </c>
      <c r="N421" s="578">
        <v>0</v>
      </c>
      <c r="O421" s="579">
        <v>0</v>
      </c>
      <c r="P421" s="578">
        <v>0</v>
      </c>
      <c r="Q421" s="560">
        <f t="shared" si="24"/>
        <v>70000</v>
      </c>
      <c r="R421" s="489"/>
    </row>
    <row r="422" spans="1:18" s="1" customFormat="1" ht="14.45" customHeight="1" x14ac:dyDescent="0.25">
      <c r="A422" s="557">
        <v>380</v>
      </c>
      <c r="B422" s="556">
        <v>27</v>
      </c>
      <c r="C422" s="557" t="s">
        <v>1827</v>
      </c>
      <c r="D422" s="557" t="str">
        <f t="shared" si="26"/>
        <v>3</v>
      </c>
      <c r="E422" s="557">
        <v>351</v>
      </c>
      <c r="F422" s="573" t="s">
        <v>488</v>
      </c>
      <c r="G422" s="561">
        <v>10000</v>
      </c>
      <c r="H422" s="578">
        <v>0</v>
      </c>
      <c r="I422" s="579">
        <v>0</v>
      </c>
      <c r="J422" s="580">
        <v>0</v>
      </c>
      <c r="K422" s="580">
        <v>0</v>
      </c>
      <c r="L422" s="578">
        <v>0</v>
      </c>
      <c r="M422" s="579">
        <v>0</v>
      </c>
      <c r="N422" s="578">
        <v>0</v>
      </c>
      <c r="O422" s="579">
        <v>0</v>
      </c>
      <c r="P422" s="578">
        <v>0</v>
      </c>
      <c r="Q422" s="560">
        <f t="shared" si="24"/>
        <v>10000</v>
      </c>
      <c r="R422" s="489"/>
    </row>
    <row r="423" spans="1:18" s="1" customFormat="1" ht="14.45" customHeight="1" x14ac:dyDescent="0.25">
      <c r="A423" s="557">
        <v>381</v>
      </c>
      <c r="B423" s="556">
        <v>27</v>
      </c>
      <c r="C423" s="557" t="s">
        <v>1827</v>
      </c>
      <c r="D423" s="557" t="str">
        <f t="shared" si="26"/>
        <v>3</v>
      </c>
      <c r="E423" s="557">
        <v>353</v>
      </c>
      <c r="F423" s="573" t="s">
        <v>490</v>
      </c>
      <c r="G423" s="561">
        <v>5000</v>
      </c>
      <c r="H423" s="578">
        <v>0</v>
      </c>
      <c r="I423" s="579">
        <v>0</v>
      </c>
      <c r="J423" s="580">
        <v>0</v>
      </c>
      <c r="K423" s="580">
        <v>0</v>
      </c>
      <c r="L423" s="578">
        <v>0</v>
      </c>
      <c r="M423" s="579">
        <v>0</v>
      </c>
      <c r="N423" s="578">
        <v>0</v>
      </c>
      <c r="O423" s="579">
        <v>0</v>
      </c>
      <c r="P423" s="578">
        <v>0</v>
      </c>
      <c r="Q423" s="560">
        <f t="shared" si="24"/>
        <v>5000</v>
      </c>
      <c r="R423" s="489"/>
    </row>
    <row r="424" spans="1:18" s="1" customFormat="1" ht="14.45" customHeight="1" x14ac:dyDescent="0.25">
      <c r="A424" s="557">
        <v>382</v>
      </c>
      <c r="B424" s="556">
        <v>27</v>
      </c>
      <c r="C424" s="557" t="s">
        <v>1827</v>
      </c>
      <c r="D424" s="557" t="str">
        <f t="shared" si="26"/>
        <v>3</v>
      </c>
      <c r="E424" s="557">
        <v>372</v>
      </c>
      <c r="F424" s="573" t="s">
        <v>507</v>
      </c>
      <c r="G424" s="561">
        <v>15000</v>
      </c>
      <c r="H424" s="578">
        <v>0</v>
      </c>
      <c r="I424" s="579">
        <v>0</v>
      </c>
      <c r="J424" s="580">
        <v>0</v>
      </c>
      <c r="K424" s="580">
        <v>0</v>
      </c>
      <c r="L424" s="578">
        <v>0</v>
      </c>
      <c r="M424" s="579">
        <v>0</v>
      </c>
      <c r="N424" s="578">
        <v>0</v>
      </c>
      <c r="O424" s="579">
        <v>0</v>
      </c>
      <c r="P424" s="578">
        <v>0</v>
      </c>
      <c r="Q424" s="560">
        <f t="shared" si="24"/>
        <v>15000</v>
      </c>
      <c r="R424" s="489"/>
    </row>
    <row r="425" spans="1:18" s="1" customFormat="1" ht="14.45" customHeight="1" x14ac:dyDescent="0.25">
      <c r="A425" s="557">
        <v>383</v>
      </c>
      <c r="B425" s="556">
        <v>27</v>
      </c>
      <c r="C425" s="557" t="s">
        <v>1827</v>
      </c>
      <c r="D425" s="557" t="str">
        <f t="shared" si="26"/>
        <v>3</v>
      </c>
      <c r="E425" s="557">
        <v>375</v>
      </c>
      <c r="F425" s="573" t="s">
        <v>510</v>
      </c>
      <c r="G425" s="561">
        <v>30000</v>
      </c>
      <c r="H425" s="578">
        <v>0</v>
      </c>
      <c r="I425" s="579">
        <v>0</v>
      </c>
      <c r="J425" s="580">
        <v>0</v>
      </c>
      <c r="K425" s="580">
        <v>0</v>
      </c>
      <c r="L425" s="578">
        <v>0</v>
      </c>
      <c r="M425" s="579">
        <v>0</v>
      </c>
      <c r="N425" s="578">
        <v>0</v>
      </c>
      <c r="O425" s="579">
        <v>0</v>
      </c>
      <c r="P425" s="578">
        <v>0</v>
      </c>
      <c r="Q425" s="560">
        <f t="shared" si="24"/>
        <v>30000</v>
      </c>
      <c r="R425" s="489"/>
    </row>
    <row r="426" spans="1:18" s="1" customFormat="1" ht="14.45" customHeight="1" x14ac:dyDescent="0.25">
      <c r="A426" s="557">
        <v>384</v>
      </c>
      <c r="B426" s="556">
        <v>27</v>
      </c>
      <c r="C426" s="557" t="s">
        <v>1827</v>
      </c>
      <c r="D426" s="557" t="str">
        <f t="shared" si="26"/>
        <v>5</v>
      </c>
      <c r="E426" s="557">
        <v>511</v>
      </c>
      <c r="F426" s="573" t="s">
        <v>588</v>
      </c>
      <c r="G426" s="561">
        <v>10000</v>
      </c>
      <c r="H426" s="578">
        <v>0</v>
      </c>
      <c r="I426" s="579">
        <v>0</v>
      </c>
      <c r="J426" s="580">
        <v>0</v>
      </c>
      <c r="K426" s="580">
        <v>0</v>
      </c>
      <c r="L426" s="578">
        <v>0</v>
      </c>
      <c r="M426" s="579">
        <v>0</v>
      </c>
      <c r="N426" s="578">
        <v>0</v>
      </c>
      <c r="O426" s="579">
        <v>0</v>
      </c>
      <c r="P426" s="578">
        <v>0</v>
      </c>
      <c r="Q426" s="560">
        <f t="shared" si="24"/>
        <v>10000</v>
      </c>
      <c r="R426" s="489"/>
    </row>
    <row r="427" spans="1:18" s="1" customFormat="1" ht="14.45" customHeight="1" x14ac:dyDescent="0.25">
      <c r="A427" s="557">
        <v>385</v>
      </c>
      <c r="B427" s="556">
        <v>27</v>
      </c>
      <c r="C427" s="557" t="s">
        <v>1827</v>
      </c>
      <c r="D427" s="557" t="str">
        <f t="shared" si="26"/>
        <v>5</v>
      </c>
      <c r="E427" s="557">
        <v>515</v>
      </c>
      <c r="F427" s="573" t="s">
        <v>592</v>
      </c>
      <c r="G427" s="561">
        <v>10000</v>
      </c>
      <c r="H427" s="578">
        <v>0</v>
      </c>
      <c r="I427" s="579">
        <v>0</v>
      </c>
      <c r="J427" s="580">
        <v>0</v>
      </c>
      <c r="K427" s="580">
        <v>0</v>
      </c>
      <c r="L427" s="578">
        <v>0</v>
      </c>
      <c r="M427" s="579">
        <v>0</v>
      </c>
      <c r="N427" s="578">
        <v>0</v>
      </c>
      <c r="O427" s="579">
        <v>0</v>
      </c>
      <c r="P427" s="578">
        <v>0</v>
      </c>
      <c r="Q427" s="560">
        <f t="shared" si="24"/>
        <v>10000</v>
      </c>
      <c r="R427" s="489"/>
    </row>
    <row r="428" spans="1:18" s="1" customFormat="1" ht="14.45" customHeight="1" x14ac:dyDescent="0.25">
      <c r="A428" s="557">
        <v>386</v>
      </c>
      <c r="B428" s="556">
        <v>28</v>
      </c>
      <c r="C428" s="557" t="s">
        <v>1829</v>
      </c>
      <c r="D428" s="557" t="str">
        <f t="shared" si="26"/>
        <v>2</v>
      </c>
      <c r="E428" s="557">
        <v>211</v>
      </c>
      <c r="F428" s="573" t="s">
        <v>384</v>
      </c>
      <c r="G428" s="561">
        <v>8000</v>
      </c>
      <c r="H428" s="578"/>
      <c r="I428" s="579">
        <v>0</v>
      </c>
      <c r="J428" s="580">
        <v>0</v>
      </c>
      <c r="K428" s="580">
        <v>0</v>
      </c>
      <c r="L428" s="578">
        <v>0</v>
      </c>
      <c r="M428" s="579">
        <v>0</v>
      </c>
      <c r="N428" s="578">
        <v>0</v>
      </c>
      <c r="O428" s="579">
        <v>0</v>
      </c>
      <c r="P428" s="578">
        <v>0</v>
      </c>
      <c r="Q428" s="560">
        <f t="shared" si="24"/>
        <v>8000</v>
      </c>
      <c r="R428" s="489"/>
    </row>
    <row r="429" spans="1:18" s="1" customFormat="1" ht="14.45" customHeight="1" x14ac:dyDescent="0.25">
      <c r="A429" s="557">
        <v>387</v>
      </c>
      <c r="B429" s="556">
        <v>28</v>
      </c>
      <c r="C429" s="557" t="s">
        <v>1829</v>
      </c>
      <c r="D429" s="557" t="str">
        <f t="shared" si="26"/>
        <v>2</v>
      </c>
      <c r="E429" s="557">
        <v>212</v>
      </c>
      <c r="F429" s="573" t="s">
        <v>385</v>
      </c>
      <c r="G429" s="561">
        <v>8000</v>
      </c>
      <c r="H429" s="578"/>
      <c r="I429" s="579">
        <v>0</v>
      </c>
      <c r="J429" s="580">
        <v>0</v>
      </c>
      <c r="K429" s="580">
        <v>0</v>
      </c>
      <c r="L429" s="578">
        <v>0</v>
      </c>
      <c r="M429" s="579">
        <v>0</v>
      </c>
      <c r="N429" s="578">
        <v>0</v>
      </c>
      <c r="O429" s="579">
        <v>0</v>
      </c>
      <c r="P429" s="578">
        <v>0</v>
      </c>
      <c r="Q429" s="560">
        <f t="shared" si="24"/>
        <v>8000</v>
      </c>
      <c r="R429" s="489"/>
    </row>
    <row r="430" spans="1:18" s="1" customFormat="1" ht="14.45" customHeight="1" x14ac:dyDescent="0.25">
      <c r="A430" s="557">
        <v>388</v>
      </c>
      <c r="B430" s="556">
        <v>28</v>
      </c>
      <c r="C430" s="557" t="s">
        <v>1829</v>
      </c>
      <c r="D430" s="557" t="str">
        <f t="shared" si="26"/>
        <v>2</v>
      </c>
      <c r="E430" s="557">
        <v>214</v>
      </c>
      <c r="F430" s="573" t="s">
        <v>387</v>
      </c>
      <c r="G430" s="561">
        <v>800</v>
      </c>
      <c r="H430" s="578"/>
      <c r="I430" s="579">
        <v>0</v>
      </c>
      <c r="J430" s="580">
        <v>0</v>
      </c>
      <c r="K430" s="580">
        <v>0</v>
      </c>
      <c r="L430" s="578">
        <v>0</v>
      </c>
      <c r="M430" s="579">
        <v>0</v>
      </c>
      <c r="N430" s="578">
        <v>0</v>
      </c>
      <c r="O430" s="579">
        <v>0</v>
      </c>
      <c r="P430" s="578">
        <v>0</v>
      </c>
      <c r="Q430" s="560">
        <f t="shared" si="24"/>
        <v>800</v>
      </c>
      <c r="R430" s="489" t="s">
        <v>1931</v>
      </c>
    </row>
    <row r="431" spans="1:18" s="1" customFormat="1" ht="14.45" customHeight="1" x14ac:dyDescent="0.25">
      <c r="A431" s="557">
        <v>389</v>
      </c>
      <c r="B431" s="556">
        <v>28</v>
      </c>
      <c r="C431" s="557" t="s">
        <v>1829</v>
      </c>
      <c r="D431" s="557" t="str">
        <f t="shared" si="26"/>
        <v>2</v>
      </c>
      <c r="E431" s="557">
        <v>249</v>
      </c>
      <c r="F431" s="573" t="s">
        <v>415</v>
      </c>
      <c r="G431" s="561">
        <v>30000</v>
      </c>
      <c r="H431" s="578"/>
      <c r="I431" s="579">
        <v>0</v>
      </c>
      <c r="J431" s="580">
        <v>0</v>
      </c>
      <c r="K431" s="580">
        <v>0</v>
      </c>
      <c r="L431" s="578">
        <v>0</v>
      </c>
      <c r="M431" s="579">
        <v>0</v>
      </c>
      <c r="N431" s="578">
        <v>0</v>
      </c>
      <c r="O431" s="579">
        <v>0</v>
      </c>
      <c r="P431" s="578">
        <v>0</v>
      </c>
      <c r="Q431" s="560">
        <f t="shared" si="24"/>
        <v>30000</v>
      </c>
      <c r="R431" s="489" t="s">
        <v>1989</v>
      </c>
    </row>
    <row r="432" spans="1:18" s="1" customFormat="1" ht="14.45" customHeight="1" x14ac:dyDescent="0.25">
      <c r="A432" s="557">
        <v>390</v>
      </c>
      <c r="B432" s="556">
        <v>28</v>
      </c>
      <c r="C432" s="557" t="s">
        <v>1829</v>
      </c>
      <c r="D432" s="557" t="str">
        <f t="shared" si="26"/>
        <v>2</v>
      </c>
      <c r="E432" s="557">
        <v>261</v>
      </c>
      <c r="F432" s="575" t="s">
        <v>425</v>
      </c>
      <c r="G432" s="561">
        <v>50000</v>
      </c>
      <c r="H432" s="578"/>
      <c r="I432" s="579">
        <v>0</v>
      </c>
      <c r="J432" s="580">
        <v>0</v>
      </c>
      <c r="K432" s="580">
        <v>0</v>
      </c>
      <c r="L432" s="578">
        <v>0</v>
      </c>
      <c r="M432" s="579">
        <v>0</v>
      </c>
      <c r="N432" s="578">
        <v>0</v>
      </c>
      <c r="O432" s="579">
        <v>0</v>
      </c>
      <c r="P432" s="578">
        <v>0</v>
      </c>
      <c r="Q432" s="560">
        <f t="shared" si="24"/>
        <v>50000</v>
      </c>
      <c r="R432" s="489"/>
    </row>
    <row r="433" spans="1:18" s="1" customFormat="1" ht="14.45" customHeight="1" x14ac:dyDescent="0.25">
      <c r="A433" s="557">
        <v>391</v>
      </c>
      <c r="B433" s="556">
        <v>28</v>
      </c>
      <c r="C433" s="557" t="s">
        <v>1829</v>
      </c>
      <c r="D433" s="557" t="str">
        <f t="shared" si="26"/>
        <v>2</v>
      </c>
      <c r="E433" s="557">
        <v>296</v>
      </c>
      <c r="F433" s="575" t="s">
        <v>445</v>
      </c>
      <c r="G433" s="561">
        <v>35000</v>
      </c>
      <c r="H433" s="578"/>
      <c r="I433" s="579">
        <v>0</v>
      </c>
      <c r="J433" s="580">
        <v>0</v>
      </c>
      <c r="K433" s="580">
        <v>0</v>
      </c>
      <c r="L433" s="578">
        <v>0</v>
      </c>
      <c r="M433" s="579">
        <v>0</v>
      </c>
      <c r="N433" s="578">
        <v>0</v>
      </c>
      <c r="O433" s="579">
        <v>0</v>
      </c>
      <c r="P433" s="578">
        <v>0</v>
      </c>
      <c r="Q433" s="560">
        <f t="shared" si="24"/>
        <v>35000</v>
      </c>
      <c r="R433" s="489"/>
    </row>
    <row r="434" spans="1:18" s="1" customFormat="1" ht="14.45" customHeight="1" x14ac:dyDescent="0.25">
      <c r="A434" s="557">
        <v>392</v>
      </c>
      <c r="B434" s="556">
        <v>28</v>
      </c>
      <c r="C434" s="557" t="s">
        <v>1829</v>
      </c>
      <c r="D434" s="557" t="str">
        <f t="shared" si="26"/>
        <v>3</v>
      </c>
      <c r="E434" s="557">
        <v>314</v>
      </c>
      <c r="F434" s="575" t="s">
        <v>451</v>
      </c>
      <c r="G434" s="561">
        <v>12000</v>
      </c>
      <c r="H434" s="578"/>
      <c r="I434" s="579">
        <v>0</v>
      </c>
      <c r="J434" s="580">
        <v>0</v>
      </c>
      <c r="K434" s="580">
        <v>0</v>
      </c>
      <c r="L434" s="578">
        <v>0</v>
      </c>
      <c r="M434" s="579">
        <v>0</v>
      </c>
      <c r="N434" s="578">
        <v>0</v>
      </c>
      <c r="O434" s="579">
        <v>0</v>
      </c>
      <c r="P434" s="578">
        <v>0</v>
      </c>
      <c r="Q434" s="560">
        <f t="shared" si="24"/>
        <v>12000</v>
      </c>
      <c r="R434" s="489"/>
    </row>
    <row r="435" spans="1:18" s="1" customFormat="1" ht="14.45" customHeight="1" x14ac:dyDescent="0.25">
      <c r="A435" s="557">
        <v>393</v>
      </c>
      <c r="B435" s="556">
        <v>28</v>
      </c>
      <c r="C435" s="557" t="s">
        <v>1829</v>
      </c>
      <c r="D435" s="557" t="str">
        <f t="shared" si="26"/>
        <v>3</v>
      </c>
      <c r="E435" s="557">
        <v>334</v>
      </c>
      <c r="F435" s="573" t="s">
        <v>471</v>
      </c>
      <c r="G435" s="561">
        <v>10000</v>
      </c>
      <c r="H435" s="578"/>
      <c r="I435" s="579">
        <v>0</v>
      </c>
      <c r="J435" s="580">
        <v>0</v>
      </c>
      <c r="K435" s="580">
        <v>0</v>
      </c>
      <c r="L435" s="578">
        <v>0</v>
      </c>
      <c r="M435" s="579">
        <v>0</v>
      </c>
      <c r="N435" s="578">
        <v>0</v>
      </c>
      <c r="O435" s="579">
        <v>0</v>
      </c>
      <c r="P435" s="578">
        <v>0</v>
      </c>
      <c r="Q435" s="560">
        <f t="shared" si="24"/>
        <v>10000</v>
      </c>
      <c r="R435" s="489"/>
    </row>
    <row r="436" spans="1:18" s="1" customFormat="1" ht="14.45" customHeight="1" x14ac:dyDescent="0.25">
      <c r="A436" s="557">
        <v>394</v>
      </c>
      <c r="B436" s="556">
        <v>28</v>
      </c>
      <c r="C436" s="557" t="s">
        <v>1829</v>
      </c>
      <c r="D436" s="557" t="str">
        <f t="shared" si="26"/>
        <v>3</v>
      </c>
      <c r="E436" s="557">
        <v>351</v>
      </c>
      <c r="F436" s="575" t="s">
        <v>488</v>
      </c>
      <c r="G436" s="561">
        <v>10000</v>
      </c>
      <c r="H436" s="578"/>
      <c r="I436" s="579">
        <v>0</v>
      </c>
      <c r="J436" s="580">
        <v>0</v>
      </c>
      <c r="K436" s="580">
        <v>0</v>
      </c>
      <c r="L436" s="578">
        <v>0</v>
      </c>
      <c r="M436" s="579">
        <v>0</v>
      </c>
      <c r="N436" s="578">
        <v>0</v>
      </c>
      <c r="O436" s="579">
        <v>0</v>
      </c>
      <c r="P436" s="578">
        <v>0</v>
      </c>
      <c r="Q436" s="560">
        <f t="shared" si="24"/>
        <v>10000</v>
      </c>
      <c r="R436" s="489"/>
    </row>
    <row r="437" spans="1:18" s="1" customFormat="1" ht="14.45" customHeight="1" x14ac:dyDescent="0.25">
      <c r="A437" s="557">
        <v>395</v>
      </c>
      <c r="B437" s="556">
        <v>28</v>
      </c>
      <c r="C437" s="557" t="s">
        <v>1829</v>
      </c>
      <c r="D437" s="557" t="str">
        <f t="shared" si="26"/>
        <v>3</v>
      </c>
      <c r="E437" s="557">
        <v>353</v>
      </c>
      <c r="F437" s="573" t="s">
        <v>490</v>
      </c>
      <c r="G437" s="561">
        <v>1500</v>
      </c>
      <c r="H437" s="578"/>
      <c r="I437" s="579">
        <v>0</v>
      </c>
      <c r="J437" s="580">
        <v>0</v>
      </c>
      <c r="K437" s="580">
        <v>0</v>
      </c>
      <c r="L437" s="578">
        <v>0</v>
      </c>
      <c r="M437" s="579">
        <v>0</v>
      </c>
      <c r="N437" s="578">
        <v>0</v>
      </c>
      <c r="O437" s="579">
        <v>0</v>
      </c>
      <c r="P437" s="578">
        <v>0</v>
      </c>
      <c r="Q437" s="560">
        <f t="shared" si="24"/>
        <v>1500</v>
      </c>
      <c r="R437" s="489"/>
    </row>
    <row r="438" spans="1:18" s="1" customFormat="1" ht="14.45" customHeight="1" x14ac:dyDescent="0.25">
      <c r="A438" s="557">
        <v>396</v>
      </c>
      <c r="B438" s="556">
        <v>28</v>
      </c>
      <c r="C438" s="557" t="s">
        <v>1829</v>
      </c>
      <c r="D438" s="557" t="str">
        <f t="shared" si="26"/>
        <v>3</v>
      </c>
      <c r="E438" s="557">
        <v>355</v>
      </c>
      <c r="F438" s="573" t="s">
        <v>492</v>
      </c>
      <c r="G438" s="561">
        <v>25000</v>
      </c>
      <c r="H438" s="578"/>
      <c r="I438" s="579">
        <v>0</v>
      </c>
      <c r="J438" s="580">
        <v>0</v>
      </c>
      <c r="K438" s="580">
        <v>0</v>
      </c>
      <c r="L438" s="578">
        <v>0</v>
      </c>
      <c r="M438" s="579">
        <v>0</v>
      </c>
      <c r="N438" s="578">
        <v>0</v>
      </c>
      <c r="O438" s="579">
        <v>0</v>
      </c>
      <c r="P438" s="578">
        <v>0</v>
      </c>
      <c r="Q438" s="560">
        <f t="shared" si="24"/>
        <v>25000</v>
      </c>
      <c r="R438" s="489"/>
    </row>
    <row r="439" spans="1:18" s="1" customFormat="1" ht="14.45" customHeight="1" x14ac:dyDescent="0.25">
      <c r="A439" s="557">
        <v>397</v>
      </c>
      <c r="B439" s="556">
        <v>28</v>
      </c>
      <c r="C439" s="557" t="s">
        <v>1829</v>
      </c>
      <c r="D439" s="557" t="str">
        <f t="shared" si="26"/>
        <v>3</v>
      </c>
      <c r="E439" s="557">
        <v>361</v>
      </c>
      <c r="F439" s="573" t="s">
        <v>498</v>
      </c>
      <c r="G439" s="561">
        <v>20000</v>
      </c>
      <c r="H439" s="578"/>
      <c r="I439" s="579">
        <v>0</v>
      </c>
      <c r="J439" s="580">
        <v>0</v>
      </c>
      <c r="K439" s="580">
        <v>0</v>
      </c>
      <c r="L439" s="578">
        <v>0</v>
      </c>
      <c r="M439" s="579">
        <v>0</v>
      </c>
      <c r="N439" s="578">
        <v>0</v>
      </c>
      <c r="O439" s="579">
        <v>0</v>
      </c>
      <c r="P439" s="578">
        <v>0</v>
      </c>
      <c r="Q439" s="560">
        <f t="shared" si="24"/>
        <v>20000</v>
      </c>
      <c r="R439" s="489"/>
    </row>
    <row r="440" spans="1:18" s="1" customFormat="1" ht="14.45" customHeight="1" x14ac:dyDescent="0.25">
      <c r="A440" s="557">
        <v>398</v>
      </c>
      <c r="B440" s="556">
        <v>28</v>
      </c>
      <c r="C440" s="557" t="s">
        <v>1829</v>
      </c>
      <c r="D440" s="557" t="str">
        <f t="shared" si="26"/>
        <v>3</v>
      </c>
      <c r="E440" s="557">
        <v>372</v>
      </c>
      <c r="F440" s="573" t="s">
        <v>507</v>
      </c>
      <c r="G440" s="561">
        <v>5000</v>
      </c>
      <c r="H440" s="578"/>
      <c r="I440" s="579">
        <v>0</v>
      </c>
      <c r="J440" s="580">
        <v>0</v>
      </c>
      <c r="K440" s="580">
        <v>0</v>
      </c>
      <c r="L440" s="578">
        <v>0</v>
      </c>
      <c r="M440" s="579">
        <v>0</v>
      </c>
      <c r="N440" s="578">
        <v>0</v>
      </c>
      <c r="O440" s="579">
        <v>0</v>
      </c>
      <c r="P440" s="578">
        <v>0</v>
      </c>
      <c r="Q440" s="560">
        <f t="shared" si="24"/>
        <v>5000</v>
      </c>
      <c r="R440" s="489"/>
    </row>
    <row r="441" spans="1:18" s="1" customFormat="1" ht="14.45" customHeight="1" x14ac:dyDescent="0.25">
      <c r="A441" s="557">
        <v>399</v>
      </c>
      <c r="B441" s="556">
        <v>28</v>
      </c>
      <c r="C441" s="557" t="s">
        <v>1829</v>
      </c>
      <c r="D441" s="557" t="str">
        <f t="shared" si="26"/>
        <v>3</v>
      </c>
      <c r="E441" s="557">
        <v>375</v>
      </c>
      <c r="F441" s="573" t="s">
        <v>510</v>
      </c>
      <c r="G441" s="561">
        <v>5000</v>
      </c>
      <c r="H441" s="578"/>
      <c r="I441" s="579">
        <v>0</v>
      </c>
      <c r="J441" s="580">
        <v>0</v>
      </c>
      <c r="K441" s="580">
        <v>0</v>
      </c>
      <c r="L441" s="578">
        <v>0</v>
      </c>
      <c r="M441" s="579">
        <v>0</v>
      </c>
      <c r="N441" s="578">
        <v>0</v>
      </c>
      <c r="O441" s="579">
        <v>0</v>
      </c>
      <c r="P441" s="578">
        <v>0</v>
      </c>
      <c r="Q441" s="560">
        <f t="shared" si="24"/>
        <v>5000</v>
      </c>
      <c r="R441" s="489"/>
    </row>
    <row r="442" spans="1:18" s="1" customFormat="1" ht="14.45" customHeight="1" x14ac:dyDescent="0.25">
      <c r="A442" s="557">
        <v>400</v>
      </c>
      <c r="B442" s="556">
        <v>28</v>
      </c>
      <c r="C442" s="557" t="s">
        <v>1829</v>
      </c>
      <c r="D442" s="557" t="str">
        <f t="shared" si="26"/>
        <v>5</v>
      </c>
      <c r="E442" s="557">
        <v>515</v>
      </c>
      <c r="F442" s="573" t="s">
        <v>592</v>
      </c>
      <c r="G442" s="561">
        <v>8000</v>
      </c>
      <c r="H442" s="578"/>
      <c r="I442" s="579">
        <v>0</v>
      </c>
      <c r="J442" s="580">
        <v>0</v>
      </c>
      <c r="K442" s="580">
        <v>0</v>
      </c>
      <c r="L442" s="578">
        <v>0</v>
      </c>
      <c r="M442" s="579">
        <v>0</v>
      </c>
      <c r="N442" s="578">
        <v>0</v>
      </c>
      <c r="O442" s="579">
        <v>0</v>
      </c>
      <c r="P442" s="578">
        <v>0</v>
      </c>
      <c r="Q442" s="560">
        <f t="shared" si="24"/>
        <v>8000</v>
      </c>
      <c r="R442" s="489"/>
    </row>
    <row r="443" spans="1:18" s="1" customFormat="1" ht="14.45" customHeight="1" x14ac:dyDescent="0.25">
      <c r="A443" s="557">
        <v>401</v>
      </c>
      <c r="B443" s="556">
        <v>29</v>
      </c>
      <c r="C443" s="557" t="s">
        <v>1824</v>
      </c>
      <c r="D443" s="557" t="str">
        <f t="shared" si="26"/>
        <v>2</v>
      </c>
      <c r="E443" s="557">
        <v>211</v>
      </c>
      <c r="F443" s="573" t="s">
        <v>384</v>
      </c>
      <c r="G443" s="561">
        <v>6000</v>
      </c>
      <c r="H443" s="578"/>
      <c r="I443" s="579">
        <v>0</v>
      </c>
      <c r="J443" s="580">
        <v>0</v>
      </c>
      <c r="K443" s="580">
        <v>0</v>
      </c>
      <c r="L443" s="578">
        <v>0</v>
      </c>
      <c r="M443" s="579">
        <v>0</v>
      </c>
      <c r="N443" s="578">
        <v>0</v>
      </c>
      <c r="O443" s="579">
        <v>0</v>
      </c>
      <c r="P443" s="578">
        <v>0</v>
      </c>
      <c r="Q443" s="560">
        <f t="shared" si="24"/>
        <v>6000</v>
      </c>
      <c r="R443" s="489"/>
    </row>
    <row r="444" spans="1:18" s="1" customFormat="1" ht="14.45" customHeight="1" x14ac:dyDescent="0.25">
      <c r="A444" s="557">
        <v>402</v>
      </c>
      <c r="B444" s="556">
        <v>29</v>
      </c>
      <c r="C444" s="557" t="s">
        <v>1824</v>
      </c>
      <c r="D444" s="557" t="str">
        <f t="shared" si="26"/>
        <v>2</v>
      </c>
      <c r="E444" s="557">
        <v>212</v>
      </c>
      <c r="F444" s="573" t="s">
        <v>385</v>
      </c>
      <c r="G444" s="561">
        <f>800*12</f>
        <v>9600</v>
      </c>
      <c r="H444" s="578"/>
      <c r="I444" s="579">
        <v>0</v>
      </c>
      <c r="J444" s="580">
        <v>0</v>
      </c>
      <c r="K444" s="580">
        <v>0</v>
      </c>
      <c r="L444" s="578">
        <v>0</v>
      </c>
      <c r="M444" s="579">
        <v>0</v>
      </c>
      <c r="N444" s="578">
        <v>0</v>
      </c>
      <c r="O444" s="579">
        <v>0</v>
      </c>
      <c r="P444" s="578">
        <v>0</v>
      </c>
      <c r="Q444" s="560">
        <f t="shared" si="24"/>
        <v>9600</v>
      </c>
      <c r="R444" s="489"/>
    </row>
    <row r="445" spans="1:18" s="1" customFormat="1" ht="14.45" customHeight="1" x14ac:dyDescent="0.25">
      <c r="A445" s="557">
        <v>403</v>
      </c>
      <c r="B445" s="556">
        <v>29</v>
      </c>
      <c r="C445" s="557" t="s">
        <v>1824</v>
      </c>
      <c r="D445" s="557" t="str">
        <f t="shared" si="26"/>
        <v>2</v>
      </c>
      <c r="E445" s="557">
        <v>214</v>
      </c>
      <c r="F445" s="573" t="s">
        <v>387</v>
      </c>
      <c r="G445" s="561">
        <v>800</v>
      </c>
      <c r="H445" s="578"/>
      <c r="I445" s="579">
        <v>0</v>
      </c>
      <c r="J445" s="580">
        <v>0</v>
      </c>
      <c r="K445" s="580">
        <v>0</v>
      </c>
      <c r="L445" s="578">
        <v>0</v>
      </c>
      <c r="M445" s="579">
        <v>0</v>
      </c>
      <c r="N445" s="578">
        <v>0</v>
      </c>
      <c r="O445" s="579">
        <v>0</v>
      </c>
      <c r="P445" s="578">
        <v>0</v>
      </c>
      <c r="Q445" s="560">
        <f t="shared" si="24"/>
        <v>800</v>
      </c>
      <c r="R445" s="489"/>
    </row>
    <row r="446" spans="1:18" s="1" customFormat="1" ht="14.45" customHeight="1" x14ac:dyDescent="0.25">
      <c r="A446" s="557">
        <v>404</v>
      </c>
      <c r="B446" s="556">
        <v>29</v>
      </c>
      <c r="C446" s="557" t="s">
        <v>1824</v>
      </c>
      <c r="D446" s="557" t="str">
        <f t="shared" si="26"/>
        <v>2</v>
      </c>
      <c r="E446" s="557">
        <v>216</v>
      </c>
      <c r="F446" s="573" t="s">
        <v>389</v>
      </c>
      <c r="G446" s="561">
        <v>7000</v>
      </c>
      <c r="H446" s="578"/>
      <c r="I446" s="579">
        <v>0</v>
      </c>
      <c r="J446" s="580">
        <v>0</v>
      </c>
      <c r="K446" s="580">
        <v>0</v>
      </c>
      <c r="L446" s="578">
        <v>0</v>
      </c>
      <c r="M446" s="579">
        <v>0</v>
      </c>
      <c r="N446" s="578">
        <v>0</v>
      </c>
      <c r="O446" s="579">
        <v>0</v>
      </c>
      <c r="P446" s="578">
        <v>0</v>
      </c>
      <c r="Q446" s="560">
        <f t="shared" si="24"/>
        <v>7000</v>
      </c>
      <c r="R446" s="489"/>
    </row>
    <row r="447" spans="1:18" s="1" customFormat="1" ht="14.45" customHeight="1" x14ac:dyDescent="0.25">
      <c r="A447" s="557">
        <v>405</v>
      </c>
      <c r="B447" s="556">
        <v>29</v>
      </c>
      <c r="C447" s="557" t="s">
        <v>1824</v>
      </c>
      <c r="D447" s="557" t="str">
        <f t="shared" ref="D447:D467" si="27">MID(E447,1,1)</f>
        <v>2</v>
      </c>
      <c r="E447" s="557">
        <v>261</v>
      </c>
      <c r="F447" s="573" t="s">
        <v>425</v>
      </c>
      <c r="G447" s="561">
        <v>100000</v>
      </c>
      <c r="H447" s="578"/>
      <c r="I447" s="579">
        <v>0</v>
      </c>
      <c r="J447" s="580">
        <v>0</v>
      </c>
      <c r="K447" s="580">
        <v>0</v>
      </c>
      <c r="L447" s="578">
        <v>0</v>
      </c>
      <c r="M447" s="579">
        <v>0</v>
      </c>
      <c r="N447" s="578">
        <v>0</v>
      </c>
      <c r="O447" s="579">
        <v>0</v>
      </c>
      <c r="P447" s="578">
        <v>0</v>
      </c>
      <c r="Q447" s="560">
        <f t="shared" si="24"/>
        <v>100000</v>
      </c>
      <c r="R447" s="489"/>
    </row>
    <row r="448" spans="1:18" s="1" customFormat="1" ht="14.45" customHeight="1" x14ac:dyDescent="0.25">
      <c r="A448" s="557">
        <v>406</v>
      </c>
      <c r="B448" s="556">
        <v>29</v>
      </c>
      <c r="C448" s="557" t="s">
        <v>1824</v>
      </c>
      <c r="D448" s="557" t="str">
        <f t="shared" si="27"/>
        <v>3</v>
      </c>
      <c r="E448" s="557">
        <v>351</v>
      </c>
      <c r="F448" s="573" t="s">
        <v>488</v>
      </c>
      <c r="G448" s="561">
        <v>20000</v>
      </c>
      <c r="H448" s="578"/>
      <c r="I448" s="579">
        <v>0</v>
      </c>
      <c r="J448" s="580">
        <v>0</v>
      </c>
      <c r="K448" s="580">
        <v>0</v>
      </c>
      <c r="L448" s="578">
        <v>0</v>
      </c>
      <c r="M448" s="579">
        <v>0</v>
      </c>
      <c r="N448" s="578">
        <v>0</v>
      </c>
      <c r="O448" s="579">
        <v>0</v>
      </c>
      <c r="P448" s="578">
        <v>0</v>
      </c>
      <c r="Q448" s="560">
        <f t="shared" si="24"/>
        <v>20000</v>
      </c>
      <c r="R448" s="489"/>
    </row>
    <row r="449" spans="1:18" s="1" customFormat="1" ht="14.45" customHeight="1" x14ac:dyDescent="0.25">
      <c r="A449" s="557">
        <v>407</v>
      </c>
      <c r="B449" s="556">
        <v>29</v>
      </c>
      <c r="C449" s="557" t="s">
        <v>1824</v>
      </c>
      <c r="D449" s="557" t="str">
        <f t="shared" si="27"/>
        <v>3</v>
      </c>
      <c r="E449" s="557">
        <v>353</v>
      </c>
      <c r="F449" s="573" t="s">
        <v>490</v>
      </c>
      <c r="G449" s="561">
        <v>3000</v>
      </c>
      <c r="H449" s="578"/>
      <c r="I449" s="579">
        <v>0</v>
      </c>
      <c r="J449" s="580">
        <v>0</v>
      </c>
      <c r="K449" s="580">
        <v>0</v>
      </c>
      <c r="L449" s="578">
        <v>0</v>
      </c>
      <c r="M449" s="579">
        <v>0</v>
      </c>
      <c r="N449" s="578">
        <v>0</v>
      </c>
      <c r="O449" s="579">
        <v>0</v>
      </c>
      <c r="P449" s="578">
        <v>0</v>
      </c>
      <c r="Q449" s="560">
        <f t="shared" si="24"/>
        <v>3000</v>
      </c>
      <c r="R449" s="489"/>
    </row>
    <row r="450" spans="1:18" s="1" customFormat="1" ht="14.45" customHeight="1" x14ac:dyDescent="0.25">
      <c r="A450" s="557">
        <v>408</v>
      </c>
      <c r="B450" s="556">
        <v>29</v>
      </c>
      <c r="C450" s="557" t="s">
        <v>1824</v>
      </c>
      <c r="D450" s="557" t="str">
        <f t="shared" si="27"/>
        <v>3</v>
      </c>
      <c r="E450" s="557">
        <v>355</v>
      </c>
      <c r="F450" s="573" t="s">
        <v>492</v>
      </c>
      <c r="G450" s="561">
        <v>25000</v>
      </c>
      <c r="H450" s="578"/>
      <c r="I450" s="579">
        <v>0</v>
      </c>
      <c r="J450" s="580">
        <v>0</v>
      </c>
      <c r="K450" s="580">
        <v>0</v>
      </c>
      <c r="L450" s="578">
        <v>0</v>
      </c>
      <c r="M450" s="579">
        <v>0</v>
      </c>
      <c r="N450" s="578">
        <v>0</v>
      </c>
      <c r="O450" s="579">
        <v>0</v>
      </c>
      <c r="P450" s="578">
        <v>0</v>
      </c>
      <c r="Q450" s="560">
        <f t="shared" si="24"/>
        <v>25000</v>
      </c>
      <c r="R450" s="489"/>
    </row>
    <row r="451" spans="1:18" s="1" customFormat="1" ht="14.45" customHeight="1" x14ac:dyDescent="0.25">
      <c r="A451" s="557">
        <v>409</v>
      </c>
      <c r="B451" s="556">
        <v>29</v>
      </c>
      <c r="C451" s="557" t="s">
        <v>1824</v>
      </c>
      <c r="D451" s="557" t="str">
        <f t="shared" si="27"/>
        <v>3</v>
      </c>
      <c r="E451" s="557">
        <v>372</v>
      </c>
      <c r="F451" s="575" t="s">
        <v>507</v>
      </c>
      <c r="G451" s="561">
        <v>5000</v>
      </c>
      <c r="H451" s="578"/>
      <c r="I451" s="579">
        <v>0</v>
      </c>
      <c r="J451" s="580">
        <v>0</v>
      </c>
      <c r="K451" s="580">
        <v>0</v>
      </c>
      <c r="L451" s="578">
        <v>0</v>
      </c>
      <c r="M451" s="579">
        <v>0</v>
      </c>
      <c r="N451" s="578">
        <v>0</v>
      </c>
      <c r="O451" s="579">
        <v>0</v>
      </c>
      <c r="P451" s="578">
        <v>0</v>
      </c>
      <c r="Q451" s="560">
        <f t="shared" si="24"/>
        <v>5000</v>
      </c>
      <c r="R451" s="489"/>
    </row>
    <row r="452" spans="1:18" s="1" customFormat="1" ht="14.45" customHeight="1" x14ac:dyDescent="0.25">
      <c r="A452" s="557">
        <v>410</v>
      </c>
      <c r="B452" s="556">
        <v>29</v>
      </c>
      <c r="C452" s="557" t="s">
        <v>1824</v>
      </c>
      <c r="D452" s="557" t="str">
        <f t="shared" si="27"/>
        <v>3</v>
      </c>
      <c r="E452" s="557">
        <v>375</v>
      </c>
      <c r="F452" s="573" t="s">
        <v>510</v>
      </c>
      <c r="G452" s="561">
        <v>5000</v>
      </c>
      <c r="H452" s="578"/>
      <c r="I452" s="579">
        <v>0</v>
      </c>
      <c r="J452" s="580">
        <v>0</v>
      </c>
      <c r="K452" s="580">
        <v>0</v>
      </c>
      <c r="L452" s="578">
        <v>0</v>
      </c>
      <c r="M452" s="579">
        <v>0</v>
      </c>
      <c r="N452" s="578">
        <v>0</v>
      </c>
      <c r="O452" s="579">
        <v>0</v>
      </c>
      <c r="P452" s="578">
        <v>0</v>
      </c>
      <c r="Q452" s="560">
        <f t="shared" si="24"/>
        <v>5000</v>
      </c>
      <c r="R452" s="489"/>
    </row>
    <row r="453" spans="1:18" s="1" customFormat="1" ht="14.45" customHeight="1" x14ac:dyDescent="0.25">
      <c r="A453" s="557">
        <v>411</v>
      </c>
      <c r="B453" s="556">
        <v>29</v>
      </c>
      <c r="C453" s="557" t="s">
        <v>1824</v>
      </c>
      <c r="D453" s="557" t="str">
        <f t="shared" si="27"/>
        <v>5</v>
      </c>
      <c r="E453" s="557">
        <v>511</v>
      </c>
      <c r="F453" s="573" t="s">
        <v>588</v>
      </c>
      <c r="G453" s="561">
        <v>6000</v>
      </c>
      <c r="H453" s="578"/>
      <c r="I453" s="579">
        <v>0</v>
      </c>
      <c r="J453" s="580">
        <v>0</v>
      </c>
      <c r="K453" s="580">
        <v>0</v>
      </c>
      <c r="L453" s="578">
        <v>0</v>
      </c>
      <c r="M453" s="579">
        <v>0</v>
      </c>
      <c r="N453" s="578">
        <v>0</v>
      </c>
      <c r="O453" s="579">
        <v>0</v>
      </c>
      <c r="P453" s="578">
        <v>0</v>
      </c>
      <c r="Q453" s="560">
        <f t="shared" si="24"/>
        <v>6000</v>
      </c>
      <c r="R453" s="489"/>
    </row>
    <row r="454" spans="1:18" s="1" customFormat="1" ht="14.45" customHeight="1" x14ac:dyDescent="0.25">
      <c r="A454" s="557">
        <v>412</v>
      </c>
      <c r="B454" s="556">
        <v>29</v>
      </c>
      <c r="C454" s="557" t="s">
        <v>1824</v>
      </c>
      <c r="D454" s="557" t="str">
        <f t="shared" si="27"/>
        <v>5</v>
      </c>
      <c r="E454" s="557">
        <v>515</v>
      </c>
      <c r="F454" s="573" t="s">
        <v>592</v>
      </c>
      <c r="G454" s="561">
        <v>8000</v>
      </c>
      <c r="H454" s="578"/>
      <c r="I454" s="579">
        <v>0</v>
      </c>
      <c r="J454" s="580">
        <v>0</v>
      </c>
      <c r="K454" s="580">
        <v>0</v>
      </c>
      <c r="L454" s="578">
        <v>0</v>
      </c>
      <c r="M454" s="579">
        <v>0</v>
      </c>
      <c r="N454" s="578">
        <v>0</v>
      </c>
      <c r="O454" s="579">
        <v>0</v>
      </c>
      <c r="P454" s="578">
        <v>0</v>
      </c>
      <c r="Q454" s="560">
        <f t="shared" ref="Q454:Q503" si="28">SUM(G454:P454)</f>
        <v>8000</v>
      </c>
      <c r="R454" s="489"/>
    </row>
    <row r="455" spans="1:18" s="1" customFormat="1" ht="14.45" customHeight="1" x14ac:dyDescent="0.25">
      <c r="A455" s="557">
        <v>413</v>
      </c>
      <c r="B455" s="556">
        <v>30</v>
      </c>
      <c r="C455" s="557" t="s">
        <v>1813</v>
      </c>
      <c r="D455" s="557" t="str">
        <f t="shared" si="27"/>
        <v>2</v>
      </c>
      <c r="E455" s="557">
        <v>211</v>
      </c>
      <c r="F455" s="573" t="s">
        <v>384</v>
      </c>
      <c r="G455" s="561">
        <v>12000</v>
      </c>
      <c r="H455" s="578"/>
      <c r="I455" s="579">
        <v>0</v>
      </c>
      <c r="J455" s="580">
        <v>0</v>
      </c>
      <c r="K455" s="580">
        <v>0</v>
      </c>
      <c r="L455" s="578">
        <v>0</v>
      </c>
      <c r="M455" s="579">
        <v>0</v>
      </c>
      <c r="N455" s="578">
        <v>0</v>
      </c>
      <c r="O455" s="579">
        <v>0</v>
      </c>
      <c r="P455" s="578">
        <v>0</v>
      </c>
      <c r="Q455" s="560">
        <f t="shared" si="28"/>
        <v>12000</v>
      </c>
      <c r="R455" s="489"/>
    </row>
    <row r="456" spans="1:18" s="1" customFormat="1" ht="14.45" customHeight="1" x14ac:dyDescent="0.25">
      <c r="A456" s="557">
        <v>414</v>
      </c>
      <c r="B456" s="556">
        <v>30</v>
      </c>
      <c r="C456" s="557" t="s">
        <v>1813</v>
      </c>
      <c r="D456" s="557" t="str">
        <f t="shared" si="27"/>
        <v>2</v>
      </c>
      <c r="E456" s="557">
        <v>212</v>
      </c>
      <c r="F456" s="573" t="s">
        <v>385</v>
      </c>
      <c r="G456" s="561">
        <v>6000</v>
      </c>
      <c r="H456" s="578"/>
      <c r="I456" s="579">
        <v>0</v>
      </c>
      <c r="J456" s="580">
        <v>0</v>
      </c>
      <c r="K456" s="580">
        <v>0</v>
      </c>
      <c r="L456" s="578">
        <v>0</v>
      </c>
      <c r="M456" s="579">
        <v>0</v>
      </c>
      <c r="N456" s="578">
        <v>0</v>
      </c>
      <c r="O456" s="579">
        <v>0</v>
      </c>
      <c r="P456" s="578">
        <v>0</v>
      </c>
      <c r="Q456" s="560">
        <f t="shared" si="28"/>
        <v>6000</v>
      </c>
      <c r="R456" s="489"/>
    </row>
    <row r="457" spans="1:18" s="1" customFormat="1" ht="14.45" customHeight="1" x14ac:dyDescent="0.25">
      <c r="A457" s="557">
        <v>415</v>
      </c>
      <c r="B457" s="556">
        <v>30</v>
      </c>
      <c r="C457" s="557" t="s">
        <v>1813</v>
      </c>
      <c r="D457" s="557" t="str">
        <f t="shared" si="27"/>
        <v>2</v>
      </c>
      <c r="E457" s="557">
        <v>214</v>
      </c>
      <c r="F457" s="573" t="s">
        <v>387</v>
      </c>
      <c r="G457" s="561">
        <v>5000</v>
      </c>
      <c r="H457" s="578"/>
      <c r="I457" s="579">
        <v>0</v>
      </c>
      <c r="J457" s="580">
        <v>0</v>
      </c>
      <c r="K457" s="580">
        <v>0</v>
      </c>
      <c r="L457" s="578">
        <v>0</v>
      </c>
      <c r="M457" s="579">
        <v>0</v>
      </c>
      <c r="N457" s="578">
        <v>0</v>
      </c>
      <c r="O457" s="579">
        <v>0</v>
      </c>
      <c r="P457" s="578">
        <v>0</v>
      </c>
      <c r="Q457" s="560">
        <f t="shared" si="28"/>
        <v>5000</v>
      </c>
      <c r="R457" s="489"/>
    </row>
    <row r="458" spans="1:18" s="1" customFormat="1" ht="14.45" customHeight="1" x14ac:dyDescent="0.25">
      <c r="A458" s="557">
        <v>416</v>
      </c>
      <c r="B458" s="556">
        <v>30</v>
      </c>
      <c r="C458" s="557" t="s">
        <v>1813</v>
      </c>
      <c r="D458" s="557" t="str">
        <f t="shared" si="27"/>
        <v>2</v>
      </c>
      <c r="E458" s="557">
        <v>221</v>
      </c>
      <c r="F458" s="573" t="s">
        <v>393</v>
      </c>
      <c r="G458" s="561">
        <v>3000</v>
      </c>
      <c r="H458" s="578"/>
      <c r="I458" s="579">
        <v>0</v>
      </c>
      <c r="J458" s="580">
        <v>0</v>
      </c>
      <c r="K458" s="580">
        <v>0</v>
      </c>
      <c r="L458" s="578">
        <v>0</v>
      </c>
      <c r="M458" s="579">
        <v>0</v>
      </c>
      <c r="N458" s="578">
        <v>0</v>
      </c>
      <c r="O458" s="579">
        <v>0</v>
      </c>
      <c r="P458" s="578">
        <v>0</v>
      </c>
      <c r="Q458" s="560">
        <f t="shared" si="28"/>
        <v>3000</v>
      </c>
      <c r="R458" s="489"/>
    </row>
    <row r="459" spans="1:18" s="1" customFormat="1" ht="14.45" customHeight="1" x14ac:dyDescent="0.25">
      <c r="A459" s="557">
        <v>417</v>
      </c>
      <c r="B459" s="556">
        <v>30</v>
      </c>
      <c r="C459" s="557" t="s">
        <v>1813</v>
      </c>
      <c r="D459" s="557" t="str">
        <f t="shared" si="27"/>
        <v>2</v>
      </c>
      <c r="E459" s="557">
        <v>261</v>
      </c>
      <c r="F459" s="573" t="s">
        <v>425</v>
      </c>
      <c r="G459" s="561">
        <v>50000</v>
      </c>
      <c r="H459" s="578"/>
      <c r="I459" s="579">
        <v>0</v>
      </c>
      <c r="J459" s="580">
        <v>0</v>
      </c>
      <c r="K459" s="580">
        <v>0</v>
      </c>
      <c r="L459" s="578">
        <v>0</v>
      </c>
      <c r="M459" s="579">
        <v>0</v>
      </c>
      <c r="N459" s="578">
        <v>0</v>
      </c>
      <c r="O459" s="579">
        <v>0</v>
      </c>
      <c r="P459" s="578">
        <v>0</v>
      </c>
      <c r="Q459" s="560">
        <f t="shared" si="28"/>
        <v>50000</v>
      </c>
      <c r="R459" s="489"/>
    </row>
    <row r="460" spans="1:18" s="1" customFormat="1" ht="14.45" customHeight="1" x14ac:dyDescent="0.25">
      <c r="A460" s="557">
        <v>418</v>
      </c>
      <c r="B460" s="556">
        <v>30</v>
      </c>
      <c r="C460" s="557" t="s">
        <v>1813</v>
      </c>
      <c r="D460" s="557" t="str">
        <f t="shared" si="27"/>
        <v>2</v>
      </c>
      <c r="E460" s="557">
        <v>294</v>
      </c>
      <c r="F460" s="573" t="s">
        <v>441</v>
      </c>
      <c r="G460" s="561">
        <v>12000</v>
      </c>
      <c r="H460" s="578"/>
      <c r="I460" s="579">
        <v>0</v>
      </c>
      <c r="J460" s="580">
        <v>0</v>
      </c>
      <c r="K460" s="580">
        <v>0</v>
      </c>
      <c r="L460" s="578">
        <v>0</v>
      </c>
      <c r="M460" s="579">
        <v>0</v>
      </c>
      <c r="N460" s="578">
        <v>0</v>
      </c>
      <c r="O460" s="579">
        <v>0</v>
      </c>
      <c r="P460" s="578">
        <v>0</v>
      </c>
      <c r="Q460" s="560">
        <f t="shared" si="28"/>
        <v>12000</v>
      </c>
      <c r="R460" s="489"/>
    </row>
    <row r="461" spans="1:18" s="1" customFormat="1" ht="14.45" customHeight="1" x14ac:dyDescent="0.25">
      <c r="A461" s="557">
        <v>419</v>
      </c>
      <c r="B461" s="556">
        <v>30</v>
      </c>
      <c r="C461" s="557" t="s">
        <v>1813</v>
      </c>
      <c r="D461" s="557" t="str">
        <f t="shared" si="27"/>
        <v>3</v>
      </c>
      <c r="E461" s="557">
        <v>315</v>
      </c>
      <c r="F461" s="573" t="s">
        <v>452</v>
      </c>
      <c r="G461" s="561">
        <v>6000</v>
      </c>
      <c r="H461" s="578"/>
      <c r="I461" s="579">
        <v>0</v>
      </c>
      <c r="J461" s="580">
        <v>0</v>
      </c>
      <c r="K461" s="580">
        <v>0</v>
      </c>
      <c r="L461" s="578">
        <v>0</v>
      </c>
      <c r="M461" s="579">
        <v>0</v>
      </c>
      <c r="N461" s="578">
        <v>0</v>
      </c>
      <c r="O461" s="579">
        <v>0</v>
      </c>
      <c r="P461" s="578">
        <v>0</v>
      </c>
      <c r="Q461" s="560">
        <f t="shared" si="28"/>
        <v>6000</v>
      </c>
      <c r="R461" s="489"/>
    </row>
    <row r="462" spans="1:18" s="1" customFormat="1" ht="14.45" customHeight="1" x14ac:dyDescent="0.25">
      <c r="A462" s="557">
        <v>420</v>
      </c>
      <c r="B462" s="556">
        <v>30</v>
      </c>
      <c r="C462" s="557" t="s">
        <v>1813</v>
      </c>
      <c r="D462" s="557" t="str">
        <f t="shared" si="27"/>
        <v>3</v>
      </c>
      <c r="E462" s="557">
        <v>332</v>
      </c>
      <c r="F462" s="573" t="s">
        <v>469</v>
      </c>
      <c r="G462" s="561">
        <v>100000</v>
      </c>
      <c r="H462" s="578"/>
      <c r="I462" s="579">
        <v>0</v>
      </c>
      <c r="J462" s="580">
        <v>0</v>
      </c>
      <c r="K462" s="580">
        <v>0</v>
      </c>
      <c r="L462" s="578">
        <v>0</v>
      </c>
      <c r="M462" s="579">
        <v>0</v>
      </c>
      <c r="N462" s="578">
        <v>0</v>
      </c>
      <c r="O462" s="579">
        <v>0</v>
      </c>
      <c r="P462" s="578">
        <v>0</v>
      </c>
      <c r="Q462" s="560">
        <f t="shared" si="28"/>
        <v>100000</v>
      </c>
      <c r="R462" s="489"/>
    </row>
    <row r="463" spans="1:18" s="1" customFormat="1" ht="14.45" customHeight="1" x14ac:dyDescent="0.25">
      <c r="A463" s="557">
        <v>421</v>
      </c>
      <c r="B463" s="556">
        <v>30</v>
      </c>
      <c r="C463" s="557" t="s">
        <v>1813</v>
      </c>
      <c r="D463" s="557" t="str">
        <f t="shared" si="27"/>
        <v>3</v>
      </c>
      <c r="E463" s="557">
        <v>353</v>
      </c>
      <c r="F463" s="573" t="s">
        <v>490</v>
      </c>
      <c r="G463" s="561">
        <v>12000</v>
      </c>
      <c r="H463" s="578"/>
      <c r="I463" s="579">
        <v>0</v>
      </c>
      <c r="J463" s="580">
        <v>0</v>
      </c>
      <c r="K463" s="580">
        <v>0</v>
      </c>
      <c r="L463" s="578">
        <v>0</v>
      </c>
      <c r="M463" s="579">
        <v>0</v>
      </c>
      <c r="N463" s="578">
        <v>0</v>
      </c>
      <c r="O463" s="579">
        <v>0</v>
      </c>
      <c r="P463" s="578">
        <v>0</v>
      </c>
      <c r="Q463" s="560">
        <f t="shared" si="28"/>
        <v>12000</v>
      </c>
      <c r="R463" s="489"/>
    </row>
    <row r="464" spans="1:18" s="1" customFormat="1" ht="14.45" customHeight="1" x14ac:dyDescent="0.25">
      <c r="A464" s="557">
        <v>422</v>
      </c>
      <c r="B464" s="556">
        <v>30</v>
      </c>
      <c r="C464" s="557" t="s">
        <v>1813</v>
      </c>
      <c r="D464" s="557" t="str">
        <f t="shared" si="27"/>
        <v>3</v>
      </c>
      <c r="E464" s="557">
        <v>371</v>
      </c>
      <c r="F464" s="573" t="s">
        <v>506</v>
      </c>
      <c r="G464" s="561">
        <v>30000</v>
      </c>
      <c r="H464" s="578"/>
      <c r="I464" s="579">
        <v>0</v>
      </c>
      <c r="J464" s="580">
        <v>0</v>
      </c>
      <c r="K464" s="580">
        <v>0</v>
      </c>
      <c r="L464" s="578">
        <v>0</v>
      </c>
      <c r="M464" s="579">
        <v>0</v>
      </c>
      <c r="N464" s="578">
        <v>0</v>
      </c>
      <c r="O464" s="579">
        <v>0</v>
      </c>
      <c r="P464" s="578">
        <v>0</v>
      </c>
      <c r="Q464" s="560">
        <f t="shared" si="28"/>
        <v>30000</v>
      </c>
      <c r="R464" s="489"/>
    </row>
    <row r="465" spans="1:18" s="1" customFormat="1" ht="14.45" customHeight="1" x14ac:dyDescent="0.25">
      <c r="A465" s="557">
        <v>423</v>
      </c>
      <c r="B465" s="556">
        <v>30</v>
      </c>
      <c r="C465" s="557" t="s">
        <v>1813</v>
      </c>
      <c r="D465" s="557" t="str">
        <f t="shared" si="27"/>
        <v>3</v>
      </c>
      <c r="E465" s="557">
        <v>375</v>
      </c>
      <c r="F465" s="573" t="s">
        <v>510</v>
      </c>
      <c r="G465" s="561">
        <v>30000</v>
      </c>
      <c r="H465" s="578"/>
      <c r="I465" s="579">
        <v>0</v>
      </c>
      <c r="J465" s="580">
        <v>0</v>
      </c>
      <c r="K465" s="580">
        <v>0</v>
      </c>
      <c r="L465" s="578">
        <v>0</v>
      </c>
      <c r="M465" s="579">
        <v>0</v>
      </c>
      <c r="N465" s="578">
        <v>0</v>
      </c>
      <c r="O465" s="579">
        <v>0</v>
      </c>
      <c r="P465" s="578">
        <v>0</v>
      </c>
      <c r="Q465" s="560">
        <f t="shared" si="28"/>
        <v>30000</v>
      </c>
      <c r="R465" s="489"/>
    </row>
    <row r="466" spans="1:18" s="1" customFormat="1" ht="14.45" customHeight="1" x14ac:dyDescent="0.25">
      <c r="A466" s="557">
        <v>424</v>
      </c>
      <c r="B466" s="556">
        <v>30</v>
      </c>
      <c r="C466" s="557" t="s">
        <v>1813</v>
      </c>
      <c r="D466" s="557" t="str">
        <f t="shared" si="27"/>
        <v>5</v>
      </c>
      <c r="E466" s="557">
        <v>515</v>
      </c>
      <c r="F466" s="573" t="s">
        <v>592</v>
      </c>
      <c r="G466" s="561">
        <v>10000</v>
      </c>
      <c r="H466" s="578"/>
      <c r="I466" s="579">
        <v>0</v>
      </c>
      <c r="J466" s="580">
        <v>0</v>
      </c>
      <c r="K466" s="580">
        <v>0</v>
      </c>
      <c r="L466" s="578">
        <v>0</v>
      </c>
      <c r="M466" s="579">
        <v>0</v>
      </c>
      <c r="N466" s="578">
        <v>0</v>
      </c>
      <c r="O466" s="579">
        <v>0</v>
      </c>
      <c r="P466" s="578">
        <v>0</v>
      </c>
      <c r="Q466" s="560">
        <f t="shared" si="28"/>
        <v>10000</v>
      </c>
      <c r="R466" s="489"/>
    </row>
    <row r="467" spans="1:18" s="1" customFormat="1" ht="14.45" customHeight="1" x14ac:dyDescent="0.25">
      <c r="A467" s="557">
        <v>425</v>
      </c>
      <c r="B467" s="556">
        <v>30</v>
      </c>
      <c r="C467" s="557" t="s">
        <v>1813</v>
      </c>
      <c r="D467" s="557" t="str">
        <f t="shared" si="27"/>
        <v>5</v>
      </c>
      <c r="E467" s="557">
        <v>591</v>
      </c>
      <c r="F467" s="573" t="s">
        <v>636</v>
      </c>
      <c r="G467" s="561">
        <v>30000</v>
      </c>
      <c r="H467" s="578"/>
      <c r="I467" s="579">
        <v>0</v>
      </c>
      <c r="J467" s="580">
        <v>0</v>
      </c>
      <c r="K467" s="580">
        <v>0</v>
      </c>
      <c r="L467" s="578">
        <v>0</v>
      </c>
      <c r="M467" s="579">
        <v>0</v>
      </c>
      <c r="N467" s="578">
        <v>0</v>
      </c>
      <c r="O467" s="579">
        <v>0</v>
      </c>
      <c r="P467" s="578">
        <v>0</v>
      </c>
      <c r="Q467" s="560">
        <f t="shared" si="28"/>
        <v>30000</v>
      </c>
      <c r="R467" s="489"/>
    </row>
    <row r="468" spans="1:18" s="1" customFormat="1" ht="14.45" customHeight="1" x14ac:dyDescent="0.25">
      <c r="A468" s="557">
        <v>426</v>
      </c>
      <c r="B468" s="556">
        <v>31</v>
      </c>
      <c r="C468" s="557" t="s">
        <v>1817</v>
      </c>
      <c r="D468" s="557">
        <v>1</v>
      </c>
      <c r="E468" s="557">
        <v>113</v>
      </c>
      <c r="F468" s="573" t="s">
        <v>349</v>
      </c>
      <c r="G468" s="561">
        <v>179916.01199999999</v>
      </c>
      <c r="H468" s="578"/>
      <c r="I468" s="579"/>
      <c r="J468" s="580"/>
      <c r="K468" s="580"/>
      <c r="L468" s="578"/>
      <c r="M468" s="579"/>
      <c r="N468" s="578"/>
      <c r="O468" s="579"/>
      <c r="P468" s="578"/>
      <c r="Q468" s="560">
        <f t="shared" si="28"/>
        <v>179916.01199999999</v>
      </c>
      <c r="R468" s="489"/>
    </row>
    <row r="469" spans="1:18" s="1" customFormat="1" ht="14.45" customHeight="1" x14ac:dyDescent="0.25">
      <c r="A469" s="557">
        <v>427</v>
      </c>
      <c r="B469" s="556">
        <v>31</v>
      </c>
      <c r="C469" s="557" t="s">
        <v>1817</v>
      </c>
      <c r="D469" s="557">
        <v>1</v>
      </c>
      <c r="E469" s="557">
        <v>122</v>
      </c>
      <c r="F469" s="574" t="s">
        <v>353</v>
      </c>
      <c r="G469" s="561">
        <v>151536.50400000002</v>
      </c>
      <c r="H469" s="578"/>
      <c r="I469" s="579"/>
      <c r="J469" s="580"/>
      <c r="K469" s="580"/>
      <c r="L469" s="578"/>
      <c r="M469" s="579"/>
      <c r="N469" s="578"/>
      <c r="O469" s="579"/>
      <c r="P469" s="578"/>
      <c r="Q469" s="560">
        <f t="shared" si="28"/>
        <v>151536.50400000002</v>
      </c>
      <c r="R469" s="489"/>
    </row>
    <row r="470" spans="1:18" s="1" customFormat="1" ht="14.45" customHeight="1" x14ac:dyDescent="0.25">
      <c r="A470" s="557">
        <v>428</v>
      </c>
      <c r="B470" s="556">
        <v>31</v>
      </c>
      <c r="C470" s="557" t="s">
        <v>1817</v>
      </c>
      <c r="D470" s="557">
        <v>1</v>
      </c>
      <c r="E470" s="557">
        <v>132</v>
      </c>
      <c r="F470" s="574" t="s">
        <v>358</v>
      </c>
      <c r="G470" s="561">
        <v>27110.691365898885</v>
      </c>
      <c r="H470" s="578"/>
      <c r="I470" s="579"/>
      <c r="J470" s="580"/>
      <c r="K470" s="580"/>
      <c r="L470" s="578"/>
      <c r="M470" s="579"/>
      <c r="N470" s="578"/>
      <c r="O470" s="579"/>
      <c r="P470" s="578"/>
      <c r="Q470" s="560">
        <f t="shared" si="28"/>
        <v>27110.691365898885</v>
      </c>
      <c r="R470" s="489"/>
    </row>
    <row r="471" spans="1:18" s="1" customFormat="1" ht="14.45" customHeight="1" x14ac:dyDescent="0.25">
      <c r="A471" s="557">
        <v>429</v>
      </c>
      <c r="B471" s="556">
        <v>31</v>
      </c>
      <c r="C471" s="557" t="s">
        <v>1817</v>
      </c>
      <c r="D471" s="557">
        <v>1</v>
      </c>
      <c r="E471" s="557">
        <v>132</v>
      </c>
      <c r="F471" s="574" t="s">
        <v>358</v>
      </c>
      <c r="G471" s="561">
        <v>22834.317773847175</v>
      </c>
      <c r="H471" s="578"/>
      <c r="I471" s="579"/>
      <c r="J471" s="580"/>
      <c r="K471" s="580"/>
      <c r="L471" s="578"/>
      <c r="M471" s="579"/>
      <c r="N471" s="578"/>
      <c r="O471" s="579"/>
      <c r="P471" s="578"/>
      <c r="Q471" s="560">
        <f t="shared" si="28"/>
        <v>22834.317773847175</v>
      </c>
      <c r="R471" s="489"/>
    </row>
    <row r="472" spans="1:18" s="1" customFormat="1" ht="14.45" customHeight="1" x14ac:dyDescent="0.25">
      <c r="A472" s="557">
        <v>447</v>
      </c>
      <c r="B472" s="556">
        <v>31</v>
      </c>
      <c r="C472" s="557" t="s">
        <v>1817</v>
      </c>
      <c r="D472" s="557" t="str">
        <f t="shared" ref="D472:D488" si="29">MID(E472,1,1)</f>
        <v>2</v>
      </c>
      <c r="E472" s="557">
        <v>211</v>
      </c>
      <c r="F472" s="573" t="s">
        <v>384</v>
      </c>
      <c r="G472" s="561">
        <v>8000</v>
      </c>
      <c r="H472" s="578"/>
      <c r="I472" s="579">
        <v>0</v>
      </c>
      <c r="J472" s="580">
        <v>0</v>
      </c>
      <c r="K472" s="580">
        <v>0</v>
      </c>
      <c r="L472" s="578">
        <v>0</v>
      </c>
      <c r="M472" s="579">
        <v>0</v>
      </c>
      <c r="N472" s="578">
        <v>0</v>
      </c>
      <c r="O472" s="579">
        <v>0</v>
      </c>
      <c r="P472" s="578">
        <v>0</v>
      </c>
      <c r="Q472" s="560">
        <f t="shared" si="28"/>
        <v>8000</v>
      </c>
      <c r="R472" s="489"/>
    </row>
    <row r="473" spans="1:18" s="1" customFormat="1" ht="14.45" customHeight="1" x14ac:dyDescent="0.25">
      <c r="A473" s="557">
        <v>450</v>
      </c>
      <c r="B473" s="556">
        <v>31</v>
      </c>
      <c r="C473" s="557" t="s">
        <v>1817</v>
      </c>
      <c r="D473" s="557" t="str">
        <f t="shared" si="29"/>
        <v>2</v>
      </c>
      <c r="E473" s="557">
        <v>212</v>
      </c>
      <c r="F473" s="573" t="s">
        <v>385</v>
      </c>
      <c r="G473" s="561">
        <v>30000</v>
      </c>
      <c r="H473" s="578"/>
      <c r="I473" s="579">
        <v>0</v>
      </c>
      <c r="J473" s="580">
        <v>0</v>
      </c>
      <c r="K473" s="580">
        <v>0</v>
      </c>
      <c r="L473" s="578">
        <v>0</v>
      </c>
      <c r="M473" s="579">
        <v>0</v>
      </c>
      <c r="N473" s="578">
        <v>0</v>
      </c>
      <c r="O473" s="579">
        <v>0</v>
      </c>
      <c r="P473" s="578">
        <v>0</v>
      </c>
      <c r="Q473" s="560">
        <f t="shared" si="28"/>
        <v>30000</v>
      </c>
      <c r="R473" s="489"/>
    </row>
    <row r="474" spans="1:18" s="1" customFormat="1" ht="14.45" customHeight="1" x14ac:dyDescent="0.25">
      <c r="A474" s="557">
        <v>453</v>
      </c>
      <c r="B474" s="556">
        <v>31</v>
      </c>
      <c r="C474" s="557" t="s">
        <v>1817</v>
      </c>
      <c r="D474" s="557" t="str">
        <f t="shared" si="29"/>
        <v>2</v>
      </c>
      <c r="E474" s="557">
        <v>214</v>
      </c>
      <c r="F474" s="573" t="s">
        <v>387</v>
      </c>
      <c r="G474" s="561">
        <v>2500</v>
      </c>
      <c r="H474" s="578"/>
      <c r="I474" s="579">
        <v>0</v>
      </c>
      <c r="J474" s="580">
        <v>0</v>
      </c>
      <c r="K474" s="580">
        <v>0</v>
      </c>
      <c r="L474" s="578">
        <v>0</v>
      </c>
      <c r="M474" s="579">
        <v>0</v>
      </c>
      <c r="N474" s="578">
        <v>0</v>
      </c>
      <c r="O474" s="579">
        <v>0</v>
      </c>
      <c r="P474" s="578">
        <v>0</v>
      </c>
      <c r="Q474" s="560">
        <f t="shared" si="28"/>
        <v>2500</v>
      </c>
      <c r="R474" s="489"/>
    </row>
    <row r="475" spans="1:18" s="1" customFormat="1" ht="14.45" customHeight="1" x14ac:dyDescent="0.25">
      <c r="A475" s="557">
        <v>455</v>
      </c>
      <c r="B475" s="556">
        <v>31</v>
      </c>
      <c r="C475" s="557" t="s">
        <v>1817</v>
      </c>
      <c r="D475" s="557" t="str">
        <f t="shared" si="29"/>
        <v>2</v>
      </c>
      <c r="E475" s="557">
        <v>215</v>
      </c>
      <c r="F475" s="573" t="s">
        <v>388</v>
      </c>
      <c r="G475" s="561">
        <v>50000</v>
      </c>
      <c r="H475" s="578"/>
      <c r="I475" s="579">
        <v>0</v>
      </c>
      <c r="J475" s="580">
        <v>0</v>
      </c>
      <c r="K475" s="580">
        <v>0</v>
      </c>
      <c r="L475" s="578">
        <v>0</v>
      </c>
      <c r="M475" s="579">
        <v>0</v>
      </c>
      <c r="N475" s="578">
        <v>0</v>
      </c>
      <c r="O475" s="579">
        <v>0</v>
      </c>
      <c r="P475" s="578">
        <v>0</v>
      </c>
      <c r="Q475" s="560">
        <f t="shared" si="28"/>
        <v>50000</v>
      </c>
      <c r="R475" s="489"/>
    </row>
    <row r="476" spans="1:18" s="1" customFormat="1" ht="14.45" customHeight="1" x14ac:dyDescent="0.25">
      <c r="A476" s="557">
        <v>461</v>
      </c>
      <c r="B476" s="556">
        <v>31</v>
      </c>
      <c r="C476" s="557" t="s">
        <v>1817</v>
      </c>
      <c r="D476" s="557" t="str">
        <f t="shared" si="29"/>
        <v>2</v>
      </c>
      <c r="E476" s="557">
        <v>244</v>
      </c>
      <c r="F476" s="573" t="s">
        <v>410</v>
      </c>
      <c r="G476" s="561">
        <v>5000</v>
      </c>
      <c r="H476" s="578"/>
      <c r="I476" s="579">
        <v>0</v>
      </c>
      <c r="J476" s="580">
        <v>0</v>
      </c>
      <c r="K476" s="580">
        <v>0</v>
      </c>
      <c r="L476" s="578">
        <v>0</v>
      </c>
      <c r="M476" s="579">
        <v>0</v>
      </c>
      <c r="N476" s="578">
        <v>0</v>
      </c>
      <c r="O476" s="579">
        <v>0</v>
      </c>
      <c r="P476" s="578">
        <v>0</v>
      </c>
      <c r="Q476" s="560">
        <f t="shared" si="28"/>
        <v>5000</v>
      </c>
      <c r="R476" s="489"/>
    </row>
    <row r="477" spans="1:18" s="1" customFormat="1" ht="14.45" customHeight="1" x14ac:dyDescent="0.25">
      <c r="A477" s="557">
        <v>465</v>
      </c>
      <c r="B477" s="556">
        <v>31</v>
      </c>
      <c r="C477" s="557" t="s">
        <v>1817</v>
      </c>
      <c r="D477" s="557" t="str">
        <f t="shared" si="29"/>
        <v>2</v>
      </c>
      <c r="E477" s="557">
        <v>261</v>
      </c>
      <c r="F477" s="573" t="s">
        <v>425</v>
      </c>
      <c r="G477" s="561">
        <v>23000</v>
      </c>
      <c r="H477" s="578"/>
      <c r="I477" s="579">
        <v>0</v>
      </c>
      <c r="J477" s="580">
        <v>0</v>
      </c>
      <c r="K477" s="580">
        <v>0</v>
      </c>
      <c r="L477" s="578">
        <v>0</v>
      </c>
      <c r="M477" s="579">
        <v>0</v>
      </c>
      <c r="N477" s="578">
        <v>0</v>
      </c>
      <c r="O477" s="579">
        <v>0</v>
      </c>
      <c r="P477" s="578">
        <v>0</v>
      </c>
      <c r="Q477" s="560">
        <f t="shared" si="28"/>
        <v>23000</v>
      </c>
      <c r="R477" s="489"/>
    </row>
    <row r="478" spans="1:18" s="1" customFormat="1" ht="14.45" customHeight="1" x14ac:dyDescent="0.25">
      <c r="A478" s="557">
        <v>476</v>
      </c>
      <c r="B478" s="556">
        <v>31</v>
      </c>
      <c r="C478" s="557" t="s">
        <v>1817</v>
      </c>
      <c r="D478" s="557" t="str">
        <f t="shared" si="29"/>
        <v>3</v>
      </c>
      <c r="E478" s="557">
        <v>315</v>
      </c>
      <c r="F478" s="573" t="s">
        <v>452</v>
      </c>
      <c r="G478" s="561">
        <v>4400</v>
      </c>
      <c r="H478" s="578"/>
      <c r="I478" s="579">
        <v>0</v>
      </c>
      <c r="J478" s="580">
        <v>0</v>
      </c>
      <c r="K478" s="580">
        <v>0</v>
      </c>
      <c r="L478" s="578">
        <v>0</v>
      </c>
      <c r="M478" s="579">
        <v>0</v>
      </c>
      <c r="N478" s="578">
        <v>0</v>
      </c>
      <c r="O478" s="579">
        <v>0</v>
      </c>
      <c r="P478" s="578">
        <v>0</v>
      </c>
      <c r="Q478" s="560">
        <f t="shared" si="28"/>
        <v>4400</v>
      </c>
      <c r="R478" s="489"/>
    </row>
    <row r="479" spans="1:18" s="1" customFormat="1" ht="14.45" customHeight="1" x14ac:dyDescent="0.25">
      <c r="A479" s="557">
        <v>480</v>
      </c>
      <c r="B479" s="556">
        <v>31</v>
      </c>
      <c r="C479" s="557" t="s">
        <v>1817</v>
      </c>
      <c r="D479" s="557" t="str">
        <f t="shared" si="29"/>
        <v>3</v>
      </c>
      <c r="E479" s="557">
        <v>361</v>
      </c>
      <c r="F479" s="573" t="s">
        <v>498</v>
      </c>
      <c r="G479" s="561">
        <v>150000</v>
      </c>
      <c r="H479" s="578"/>
      <c r="I479" s="579">
        <v>0</v>
      </c>
      <c r="J479" s="580">
        <v>0</v>
      </c>
      <c r="K479" s="580">
        <v>0</v>
      </c>
      <c r="L479" s="578">
        <v>0</v>
      </c>
      <c r="M479" s="579">
        <v>0</v>
      </c>
      <c r="N479" s="578">
        <v>0</v>
      </c>
      <c r="O479" s="579">
        <v>0</v>
      </c>
      <c r="P479" s="578">
        <v>0</v>
      </c>
      <c r="Q479" s="560">
        <f t="shared" si="28"/>
        <v>150000</v>
      </c>
      <c r="R479" s="489"/>
    </row>
    <row r="480" spans="1:18" s="1" customFormat="1" ht="14.45" customHeight="1" x14ac:dyDescent="0.25">
      <c r="A480" s="557">
        <v>481</v>
      </c>
      <c r="B480" s="556">
        <v>31</v>
      </c>
      <c r="C480" s="557" t="s">
        <v>1817</v>
      </c>
      <c r="D480" s="557" t="str">
        <f t="shared" si="29"/>
        <v>3</v>
      </c>
      <c r="E480" s="557">
        <v>363</v>
      </c>
      <c r="F480" s="573" t="s">
        <v>500</v>
      </c>
      <c r="G480" s="561">
        <v>24000</v>
      </c>
      <c r="H480" s="578"/>
      <c r="I480" s="579">
        <v>0</v>
      </c>
      <c r="J480" s="580">
        <v>0</v>
      </c>
      <c r="K480" s="580">
        <v>0</v>
      </c>
      <c r="L480" s="578">
        <v>0</v>
      </c>
      <c r="M480" s="579">
        <v>0</v>
      </c>
      <c r="N480" s="578">
        <v>0</v>
      </c>
      <c r="O480" s="579">
        <v>0</v>
      </c>
      <c r="P480" s="578">
        <v>0</v>
      </c>
      <c r="Q480" s="560">
        <f t="shared" si="28"/>
        <v>24000</v>
      </c>
      <c r="R480" s="489"/>
    </row>
    <row r="481" spans="1:18" s="1" customFormat="1" ht="14.45" customHeight="1" x14ac:dyDescent="0.25">
      <c r="A481" s="557">
        <v>482</v>
      </c>
      <c r="B481" s="556">
        <v>31</v>
      </c>
      <c r="C481" s="557" t="s">
        <v>1817</v>
      </c>
      <c r="D481" s="557" t="str">
        <f t="shared" si="29"/>
        <v>3</v>
      </c>
      <c r="E481" s="557">
        <v>364</v>
      </c>
      <c r="F481" s="573" t="s">
        <v>501</v>
      </c>
      <c r="G481" s="561">
        <v>5000</v>
      </c>
      <c r="H481" s="578"/>
      <c r="I481" s="579">
        <v>0</v>
      </c>
      <c r="J481" s="580">
        <v>0</v>
      </c>
      <c r="K481" s="580">
        <v>0</v>
      </c>
      <c r="L481" s="578">
        <v>0</v>
      </c>
      <c r="M481" s="579">
        <v>0</v>
      </c>
      <c r="N481" s="578">
        <v>0</v>
      </c>
      <c r="O481" s="579">
        <v>0</v>
      </c>
      <c r="P481" s="578">
        <v>0</v>
      </c>
      <c r="Q481" s="560">
        <f t="shared" si="28"/>
        <v>5000</v>
      </c>
      <c r="R481" s="489"/>
    </row>
    <row r="482" spans="1:18" s="1" customFormat="1" ht="14.45" customHeight="1" x14ac:dyDescent="0.25">
      <c r="A482" s="557">
        <v>483</v>
      </c>
      <c r="B482" s="556">
        <v>31</v>
      </c>
      <c r="C482" s="557" t="s">
        <v>1817</v>
      </c>
      <c r="D482" s="557" t="str">
        <f t="shared" si="29"/>
        <v>3</v>
      </c>
      <c r="E482" s="557">
        <v>365</v>
      </c>
      <c r="F482" s="573" t="s">
        <v>502</v>
      </c>
      <c r="G482" s="561">
        <v>30000</v>
      </c>
      <c r="H482" s="578"/>
      <c r="I482" s="579">
        <v>0</v>
      </c>
      <c r="J482" s="580">
        <v>0</v>
      </c>
      <c r="K482" s="580">
        <v>0</v>
      </c>
      <c r="L482" s="578">
        <v>0</v>
      </c>
      <c r="M482" s="579">
        <v>0</v>
      </c>
      <c r="N482" s="578">
        <v>0</v>
      </c>
      <c r="O482" s="579">
        <v>0</v>
      </c>
      <c r="P482" s="578">
        <v>0</v>
      </c>
      <c r="Q482" s="560">
        <f t="shared" si="28"/>
        <v>30000</v>
      </c>
      <c r="R482" s="489"/>
    </row>
    <row r="483" spans="1:18" s="1" customFormat="1" ht="14.45" customHeight="1" x14ac:dyDescent="0.25">
      <c r="A483" s="557">
        <v>484</v>
      </c>
      <c r="B483" s="556">
        <v>31</v>
      </c>
      <c r="C483" s="557" t="s">
        <v>1817</v>
      </c>
      <c r="D483" s="557" t="str">
        <f t="shared" si="29"/>
        <v>3</v>
      </c>
      <c r="E483" s="557">
        <v>366</v>
      </c>
      <c r="F483" s="573" t="s">
        <v>503</v>
      </c>
      <c r="G483" s="561">
        <v>12000</v>
      </c>
      <c r="H483" s="578"/>
      <c r="I483" s="579">
        <v>0</v>
      </c>
      <c r="J483" s="580">
        <v>0</v>
      </c>
      <c r="K483" s="580">
        <v>0</v>
      </c>
      <c r="L483" s="578">
        <v>0</v>
      </c>
      <c r="M483" s="579">
        <v>0</v>
      </c>
      <c r="N483" s="578">
        <v>0</v>
      </c>
      <c r="O483" s="579">
        <v>0</v>
      </c>
      <c r="P483" s="578">
        <v>0</v>
      </c>
      <c r="Q483" s="560">
        <f t="shared" si="28"/>
        <v>12000</v>
      </c>
      <c r="R483" s="489"/>
    </row>
    <row r="484" spans="1:18" s="1" customFormat="1" ht="14.45" customHeight="1" x14ac:dyDescent="0.25">
      <c r="A484" s="557">
        <v>485</v>
      </c>
      <c r="B484" s="556">
        <v>31</v>
      </c>
      <c r="C484" s="557" t="s">
        <v>1817</v>
      </c>
      <c r="D484" s="557" t="str">
        <f t="shared" si="29"/>
        <v>3</v>
      </c>
      <c r="E484" s="557">
        <v>375</v>
      </c>
      <c r="F484" s="573" t="s">
        <v>510</v>
      </c>
      <c r="G484" s="561">
        <v>15000</v>
      </c>
      <c r="H484" s="578"/>
      <c r="I484" s="579">
        <v>0</v>
      </c>
      <c r="J484" s="580">
        <v>0</v>
      </c>
      <c r="K484" s="580">
        <v>0</v>
      </c>
      <c r="L484" s="578">
        <v>0</v>
      </c>
      <c r="M484" s="579">
        <v>0</v>
      </c>
      <c r="N484" s="578">
        <v>0</v>
      </c>
      <c r="O484" s="579">
        <v>0</v>
      </c>
      <c r="P484" s="578">
        <v>0</v>
      </c>
      <c r="Q484" s="560">
        <f t="shared" si="28"/>
        <v>15000</v>
      </c>
      <c r="R484" s="489"/>
    </row>
    <row r="485" spans="1:18" s="1" customFormat="1" ht="14.45" customHeight="1" x14ac:dyDescent="0.25">
      <c r="A485" s="557">
        <v>490</v>
      </c>
      <c r="B485" s="556">
        <v>31</v>
      </c>
      <c r="C485" s="557" t="s">
        <v>1817</v>
      </c>
      <c r="D485" s="557" t="str">
        <f t="shared" si="29"/>
        <v>5</v>
      </c>
      <c r="E485" s="557">
        <v>511</v>
      </c>
      <c r="F485" s="573" t="s">
        <v>588</v>
      </c>
      <c r="G485" s="561">
        <v>10000</v>
      </c>
      <c r="H485" s="578"/>
      <c r="I485" s="579">
        <v>0</v>
      </c>
      <c r="J485" s="580">
        <v>0</v>
      </c>
      <c r="K485" s="580">
        <v>0</v>
      </c>
      <c r="L485" s="578">
        <v>0</v>
      </c>
      <c r="M485" s="579">
        <v>0</v>
      </c>
      <c r="N485" s="578">
        <v>0</v>
      </c>
      <c r="O485" s="579">
        <v>0</v>
      </c>
      <c r="P485" s="578">
        <v>0</v>
      </c>
      <c r="Q485" s="560">
        <f t="shared" si="28"/>
        <v>10000</v>
      </c>
      <c r="R485" s="489"/>
    </row>
    <row r="486" spans="1:18" s="1" customFormat="1" ht="14.45" customHeight="1" x14ac:dyDescent="0.25">
      <c r="A486" s="557">
        <v>493</v>
      </c>
      <c r="B486" s="556">
        <v>31</v>
      </c>
      <c r="C486" s="557" t="s">
        <v>1817</v>
      </c>
      <c r="D486" s="557" t="str">
        <f t="shared" si="29"/>
        <v>5</v>
      </c>
      <c r="E486" s="557">
        <v>515</v>
      </c>
      <c r="F486" s="573" t="s">
        <v>592</v>
      </c>
      <c r="G486" s="561">
        <v>12000</v>
      </c>
      <c r="H486" s="578"/>
      <c r="I486" s="579">
        <v>0</v>
      </c>
      <c r="J486" s="580">
        <v>0</v>
      </c>
      <c r="K486" s="580">
        <v>0</v>
      </c>
      <c r="L486" s="578">
        <v>0</v>
      </c>
      <c r="M486" s="579">
        <v>0</v>
      </c>
      <c r="N486" s="578">
        <v>0</v>
      </c>
      <c r="O486" s="579">
        <v>0</v>
      </c>
      <c r="P486" s="578">
        <v>0</v>
      </c>
      <c r="Q486" s="560">
        <f t="shared" si="28"/>
        <v>12000</v>
      </c>
      <c r="R486" s="489"/>
    </row>
    <row r="487" spans="1:18" s="1" customFormat="1" ht="14.45" customHeight="1" x14ac:dyDescent="0.25">
      <c r="A487" s="557">
        <v>496</v>
      </c>
      <c r="B487" s="556">
        <v>31</v>
      </c>
      <c r="C487" s="557" t="s">
        <v>1817</v>
      </c>
      <c r="D487" s="557" t="str">
        <f t="shared" si="29"/>
        <v>5</v>
      </c>
      <c r="E487" s="557">
        <v>521</v>
      </c>
      <c r="F487" s="573" t="s">
        <v>595</v>
      </c>
      <c r="G487" s="561">
        <v>15000</v>
      </c>
      <c r="H487" s="578"/>
      <c r="I487" s="579">
        <v>0</v>
      </c>
      <c r="J487" s="580">
        <v>0</v>
      </c>
      <c r="K487" s="580">
        <v>0</v>
      </c>
      <c r="L487" s="578">
        <v>0</v>
      </c>
      <c r="M487" s="579">
        <v>0</v>
      </c>
      <c r="N487" s="578">
        <v>0</v>
      </c>
      <c r="O487" s="579">
        <v>0</v>
      </c>
      <c r="P487" s="578">
        <v>0</v>
      </c>
      <c r="Q487" s="560">
        <f t="shared" si="28"/>
        <v>15000</v>
      </c>
      <c r="R487" s="489"/>
    </row>
    <row r="488" spans="1:18" s="1" customFormat="1" ht="14.45" customHeight="1" x14ac:dyDescent="0.25">
      <c r="A488" s="557">
        <v>498</v>
      </c>
      <c r="B488" s="556">
        <v>31</v>
      </c>
      <c r="C488" s="557" t="s">
        <v>1817</v>
      </c>
      <c r="D488" s="557" t="str">
        <f t="shared" si="29"/>
        <v>5</v>
      </c>
      <c r="E488" s="557">
        <v>523</v>
      </c>
      <c r="F488" s="573" t="s">
        <v>597</v>
      </c>
      <c r="G488" s="561">
        <v>20000</v>
      </c>
      <c r="H488" s="578"/>
      <c r="I488" s="579">
        <v>0</v>
      </c>
      <c r="J488" s="580">
        <v>0</v>
      </c>
      <c r="K488" s="580">
        <v>0</v>
      </c>
      <c r="L488" s="578">
        <v>0</v>
      </c>
      <c r="M488" s="579">
        <v>0</v>
      </c>
      <c r="N488" s="578">
        <v>0</v>
      </c>
      <c r="O488" s="579">
        <v>0</v>
      </c>
      <c r="P488" s="578">
        <v>0</v>
      </c>
      <c r="Q488" s="560">
        <f t="shared" si="28"/>
        <v>20000</v>
      </c>
      <c r="R488" s="489"/>
    </row>
    <row r="489" spans="1:18" s="1" customFormat="1" ht="14.45" customHeight="1" x14ac:dyDescent="0.25">
      <c r="A489" s="557">
        <v>430</v>
      </c>
      <c r="B489" s="556">
        <v>32</v>
      </c>
      <c r="C489" s="557" t="s">
        <v>1830</v>
      </c>
      <c r="D489" s="557">
        <v>1</v>
      </c>
      <c r="E489" s="557">
        <v>113</v>
      </c>
      <c r="F489" s="573" t="s">
        <v>349</v>
      </c>
      <c r="G489" s="561">
        <v>108388.75200000001</v>
      </c>
      <c r="H489" s="578"/>
      <c r="I489" s="579"/>
      <c r="J489" s="580"/>
      <c r="K489" s="580"/>
      <c r="L489" s="578"/>
      <c r="M489" s="579"/>
      <c r="N489" s="578"/>
      <c r="O489" s="579"/>
      <c r="P489" s="578"/>
      <c r="Q489" s="560">
        <f t="shared" si="28"/>
        <v>108388.75200000001</v>
      </c>
      <c r="R489" s="489"/>
    </row>
    <row r="490" spans="1:18" s="1" customFormat="1" ht="14.45" customHeight="1" x14ac:dyDescent="0.25">
      <c r="A490" s="557">
        <v>431</v>
      </c>
      <c r="B490" s="556">
        <v>32</v>
      </c>
      <c r="C490" s="557" t="s">
        <v>1830</v>
      </c>
      <c r="D490" s="557">
        <v>1</v>
      </c>
      <c r="E490" s="557">
        <v>132</v>
      </c>
      <c r="F490" s="574" t="s">
        <v>358</v>
      </c>
      <c r="G490" s="561">
        <v>16332.587468684866</v>
      </c>
      <c r="H490" s="578"/>
      <c r="I490" s="579"/>
      <c r="J490" s="580"/>
      <c r="K490" s="580"/>
      <c r="L490" s="578"/>
      <c r="M490" s="579"/>
      <c r="N490" s="578"/>
      <c r="O490" s="579"/>
      <c r="P490" s="578"/>
      <c r="Q490" s="560">
        <f t="shared" si="28"/>
        <v>16332.587468684866</v>
      </c>
      <c r="R490" s="489"/>
    </row>
    <row r="491" spans="1:18" s="1" customFormat="1" ht="14.45" customHeight="1" x14ac:dyDescent="0.25">
      <c r="A491" s="557">
        <v>432</v>
      </c>
      <c r="B491" s="556">
        <v>32</v>
      </c>
      <c r="C491" s="557" t="s">
        <v>1830</v>
      </c>
      <c r="D491" s="557" t="str">
        <f t="shared" ref="D491:D503" si="30">MID(E491,1,1)</f>
        <v>2</v>
      </c>
      <c r="E491" s="557">
        <v>211</v>
      </c>
      <c r="F491" s="573" t="s">
        <v>384</v>
      </c>
      <c r="G491" s="561">
        <v>7500</v>
      </c>
      <c r="H491" s="578"/>
      <c r="I491" s="579">
        <v>0</v>
      </c>
      <c r="J491" s="580">
        <v>0</v>
      </c>
      <c r="K491" s="580">
        <v>0</v>
      </c>
      <c r="L491" s="578">
        <v>0</v>
      </c>
      <c r="M491" s="579">
        <v>0</v>
      </c>
      <c r="N491" s="578">
        <v>0</v>
      </c>
      <c r="O491" s="579">
        <v>0</v>
      </c>
      <c r="P491" s="578">
        <v>0</v>
      </c>
      <c r="Q491" s="560">
        <f t="shared" si="28"/>
        <v>7500</v>
      </c>
      <c r="R491" s="489"/>
    </row>
    <row r="492" spans="1:18" s="1" customFormat="1" ht="14.45" customHeight="1" x14ac:dyDescent="0.25">
      <c r="A492" s="557">
        <v>433</v>
      </c>
      <c r="B492" s="556">
        <v>32</v>
      </c>
      <c r="C492" s="557" t="s">
        <v>1830</v>
      </c>
      <c r="D492" s="557" t="str">
        <f t="shared" si="30"/>
        <v>2</v>
      </c>
      <c r="E492" s="557">
        <v>212</v>
      </c>
      <c r="F492" s="573" t="s">
        <v>385</v>
      </c>
      <c r="G492" s="561">
        <v>7000</v>
      </c>
      <c r="H492" s="578"/>
      <c r="I492" s="579">
        <v>0</v>
      </c>
      <c r="J492" s="580">
        <v>0</v>
      </c>
      <c r="K492" s="580">
        <v>0</v>
      </c>
      <c r="L492" s="578">
        <v>0</v>
      </c>
      <c r="M492" s="579">
        <v>0</v>
      </c>
      <c r="N492" s="578">
        <v>0</v>
      </c>
      <c r="O492" s="579">
        <v>0</v>
      </c>
      <c r="P492" s="578">
        <v>0</v>
      </c>
      <c r="Q492" s="560">
        <f t="shared" si="28"/>
        <v>7000</v>
      </c>
      <c r="R492" s="489"/>
    </row>
    <row r="493" spans="1:18" s="1" customFormat="1" ht="14.45" customHeight="1" x14ac:dyDescent="0.25">
      <c r="A493" s="557">
        <v>434</v>
      </c>
      <c r="B493" s="556">
        <v>32</v>
      </c>
      <c r="C493" s="557" t="s">
        <v>1830</v>
      </c>
      <c r="D493" s="557" t="str">
        <f t="shared" si="30"/>
        <v>2</v>
      </c>
      <c r="E493" s="557">
        <v>214</v>
      </c>
      <c r="F493" s="573" t="s">
        <v>387</v>
      </c>
      <c r="G493" s="561">
        <v>500</v>
      </c>
      <c r="H493" s="578"/>
      <c r="I493" s="579">
        <v>0</v>
      </c>
      <c r="J493" s="580">
        <v>0</v>
      </c>
      <c r="K493" s="580">
        <v>0</v>
      </c>
      <c r="L493" s="578">
        <v>0</v>
      </c>
      <c r="M493" s="579">
        <v>0</v>
      </c>
      <c r="N493" s="578">
        <v>0</v>
      </c>
      <c r="O493" s="579">
        <v>0</v>
      </c>
      <c r="P493" s="578">
        <v>0</v>
      </c>
      <c r="Q493" s="560">
        <f t="shared" si="28"/>
        <v>500</v>
      </c>
      <c r="R493" s="489"/>
    </row>
    <row r="494" spans="1:18" s="1" customFormat="1" ht="14.45" customHeight="1" x14ac:dyDescent="0.25">
      <c r="A494" s="557">
        <v>435</v>
      </c>
      <c r="B494" s="556">
        <v>32</v>
      </c>
      <c r="C494" s="557" t="s">
        <v>1830</v>
      </c>
      <c r="D494" s="557" t="str">
        <f t="shared" si="30"/>
        <v>2</v>
      </c>
      <c r="E494" s="557">
        <v>221</v>
      </c>
      <c r="F494" s="573" t="s">
        <v>393</v>
      </c>
      <c r="G494" s="561">
        <v>1000</v>
      </c>
      <c r="H494" s="578"/>
      <c r="I494" s="579">
        <v>0</v>
      </c>
      <c r="J494" s="580">
        <v>0</v>
      </c>
      <c r="K494" s="580">
        <v>0</v>
      </c>
      <c r="L494" s="578">
        <v>0</v>
      </c>
      <c r="M494" s="579">
        <v>0</v>
      </c>
      <c r="N494" s="578">
        <v>0</v>
      </c>
      <c r="O494" s="579">
        <v>0</v>
      </c>
      <c r="P494" s="578">
        <v>0</v>
      </c>
      <c r="Q494" s="560">
        <f t="shared" si="28"/>
        <v>1000</v>
      </c>
      <c r="R494" s="489"/>
    </row>
    <row r="495" spans="1:18" s="1" customFormat="1" ht="14.45" customHeight="1" x14ac:dyDescent="0.25">
      <c r="A495" s="557">
        <v>436</v>
      </c>
      <c r="B495" s="556">
        <v>32</v>
      </c>
      <c r="C495" s="557" t="s">
        <v>1830</v>
      </c>
      <c r="D495" s="557" t="str">
        <f t="shared" si="30"/>
        <v>2</v>
      </c>
      <c r="E495" s="557">
        <v>261</v>
      </c>
      <c r="F495" s="573" t="s">
        <v>425</v>
      </c>
      <c r="G495" s="561">
        <v>6000</v>
      </c>
      <c r="H495" s="578"/>
      <c r="I495" s="579">
        <v>0</v>
      </c>
      <c r="J495" s="580">
        <v>0</v>
      </c>
      <c r="K495" s="580">
        <v>0</v>
      </c>
      <c r="L495" s="578">
        <v>0</v>
      </c>
      <c r="M495" s="579">
        <v>0</v>
      </c>
      <c r="N495" s="578">
        <v>0</v>
      </c>
      <c r="O495" s="579">
        <v>0</v>
      </c>
      <c r="P495" s="578">
        <v>0</v>
      </c>
      <c r="Q495" s="560">
        <f t="shared" si="28"/>
        <v>6000</v>
      </c>
      <c r="R495" s="489"/>
    </row>
    <row r="496" spans="1:18" s="1" customFormat="1" ht="14.45" customHeight="1" x14ac:dyDescent="0.25">
      <c r="A496" s="557">
        <v>437</v>
      </c>
      <c r="B496" s="556">
        <v>32</v>
      </c>
      <c r="C496" s="557" t="s">
        <v>1830</v>
      </c>
      <c r="D496" s="557" t="str">
        <f t="shared" si="30"/>
        <v>2</v>
      </c>
      <c r="E496" s="557">
        <v>294</v>
      </c>
      <c r="F496" s="573" t="s">
        <v>441</v>
      </c>
      <c r="G496" s="561">
        <v>3000</v>
      </c>
      <c r="H496" s="578"/>
      <c r="I496" s="579">
        <v>0</v>
      </c>
      <c r="J496" s="580">
        <v>0</v>
      </c>
      <c r="K496" s="580">
        <v>0</v>
      </c>
      <c r="L496" s="578">
        <v>0</v>
      </c>
      <c r="M496" s="579">
        <v>0</v>
      </c>
      <c r="N496" s="578">
        <v>0</v>
      </c>
      <c r="O496" s="579">
        <v>0</v>
      </c>
      <c r="P496" s="578">
        <v>0</v>
      </c>
      <c r="Q496" s="560">
        <f t="shared" si="28"/>
        <v>3000</v>
      </c>
      <c r="R496" s="489"/>
    </row>
    <row r="497" spans="1:18" s="1" customFormat="1" ht="14.45" customHeight="1" x14ac:dyDescent="0.25">
      <c r="A497" s="557">
        <v>438</v>
      </c>
      <c r="B497" s="556">
        <v>32</v>
      </c>
      <c r="C497" s="557" t="s">
        <v>1830</v>
      </c>
      <c r="D497" s="557" t="str">
        <f t="shared" si="30"/>
        <v>3</v>
      </c>
      <c r="E497" s="557">
        <v>334</v>
      </c>
      <c r="F497" s="573" t="s">
        <v>471</v>
      </c>
      <c r="G497" s="561">
        <v>5000</v>
      </c>
      <c r="H497" s="578"/>
      <c r="I497" s="579">
        <v>0</v>
      </c>
      <c r="J497" s="580">
        <v>0</v>
      </c>
      <c r="K497" s="580">
        <v>0</v>
      </c>
      <c r="L497" s="578">
        <v>0</v>
      </c>
      <c r="M497" s="579">
        <v>0</v>
      </c>
      <c r="N497" s="578">
        <v>0</v>
      </c>
      <c r="O497" s="579">
        <v>0</v>
      </c>
      <c r="P497" s="578">
        <v>0</v>
      </c>
      <c r="Q497" s="560">
        <f t="shared" si="28"/>
        <v>5000</v>
      </c>
      <c r="R497" s="489"/>
    </row>
    <row r="498" spans="1:18" s="1" customFormat="1" ht="14.45" customHeight="1" x14ac:dyDescent="0.25">
      <c r="A498" s="557">
        <v>439</v>
      </c>
      <c r="B498" s="556">
        <v>32</v>
      </c>
      <c r="C498" s="557" t="s">
        <v>1830</v>
      </c>
      <c r="D498" s="557" t="str">
        <f t="shared" si="30"/>
        <v>3</v>
      </c>
      <c r="E498" s="557">
        <v>353</v>
      </c>
      <c r="F498" s="573" t="s">
        <v>490</v>
      </c>
      <c r="G498" s="561">
        <v>2000</v>
      </c>
      <c r="H498" s="578"/>
      <c r="I498" s="579">
        <v>0</v>
      </c>
      <c r="J498" s="580">
        <v>0</v>
      </c>
      <c r="K498" s="580">
        <v>0</v>
      </c>
      <c r="L498" s="578">
        <v>0</v>
      </c>
      <c r="M498" s="579">
        <v>0</v>
      </c>
      <c r="N498" s="578">
        <v>0</v>
      </c>
      <c r="O498" s="579">
        <v>0</v>
      </c>
      <c r="P498" s="578">
        <v>0</v>
      </c>
      <c r="Q498" s="560">
        <f t="shared" si="28"/>
        <v>2000</v>
      </c>
      <c r="R498" s="489"/>
    </row>
    <row r="499" spans="1:18" s="1" customFormat="1" ht="14.45" customHeight="1" x14ac:dyDescent="0.25">
      <c r="A499" s="557">
        <v>440</v>
      </c>
      <c r="B499" s="556">
        <v>32</v>
      </c>
      <c r="C499" s="557" t="s">
        <v>1830</v>
      </c>
      <c r="D499" s="557" t="str">
        <f t="shared" si="30"/>
        <v>3</v>
      </c>
      <c r="E499" s="557">
        <v>372</v>
      </c>
      <c r="F499" s="573" t="s">
        <v>507</v>
      </c>
      <c r="G499" s="561">
        <v>2000</v>
      </c>
      <c r="H499" s="578"/>
      <c r="I499" s="579">
        <v>0</v>
      </c>
      <c r="J499" s="580">
        <v>0</v>
      </c>
      <c r="K499" s="580">
        <v>0</v>
      </c>
      <c r="L499" s="578">
        <v>0</v>
      </c>
      <c r="M499" s="579">
        <v>0</v>
      </c>
      <c r="N499" s="578">
        <v>0</v>
      </c>
      <c r="O499" s="579">
        <v>0</v>
      </c>
      <c r="P499" s="578">
        <v>0</v>
      </c>
      <c r="Q499" s="560">
        <f t="shared" si="28"/>
        <v>2000</v>
      </c>
      <c r="R499" s="489"/>
    </row>
    <row r="500" spans="1:18" s="1" customFormat="1" ht="14.45" customHeight="1" x14ac:dyDescent="0.25">
      <c r="A500" s="557">
        <v>441</v>
      </c>
      <c r="B500" s="556">
        <v>32</v>
      </c>
      <c r="C500" s="557" t="s">
        <v>1830</v>
      </c>
      <c r="D500" s="557" t="str">
        <f t="shared" si="30"/>
        <v>3</v>
      </c>
      <c r="E500" s="557">
        <v>375</v>
      </c>
      <c r="F500" s="573" t="s">
        <v>510</v>
      </c>
      <c r="G500" s="561">
        <v>6000</v>
      </c>
      <c r="H500" s="578"/>
      <c r="I500" s="579">
        <v>0</v>
      </c>
      <c r="J500" s="580">
        <v>0</v>
      </c>
      <c r="K500" s="580">
        <v>0</v>
      </c>
      <c r="L500" s="578">
        <v>0</v>
      </c>
      <c r="M500" s="579">
        <v>0</v>
      </c>
      <c r="N500" s="578">
        <v>0</v>
      </c>
      <c r="O500" s="579">
        <v>0</v>
      </c>
      <c r="P500" s="578">
        <v>0</v>
      </c>
      <c r="Q500" s="560">
        <f t="shared" si="28"/>
        <v>6000</v>
      </c>
      <c r="R500" s="489"/>
    </row>
    <row r="501" spans="1:18" s="1" customFormat="1" ht="14.45" customHeight="1" x14ac:dyDescent="0.25">
      <c r="A501" s="557">
        <v>442</v>
      </c>
      <c r="B501" s="556">
        <v>32</v>
      </c>
      <c r="C501" s="557" t="s">
        <v>1830</v>
      </c>
      <c r="D501" s="557" t="str">
        <f t="shared" si="30"/>
        <v>3</v>
      </c>
      <c r="E501" s="557">
        <v>379</v>
      </c>
      <c r="F501" s="573" t="s">
        <v>514</v>
      </c>
      <c r="G501" s="561">
        <v>3000</v>
      </c>
      <c r="H501" s="578"/>
      <c r="I501" s="579">
        <v>0</v>
      </c>
      <c r="J501" s="580">
        <v>0</v>
      </c>
      <c r="K501" s="580">
        <v>0</v>
      </c>
      <c r="L501" s="578">
        <v>0</v>
      </c>
      <c r="M501" s="579">
        <v>0</v>
      </c>
      <c r="N501" s="578">
        <v>0</v>
      </c>
      <c r="O501" s="579">
        <v>0</v>
      </c>
      <c r="P501" s="578">
        <v>0</v>
      </c>
      <c r="Q501" s="560">
        <f t="shared" si="28"/>
        <v>3000</v>
      </c>
      <c r="R501" s="489"/>
    </row>
    <row r="502" spans="1:18" s="1" customFormat="1" ht="14.45" customHeight="1" x14ac:dyDescent="0.25">
      <c r="A502" s="557">
        <v>443</v>
      </c>
      <c r="B502" s="556">
        <v>32</v>
      </c>
      <c r="C502" s="557" t="s">
        <v>1830</v>
      </c>
      <c r="D502" s="557" t="str">
        <f t="shared" si="30"/>
        <v>5</v>
      </c>
      <c r="E502" s="557">
        <v>511</v>
      </c>
      <c r="F502" s="573" t="s">
        <v>588</v>
      </c>
      <c r="G502" s="561">
        <v>5000</v>
      </c>
      <c r="H502" s="578"/>
      <c r="I502" s="579">
        <v>0</v>
      </c>
      <c r="J502" s="580">
        <v>0</v>
      </c>
      <c r="K502" s="580">
        <v>0</v>
      </c>
      <c r="L502" s="578">
        <v>0</v>
      </c>
      <c r="M502" s="579">
        <v>0</v>
      </c>
      <c r="N502" s="578">
        <v>0</v>
      </c>
      <c r="O502" s="579">
        <v>0</v>
      </c>
      <c r="P502" s="578">
        <v>0</v>
      </c>
      <c r="Q502" s="560">
        <f t="shared" si="28"/>
        <v>5000</v>
      </c>
      <c r="R502" s="489"/>
    </row>
    <row r="503" spans="1:18" s="1" customFormat="1" ht="14.45" customHeight="1" x14ac:dyDescent="0.25">
      <c r="A503" s="557">
        <v>444</v>
      </c>
      <c r="B503" s="556">
        <v>32</v>
      </c>
      <c r="C503" s="557" t="s">
        <v>1830</v>
      </c>
      <c r="D503" s="557" t="str">
        <f t="shared" si="30"/>
        <v>5</v>
      </c>
      <c r="E503" s="557">
        <v>515</v>
      </c>
      <c r="F503" s="573" t="s">
        <v>592</v>
      </c>
      <c r="G503" s="561">
        <v>8000</v>
      </c>
      <c r="H503" s="578"/>
      <c r="I503" s="579">
        <v>0</v>
      </c>
      <c r="J503" s="580">
        <v>0</v>
      </c>
      <c r="K503" s="580">
        <v>0</v>
      </c>
      <c r="L503" s="578">
        <v>0</v>
      </c>
      <c r="M503" s="579">
        <v>0</v>
      </c>
      <c r="N503" s="578">
        <v>0</v>
      </c>
      <c r="O503" s="579">
        <v>0</v>
      </c>
      <c r="P503" s="578">
        <v>0</v>
      </c>
      <c r="Q503" s="560">
        <f t="shared" si="28"/>
        <v>8000</v>
      </c>
      <c r="R503" s="489"/>
    </row>
    <row r="504" spans="1:18" x14ac:dyDescent="0.25">
      <c r="G504" s="485"/>
      <c r="H504" s="485"/>
      <c r="I504" s="485"/>
      <c r="J504" s="485"/>
      <c r="K504" s="485"/>
      <c r="L504" s="485"/>
      <c r="M504" s="485"/>
      <c r="N504" s="485"/>
      <c r="O504" s="485"/>
      <c r="P504" s="485"/>
      <c r="Q504" s="485"/>
    </row>
    <row r="505" spans="1:18" x14ac:dyDescent="0.25">
      <c r="G505" s="485"/>
      <c r="H505" s="485"/>
      <c r="I505" s="485"/>
      <c r="J505" s="485"/>
      <c r="K505" s="485"/>
      <c r="L505" s="485"/>
      <c r="M505" s="485"/>
      <c r="N505" s="485"/>
      <c r="O505" s="485"/>
      <c r="P505" s="485"/>
      <c r="Q505" s="485"/>
    </row>
    <row r="506" spans="1:18" x14ac:dyDescent="0.25">
      <c r="G506" s="485"/>
      <c r="H506" s="485"/>
      <c r="I506" s="485"/>
      <c r="J506" s="485"/>
      <c r="K506" s="485"/>
      <c r="L506" s="485"/>
      <c r="M506" s="485"/>
      <c r="N506" s="485"/>
      <c r="O506" s="485"/>
      <c r="P506" s="485"/>
      <c r="Q506" s="485"/>
      <c r="R506" s="455"/>
    </row>
    <row r="507" spans="1:18" x14ac:dyDescent="0.25">
      <c r="Q507" s="521"/>
    </row>
    <row r="508" spans="1:18" x14ac:dyDescent="0.25">
      <c r="G508" s="583"/>
      <c r="H508" s="583"/>
      <c r="I508" s="583"/>
      <c r="J508" s="583"/>
      <c r="K508" s="583"/>
      <c r="L508" s="583"/>
      <c r="M508" s="583"/>
      <c r="N508" s="583"/>
      <c r="O508" s="583"/>
      <c r="P508" s="583"/>
      <c r="Q508" s="583"/>
      <c r="R508" s="583"/>
    </row>
    <row r="509" spans="1:18" x14ac:dyDescent="0.25">
      <c r="G509" s="584"/>
    </row>
    <row r="510" spans="1:18" x14ac:dyDescent="0.25">
      <c r="G510" s="485"/>
    </row>
  </sheetData>
  <sortState ref="A5:Q502">
    <sortCondition ref="B5:B502"/>
    <sortCondition ref="E5:E502"/>
  </sortState>
  <mergeCells count="11">
    <mergeCell ref="M3:N3"/>
    <mergeCell ref="O3:O4"/>
    <mergeCell ref="P3:P4"/>
    <mergeCell ref="Q3:Q4"/>
    <mergeCell ref="R3:R4"/>
    <mergeCell ref="I3:L3"/>
    <mergeCell ref="C3:C4"/>
    <mergeCell ref="B3:B4"/>
    <mergeCell ref="F3:F4"/>
    <mergeCell ref="G3:G4"/>
    <mergeCell ref="H3:H4"/>
  </mergeCells>
  <pageMargins left="0.70866141732283472" right="0.47244094488188981" top="0.51181102362204722" bottom="0.74803149606299213" header="0.31496062992125984" footer="0.31496062992125984"/>
  <pageSetup scale="85" fitToHeight="0" orientation="landscape"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21</vt:i4>
      </vt:variant>
    </vt:vector>
  </HeadingPairs>
  <TitlesOfParts>
    <vt:vector size="51" baseType="lpstr">
      <vt:lpstr>Objetivos PMD</vt:lpstr>
      <vt:lpstr>Compromisos PMD</vt:lpstr>
      <vt:lpstr>INDICADORES</vt:lpstr>
      <vt:lpstr>PROGRAMACION</vt:lpstr>
      <vt:lpstr>S.H-INGRESOS</vt:lpstr>
      <vt:lpstr>S.H. EGRESOS</vt:lpstr>
      <vt:lpstr>ESTIMACION DE INGRESOS</vt:lpstr>
      <vt:lpstr>PRESUP.EGRESOS FUENTE FINANCIAM</vt:lpstr>
      <vt:lpstr>UA FF ok</vt:lpstr>
      <vt:lpstr>UA FF ok (2)</vt:lpstr>
      <vt:lpstr>E.UA</vt:lpstr>
      <vt:lpstr>UA FF Imp</vt:lpstr>
      <vt:lpstr>PLANTILLA  </vt:lpstr>
      <vt:lpstr>E.UA.AJUSTADA Atz</vt:lpstr>
      <vt:lpstr>IMP E.UA</vt:lpstr>
      <vt:lpstr>IMP E.UA (2)</vt:lpstr>
      <vt:lpstr>UA FF</vt:lpstr>
      <vt:lpstr>CLASIFIC.ADMINISTRATIVA</vt:lpstr>
      <vt:lpstr>CLASIFIC.FUNCIONAL DEL GASTO</vt:lpstr>
      <vt:lpstr>PRES. CLASIF.  PROGRAMATICA</vt:lpstr>
      <vt:lpstr> CAT. FUNCION, SUB FUNCION</vt:lpstr>
      <vt:lpstr>CAT FF</vt:lpstr>
      <vt:lpstr>CAT. CLASIFICACIÓN PROGRAMATICA</vt:lpstr>
      <vt:lpstr>COMBUS</vt:lpstr>
      <vt:lpstr>DEUDA</vt:lpstr>
      <vt:lpstr>122_132</vt:lpstr>
      <vt:lpstr>EGRESOS2017</vt:lpstr>
      <vt:lpstr>EGRESOS2017 (2)</vt:lpstr>
      <vt:lpstr>Hoja2</vt:lpstr>
      <vt:lpstr>5000</vt:lpstr>
      <vt:lpstr>'CAT. CLASIFICACIÓN PROGRAMATICA'!Área_de_impresión</vt:lpstr>
      <vt:lpstr>'PLANTILLA  '!Área_de_impresión</vt:lpstr>
      <vt:lpstr>'PRES. CLASIF.  PROGRAMATICA'!Área_de_impresión</vt:lpstr>
      <vt:lpstr>' CAT. FUNCION, SUB FUNCION'!Títulos_a_imprimir</vt:lpstr>
      <vt:lpstr>CLASIFIC.ADMINISTRATIVA!Títulos_a_imprimir</vt:lpstr>
      <vt:lpstr>'CLASIFIC.FUNCIONAL DEL GASTO'!Títulos_a_imprimir</vt:lpstr>
      <vt:lpstr>'Compromisos PMD'!Títulos_a_imprimir</vt:lpstr>
      <vt:lpstr>E.UA!Títulos_a_imprimir</vt:lpstr>
      <vt:lpstr>'ESTIMACION DE INGRESOS'!Títulos_a_imprimir</vt:lpstr>
      <vt:lpstr>'IMP E.UA'!Títulos_a_imprimir</vt:lpstr>
      <vt:lpstr>'IMP E.UA (2)'!Títulos_a_imprimir</vt:lpstr>
      <vt:lpstr>INDICADORES!Títulos_a_imprimir</vt:lpstr>
      <vt:lpstr>'Objetivos PMD'!Títulos_a_imprimir</vt:lpstr>
      <vt:lpstr>'PLANTILLA  '!Títulos_a_imprimir</vt:lpstr>
      <vt:lpstr>'PRESUP.EGRESOS FUENTE FINANCIAM'!Títulos_a_imprimir</vt:lpstr>
      <vt:lpstr>PROGRAMACION!Títulos_a_imprimir</vt:lpstr>
      <vt:lpstr>'S.H. EGRESOS'!Títulos_a_imprimir</vt:lpstr>
      <vt:lpstr>'S.H-INGRESOS'!Títulos_a_imprimir</vt:lpstr>
      <vt:lpstr>'UA FF Imp'!Títulos_a_imprimir</vt:lpstr>
      <vt:lpstr>'UA FF ok'!Títulos_a_imprimir</vt:lpstr>
      <vt:lpstr>'UA FF ok (2)'!Títulos_a_imprimir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HamletRguez</dc:creator>
  <cp:lastModifiedBy>TESORERIA</cp:lastModifiedBy>
  <cp:lastPrinted>2016-12-21T19:40:14Z</cp:lastPrinted>
  <dcterms:created xsi:type="dcterms:W3CDTF">2013-09-24T17:23:29Z</dcterms:created>
  <dcterms:modified xsi:type="dcterms:W3CDTF">2016-12-22T19:10:49Z</dcterms:modified>
</cp:coreProperties>
</file>